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media/image1.png" ContentType="image/png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<sst xmlns="http://schemas.openxmlformats.org/spreadsheetml/2006/main" count="158" uniqueCount="89">
  <si>
    <t xml:space="preserve">C</t>
  </si>
  <si>
    <t xml:space="preserve">depth</t>
  </si>
  <si>
    <t xml:space="preserve">temp</t>
  </si>
  <si>
    <t xml:space="preserve">abs temp</t>
  </si>
  <si>
    <t xml:space="preserve">pressure</t>
  </si>
  <si>
    <t xml:space="preserve">brittle strength</t>
  </si>
  <si>
    <t xml:space="preserve">brittle vis</t>
  </si>
  <si>
    <t xml:space="preserve">ductile upper  vis </t>
  </si>
  <si>
    <t xml:space="preserve">ductile lower  vis</t>
  </si>
  <si>
    <t xml:space="preserve">ductile mantle vis</t>
  </si>
  <si>
    <t xml:space="preserve">ductile upper  strength</t>
  </si>
  <si>
    <t xml:space="preserve">ductile mantle strength</t>
  </si>
  <si>
    <t xml:space="preserve">viscosity</t>
  </si>
  <si>
    <t xml:space="preserve">A_upper</t>
  </si>
  <si>
    <t xml:space="preserve">n_upper</t>
  </si>
  <si>
    <t xml:space="preserve">Q_upper</t>
  </si>
  <si>
    <t xml:space="preserve">A_lower</t>
  </si>
  <si>
    <t xml:space="preserve">n_lower</t>
  </si>
  <si>
    <t xml:space="preserve">Q_lower</t>
  </si>
  <si>
    <t xml:space="preserve">A_mantle</t>
  </si>
  <si>
    <t xml:space="preserve">n_mantle</t>
  </si>
  <si>
    <t xml:space="preserve">Q_mantle</t>
  </si>
  <si>
    <t xml:space="preserve">참고논문 </t>
  </si>
  <si>
    <t xml:space="preserve">Effects of lithosphere buckling on subsidence and hydrocarbon</t>
  </si>
  <si>
    <t xml:space="preserve">maturation: A case-study from the ultra-deep East Barents Sea basin</t>
  </si>
  <si>
    <t xml:space="preserve">uc_thickness</t>
  </si>
  <si>
    <t xml:space="preserve">lc_thickness</t>
  </si>
  <si>
    <t xml:space="preserve">lm_thickness</t>
  </si>
  <si>
    <t xml:space="preserve">as_thickness</t>
  </si>
  <si>
    <t xml:space="preserve">strength</t>
  </si>
  <si>
    <t xml:space="preserve">fq</t>
  </si>
  <si>
    <t xml:space="preserve">fd</t>
  </si>
  <si>
    <t xml:space="preserve">V_upper</t>
  </si>
  <si>
    <t xml:space="preserve">flm</t>
  </si>
  <si>
    <t xml:space="preserve">V_lower</t>
  </si>
  <si>
    <t xml:space="preserve">V_mantle0</t>
  </si>
  <si>
    <t xml:space="preserve">B</t>
  </si>
  <si>
    <t xml:space="preserve">A</t>
  </si>
  <si>
    <t xml:space="preserve">A2</t>
  </si>
  <si>
    <t xml:space="preserve">TS1</t>
  </si>
  <si>
    <t xml:space="preserve">TS2</t>
  </si>
  <si>
    <t xml:space="preserve">TS3</t>
  </si>
  <si>
    <t xml:space="preserve">b4</t>
  </si>
  <si>
    <t xml:space="preserve">cohesion2</t>
  </si>
  <si>
    <t xml:space="preserve">h1</t>
  </si>
  <si>
    <t xml:space="preserve">qs1</t>
  </si>
  <si>
    <t xml:space="preserve">qs2</t>
  </si>
  <si>
    <t xml:space="preserve">qs3</t>
  </si>
  <si>
    <t xml:space="preserve">k1</t>
  </si>
  <si>
    <t xml:space="preserve">k2</t>
  </si>
  <si>
    <t xml:space="preserve">k3</t>
  </si>
  <si>
    <t xml:space="preserve">k4</t>
  </si>
  <si>
    <t xml:space="preserve">cohesion</t>
  </si>
  <si>
    <t xml:space="preserve">strain rate</t>
  </si>
  <si>
    <t xml:space="preserve">y-axis</t>
  </si>
  <si>
    <t xml:space="preserve">t(k)</t>
  </si>
  <si>
    <t xml:space="preserve">p</t>
  </si>
  <si>
    <t xml:space="preserve">d-uc vis</t>
  </si>
  <si>
    <t xml:space="preserve">d-lc vis</t>
  </si>
  <si>
    <t xml:space="preserve">d-lm vis</t>
  </si>
  <si>
    <t xml:space="preserve">d-as vis</t>
  </si>
  <si>
    <t xml:space="preserve">d-uc st</t>
  </si>
  <si>
    <t xml:space="preserve">d-lc st</t>
  </si>
  <si>
    <t xml:space="preserve">d-lm st</t>
  </si>
  <si>
    <t xml:space="preserve">d-as st</t>
  </si>
  <si>
    <t xml:space="preserve">d-sa vis</t>
  </si>
  <si>
    <t xml:space="preserve">d- sa str</t>
  </si>
  <si>
    <t xml:space="preserve">a-uc</t>
  </si>
  <si>
    <t xml:space="preserve">n-uc</t>
  </si>
  <si>
    <t xml:space="preserve">q-uc</t>
  </si>
  <si>
    <t xml:space="preserve">fim</t>
  </si>
  <si>
    <t xml:space="preserve">v-uc</t>
  </si>
  <si>
    <t xml:space="preserve">fa</t>
  </si>
  <si>
    <t xml:space="preserve">a-lc</t>
  </si>
  <si>
    <t xml:space="preserve">n-ls</t>
  </si>
  <si>
    <t xml:space="preserve">q-lc</t>
  </si>
  <si>
    <t xml:space="preserve">v-lc</t>
  </si>
  <si>
    <t xml:space="preserve">a-lm</t>
  </si>
  <si>
    <t xml:space="preserve">n-lm</t>
  </si>
  <si>
    <t xml:space="preserve">q-lm</t>
  </si>
  <si>
    <t xml:space="preserve">v-lm</t>
  </si>
  <si>
    <t xml:space="preserve">a-as</t>
  </si>
  <si>
    <t xml:space="preserve">n-as</t>
  </si>
  <si>
    <t xml:space="preserve">q-as</t>
  </si>
  <si>
    <t xml:space="preserve">v-as</t>
  </si>
  <si>
    <t xml:space="preserve">a-sa</t>
  </si>
  <si>
    <t xml:space="preserve">n-sa</t>
  </si>
  <si>
    <t xml:space="preserve">q-sa</t>
  </si>
  <si>
    <t xml:space="preserve">v-sa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</si>
</sst>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E+00"/>
    <numFmt numFmtId="166" formatCode="#,##0.00"/>
    <numFmt numFmtId="167" formatCode="#,###.00"/>
    <numFmt numFmtId="168" formatCode="# ??/??"/>
  </numFmts>
  <fonts count="7">
    <font>
      <sz val="11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Noto Sans CJK JP"/>
      <family val="2"/>
    </font>
    <font>
      <sz val="14"/>
      <color rgb="FF595959"/>
      <name val="Noto Sans CJK JP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DEDED"/>
        <bgColor rgb="FFF2F2F2"/>
      </patternFill>
    </fill>
    <fill>
      <patternFill patternType="solid">
        <fgColor rgb="FFF2F2F2"/>
        <bgColor rgb="FFEDEDED"/>
      </patternFill>
    </fill>
    <fill>
      <patternFill patternType="solid">
        <fgColor rgb="FFD0CECE"/>
        <bgColor rgb="FFD9D9D9"/>
      </patternFill>
    </fill>
    <fill>
      <patternFill patternType="solid">
        <fgColor rgb="FFF8CBAD"/>
        <bgColor rgb="FFD0CECE"/>
      </patternFill>
    </fill>
    <fill>
      <patternFill patternType="solid">
        <fgColor rgb="FFA9D18E"/>
        <bgColor rgb="FFBFBFBF"/>
      </patternFill>
    </fill>
    <fill>
      <patternFill patternType="solid">
        <fgColor rgb="FF00B0F0"/>
        <bgColor rgb="FF33CCCC"/>
      </patternFill>
    </fill>
    <fill>
      <patternFill patternType="solid">
        <fgColor rgb="FFFFC000"/>
        <bgColor rgb="FFFF9900"/>
      </patternFill>
    </fill>
    <fill>
      <patternFill patternType="solid">
        <fgColor rgb="FFB4C7E7"/>
        <bgColor rgb="FFBFBFBF"/>
      </patternFill>
    </fill>
    <fill>
      <patternFill patternType="solid">
        <fgColor rgb="FFA6A6A6"/>
        <bgColor rgb="FFBFBFBF"/>
      </patternFill>
    </fill>
    <fill>
      <patternFill patternType="solid">
        <fgColor rgb="FFD9D9D9"/>
        <bgColor rgb="FFD0CECE"/>
      </patternFill>
    </fill>
    <fill>
      <patternFill patternType="solid">
        <fgColor rgb="FFBFBFBF"/>
        <bgColor rgb="FFD0CECE"/>
      </patternFill>
    </fill>
    <fill>
      <patternFill patternType="solid">
        <fgColor rgb="FFFFFFFF"/>
        <bgColor rgb="FFF2F2F2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8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8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9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1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0" fillId="8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0" fillId="9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13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14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1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EDEDED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9D9D9"/>
      <rgbColor rgb="FFFFFF99"/>
      <rgbColor rgb="FFD0CECE"/>
      <rgbColor rgb="FFFF99CC"/>
      <rgbColor rgb="FFCC99FF"/>
      <rgbColor rgb="FFF8CBAD"/>
      <rgbColor rgb="FF4472C4"/>
      <rgbColor rgb="FF33CCCC"/>
      <rgbColor rgb="FFA9D18E"/>
      <rgbColor rgb="FFFFC000"/>
      <rgbColor rgb="FFFF9900"/>
      <rgbColor rgb="FFED7D31"/>
      <rgbColor rgb="FF59595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>
        <c:manualLayout>
          <c:xMode val="edge"/>
          <c:yMode val="edge"/>
          <c:x val="0.263451157931395"/>
          <c:y val="0.866910188199793"/>
        </c:manualLayout>
      </c:layout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Sheet1!$M$3:$M$123</c:f>
              <c:numCache>
                <c:formatCode>General</c:formatCode>
                <c:ptCount val="121"/>
                <c:pt idx="0">
                  <c:v>20000000</c:v>
                </c:pt>
                <c:pt idx="1">
                  <c:v>29080646.2909086</c:v>
                </c:pt>
                <c:pt idx="2">
                  <c:v>38161292.5818172</c:v>
                </c:pt>
                <c:pt idx="3">
                  <c:v>47241938.8727258</c:v>
                </c:pt>
                <c:pt idx="4">
                  <c:v>56322585.1636344</c:v>
                </c:pt>
                <c:pt idx="5">
                  <c:v>65403231.454543</c:v>
                </c:pt>
                <c:pt idx="6">
                  <c:v>74483877.7454516</c:v>
                </c:pt>
                <c:pt idx="7">
                  <c:v>83564524.0363603</c:v>
                </c:pt>
                <c:pt idx="8">
                  <c:v>92645170.3272689</c:v>
                </c:pt>
                <c:pt idx="9">
                  <c:v>101725816.618177</c:v>
                </c:pt>
                <c:pt idx="10">
                  <c:v>110806462.909086</c:v>
                </c:pt>
                <c:pt idx="11">
                  <c:v>119887109.199995</c:v>
                </c:pt>
                <c:pt idx="12">
                  <c:v>128967755.490903</c:v>
                </c:pt>
                <c:pt idx="13">
                  <c:v>138048401.781812</c:v>
                </c:pt>
                <c:pt idx="14">
                  <c:v>147129048.072721</c:v>
                </c:pt>
                <c:pt idx="15">
                  <c:v>156209694.363629</c:v>
                </c:pt>
                <c:pt idx="16">
                  <c:v>149218466.163043</c:v>
                </c:pt>
                <c:pt idx="17">
                  <c:v>103660644.991969</c:v>
                </c:pt>
                <c:pt idx="18">
                  <c:v>73765489.7962672</c:v>
                </c:pt>
                <c:pt idx="19">
                  <c:v>192532279.527264</c:v>
                </c:pt>
                <c:pt idx="20">
                  <c:v>201612925.818172</c:v>
                </c:pt>
                <c:pt idx="21">
                  <c:v>210693572.109081</c:v>
                </c:pt>
                <c:pt idx="22">
                  <c:v>219774218.399989</c:v>
                </c:pt>
                <c:pt idx="23">
                  <c:v>228854864.690898</c:v>
                </c:pt>
                <c:pt idx="24">
                  <c:v>237935510.981807</c:v>
                </c:pt>
                <c:pt idx="25">
                  <c:v>247016157.272715</c:v>
                </c:pt>
                <c:pt idx="26">
                  <c:v>256096803.563624</c:v>
                </c:pt>
                <c:pt idx="27">
                  <c:v>265177449.854532</c:v>
                </c:pt>
                <c:pt idx="28">
                  <c:v>274258096.145441</c:v>
                </c:pt>
                <c:pt idx="29">
                  <c:v>283338742.43635</c:v>
                </c:pt>
                <c:pt idx="30">
                  <c:v>277618747.64204</c:v>
                </c:pt>
                <c:pt idx="31">
                  <c:v>241051266.600584</c:v>
                </c:pt>
                <c:pt idx="32">
                  <c:v>209925245.977481</c:v>
                </c:pt>
                <c:pt idx="33">
                  <c:v>183347077.176374</c:v>
                </c:pt>
                <c:pt idx="34">
                  <c:v>160582604.31232</c:v>
                </c:pt>
                <c:pt idx="35">
                  <c:v>141026555.177583</c:v>
                </c:pt>
                <c:pt idx="36">
                  <c:v>124178214.911943</c:v>
                </c:pt>
                <c:pt idx="37">
                  <c:v>355983912.763618</c:v>
                </c:pt>
                <c:pt idx="38">
                  <c:v>365064559.054527</c:v>
                </c:pt>
                <c:pt idx="39">
                  <c:v>374145205.345436</c:v>
                </c:pt>
                <c:pt idx="40">
                  <c:v>383225851.636344</c:v>
                </c:pt>
                <c:pt idx="41">
                  <c:v>392306497.927253</c:v>
                </c:pt>
                <c:pt idx="42">
                  <c:v>401387144.218162</c:v>
                </c:pt>
                <c:pt idx="43">
                  <c:v>410467790.50907</c:v>
                </c:pt>
                <c:pt idx="44">
                  <c:v>419548436.799979</c:v>
                </c:pt>
                <c:pt idx="45">
                  <c:v>428629083.090887</c:v>
                </c:pt>
                <c:pt idx="46">
                  <c:v>437709729.381796</c:v>
                </c:pt>
                <c:pt idx="47">
                  <c:v>446790375.672705</c:v>
                </c:pt>
                <c:pt idx="48">
                  <c:v>455871021.963613</c:v>
                </c:pt>
                <c:pt idx="49">
                  <c:v>464951668.254522</c:v>
                </c:pt>
                <c:pt idx="50">
                  <c:v>474032314.54543</c:v>
                </c:pt>
                <c:pt idx="51">
                  <c:v>483112960.836339</c:v>
                </c:pt>
                <c:pt idx="52">
                  <c:v>492193607.127248</c:v>
                </c:pt>
                <c:pt idx="53">
                  <c:v>501274253.418156</c:v>
                </c:pt>
                <c:pt idx="54">
                  <c:v>468691961.097159</c:v>
                </c:pt>
                <c:pt idx="55">
                  <c:v>395544696.376707</c:v>
                </c:pt>
                <c:pt idx="56">
                  <c:v>334824700.910739</c:v>
                </c:pt>
                <c:pt idx="57">
                  <c:v>284261765.611858</c:v>
                </c:pt>
                <c:pt idx="58">
                  <c:v>242027568.460078</c:v>
                </c:pt>
                <c:pt idx="59">
                  <c:v>206644673.411413</c:v>
                </c:pt>
                <c:pt idx="60">
                  <c:v>176915245.226969</c:v>
                </c:pt>
                <c:pt idx="61">
                  <c:v>151865007.136064</c:v>
                </c:pt>
                <c:pt idx="62">
                  <c:v>130699026.842288</c:v>
                </c:pt>
                <c:pt idx="63">
                  <c:v>112766714.511458</c:v>
                </c:pt>
                <c:pt idx="64">
                  <c:v>97534020.4851172</c:v>
                </c:pt>
                <c:pt idx="65">
                  <c:v>84561279.4564523</c:v>
                </c:pt>
                <c:pt idx="66">
                  <c:v>73485497.8852376</c:v>
                </c:pt>
                <c:pt idx="67">
                  <c:v>64006149.3504101</c:v>
                </c:pt>
                <c:pt idx="68">
                  <c:v>55873748.337964</c:v>
                </c:pt>
                <c:pt idx="69">
                  <c:v>48880631.5927224</c:v>
                </c:pt>
                <c:pt idx="70">
                  <c:v>42853498.8520587</c:v>
                </c:pt>
                <c:pt idx="71">
                  <c:v>37647359.9869195</c:v>
                </c:pt>
                <c:pt idx="72">
                  <c:v>33140609.6969278</c:v>
                </c:pt>
                <c:pt idx="73">
                  <c:v>29231008.7956194</c:v>
                </c:pt>
                <c:pt idx="74">
                  <c:v>25832396.4745496</c:v>
                </c:pt>
                <c:pt idx="75">
                  <c:v>22871993.5743421</c:v>
                </c:pt>
                <c:pt idx="76">
                  <c:v>20288184.9806456</c:v>
                </c:pt>
                <c:pt idx="77">
                  <c:v>18028691.4672607</c:v>
                </c:pt>
                <c:pt idx="78">
                  <c:v>16049058.9107821</c:v>
                </c:pt>
                <c:pt idx="79">
                  <c:v>14311406.7939375</c:v>
                </c:pt>
                <c:pt idx="80">
                  <c:v>12783389.0689596</c:v>
                </c:pt>
                <c:pt idx="81">
                  <c:v>11437329.3675723</c:v>
                </c:pt>
                <c:pt idx="82">
                  <c:v>10249499.6886658</c:v>
                </c:pt>
                <c:pt idx="83">
                  <c:v>9199517.43495862</c:v>
                </c:pt>
                <c:pt idx="84">
                  <c:v>8269840.29357169</c:v>
                </c:pt>
                <c:pt idx="85">
                  <c:v>7445342.18889884</c:v>
                </c:pt>
                <c:pt idx="86">
                  <c:v>6712956.55816608</c:v>
                </c:pt>
                <c:pt idx="87">
                  <c:v>6061375.65201967</c:v>
                </c:pt>
                <c:pt idx="88">
                  <c:v>5480796.55656492</c:v>
                </c:pt>
                <c:pt idx="89">
                  <c:v>4962706.25870173</c:v>
                </c:pt>
                <c:pt idx="90">
                  <c:v>4499699.40451228</c:v>
                </c:pt>
                <c:pt idx="91">
                  <c:v>4085323.4876955</c:v>
                </c:pt>
                <c:pt idx="92">
                  <c:v>3713947.097161</c:v>
                </c:pt>
                <c:pt idx="93">
                  <c:v>3380647.58646509</c:v>
                </c:pt>
                <c:pt idx="94">
                  <c:v>3081115.13222705</c:v>
                </c:pt>
                <c:pt idx="95">
                  <c:v>2811570.64775227</c:v>
                </c:pt>
                <c:pt idx="96">
                  <c:v>2568695.43100435</c:v>
                </c:pt>
                <c:pt idx="97">
                  <c:v>2349570.76836437</c:v>
                </c:pt>
                <c:pt idx="98">
                  <c:v>2151625.99992108</c:v>
                </c:pt>
                <c:pt idx="99">
                  <c:v>1972593.78862346</c:v>
                </c:pt>
                <c:pt idx="100">
                  <c:v>1810471.53287587</c:v>
                </c:pt>
                <c:pt idx="101">
                  <c:v>1663488.02690801</c:v>
                </c:pt>
                <c:pt idx="102">
                  <c:v>1530074.61111027</c:v>
                </c:pt>
                <c:pt idx="103">
                  <c:v>1408840.17008446</c:v>
                </c:pt>
                <c:pt idx="104">
                  <c:v>1298549.43319598</c:v>
                </c:pt>
                <c:pt idx="105">
                  <c:v>1198104.11403535</c:v>
                </c:pt>
                <c:pt idx="106">
                  <c:v>1106526.49396903</c:v>
                </c:pt>
                <c:pt idx="107">
                  <c:v>1022945.11300048</c:v>
                </c:pt>
                <c:pt idx="108">
                  <c:v>946582.280226702</c:v>
                </c:pt>
                <c:pt idx="109">
                  <c:v>876743.157718109</c:v>
                </c:pt>
                <c:pt idx="110">
                  <c:v>812806.206878688</c:v>
                </c:pt>
                <c:pt idx="111">
                  <c:v>754214.816265459</c:v>
                </c:pt>
                <c:pt idx="112">
                  <c:v>700469.955298596</c:v>
                </c:pt>
                <c:pt idx="113">
                  <c:v>651123.719977332</c:v>
                </c:pt>
                <c:pt idx="114">
                  <c:v>605773.655216579</c:v>
                </c:pt>
                <c:pt idx="115">
                  <c:v>564057.754225688</c:v>
                </c:pt>
                <c:pt idx="116">
                  <c:v>525650.048875552</c:v>
                </c:pt>
                <c:pt idx="117">
                  <c:v>490256.716588658</c:v>
                </c:pt>
                <c:pt idx="118">
                  <c:v>457612.639230036</c:v>
                </c:pt>
                <c:pt idx="119">
                  <c:v>427478.358020287</c:v>
                </c:pt>
                <c:pt idx="120">
                  <c:v>399637.37584208</c:v>
                </c:pt>
              </c:numCache>
            </c:numRef>
          </c:xVal>
          <c:yVal>
            <c:numRef>
              <c:f>Sheet1!$A$3:$A$123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yVal>
          <c:smooth val="0"/>
        </c:ser>
        <c:axId val="59139419"/>
        <c:axId val="14014553"/>
      </c:scatterChart>
      <c:valAx>
        <c:axId val="5913941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014553"/>
        <c:crosses val="autoZero"/>
        <c:crossBetween val="midCat"/>
      </c:valAx>
      <c:valAx>
        <c:axId val="14014553"/>
        <c:scaling>
          <c:orientation val="maxMin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13941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>
        <c:manualLayout>
          <c:xMode val="edge"/>
          <c:yMode val="edge"/>
          <c:x val="0.263353688495824"/>
          <c:y val="0.866961745178628"/>
        </c:manualLayout>
      </c:layout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Sheet1!$B$3:$B$220</c:f>
              <c:numCache>
                <c:formatCode>General</c:formatCode>
                <c:ptCount val="218"/>
                <c:pt idx="0">
                  <c:v>0</c:v>
                </c:pt>
                <c:pt idx="1">
                  <c:v>22.2222222222222</c:v>
                </c:pt>
                <c:pt idx="2">
                  <c:v>44.4444444444444</c:v>
                </c:pt>
                <c:pt idx="3">
                  <c:v>66.6666666666667</c:v>
                </c:pt>
                <c:pt idx="4">
                  <c:v>88.8888888888889</c:v>
                </c:pt>
                <c:pt idx="5">
                  <c:v>111.111111111111</c:v>
                </c:pt>
                <c:pt idx="6">
                  <c:v>133.333333333333</c:v>
                </c:pt>
                <c:pt idx="7">
                  <c:v>155.555555555556</c:v>
                </c:pt>
                <c:pt idx="8">
                  <c:v>177.777777777778</c:v>
                </c:pt>
                <c:pt idx="9">
                  <c:v>200</c:v>
                </c:pt>
                <c:pt idx="10">
                  <c:v>222.222222222222</c:v>
                </c:pt>
                <c:pt idx="11">
                  <c:v>244.444444444444</c:v>
                </c:pt>
                <c:pt idx="12">
                  <c:v>266.666666666667</c:v>
                </c:pt>
                <c:pt idx="13">
                  <c:v>288.888888888889</c:v>
                </c:pt>
                <c:pt idx="14">
                  <c:v>311.111111111111</c:v>
                </c:pt>
                <c:pt idx="15">
                  <c:v>333.333333333333</c:v>
                </c:pt>
                <c:pt idx="16">
                  <c:v>355.555555555556</c:v>
                </c:pt>
                <c:pt idx="17">
                  <c:v>377.777777777778</c:v>
                </c:pt>
                <c:pt idx="18">
                  <c:v>400</c:v>
                </c:pt>
                <c:pt idx="19">
                  <c:v>408.333333333333</c:v>
                </c:pt>
                <c:pt idx="20">
                  <c:v>416.666666666667</c:v>
                </c:pt>
                <c:pt idx="21">
                  <c:v>425</c:v>
                </c:pt>
                <c:pt idx="22">
                  <c:v>433.333333333333</c:v>
                </c:pt>
                <c:pt idx="23">
                  <c:v>441.666666666667</c:v>
                </c:pt>
                <c:pt idx="24">
                  <c:v>450</c:v>
                </c:pt>
                <c:pt idx="25">
                  <c:v>458.333333333333</c:v>
                </c:pt>
                <c:pt idx="26">
                  <c:v>466.666666666667</c:v>
                </c:pt>
                <c:pt idx="27">
                  <c:v>475</c:v>
                </c:pt>
                <c:pt idx="28">
                  <c:v>483.333333333333</c:v>
                </c:pt>
                <c:pt idx="29">
                  <c:v>491.666666666667</c:v>
                </c:pt>
                <c:pt idx="30">
                  <c:v>500</c:v>
                </c:pt>
                <c:pt idx="31">
                  <c:v>508.333333333333</c:v>
                </c:pt>
                <c:pt idx="32">
                  <c:v>516.666666666667</c:v>
                </c:pt>
                <c:pt idx="33">
                  <c:v>525</c:v>
                </c:pt>
                <c:pt idx="34">
                  <c:v>533.333333333333</c:v>
                </c:pt>
                <c:pt idx="35">
                  <c:v>541.666666666667</c:v>
                </c:pt>
                <c:pt idx="36">
                  <c:v>550</c:v>
                </c:pt>
                <c:pt idx="37">
                  <c:v>558.928571428571</c:v>
                </c:pt>
                <c:pt idx="38">
                  <c:v>567.857142857143</c:v>
                </c:pt>
                <c:pt idx="39">
                  <c:v>576.785714285714</c:v>
                </c:pt>
                <c:pt idx="40">
                  <c:v>585.714285714286</c:v>
                </c:pt>
                <c:pt idx="41">
                  <c:v>594.642857142857</c:v>
                </c:pt>
                <c:pt idx="42">
                  <c:v>603.571428571429</c:v>
                </c:pt>
                <c:pt idx="43">
                  <c:v>612.5</c:v>
                </c:pt>
                <c:pt idx="44">
                  <c:v>621.428571428572</c:v>
                </c:pt>
                <c:pt idx="45">
                  <c:v>630.357142857143</c:v>
                </c:pt>
                <c:pt idx="46">
                  <c:v>639.285714285714</c:v>
                </c:pt>
                <c:pt idx="47">
                  <c:v>648.214285714286</c:v>
                </c:pt>
                <c:pt idx="48">
                  <c:v>657.142857142857</c:v>
                </c:pt>
                <c:pt idx="49">
                  <c:v>666.071428571429</c:v>
                </c:pt>
                <c:pt idx="50">
                  <c:v>675</c:v>
                </c:pt>
                <c:pt idx="51">
                  <c:v>683.928571428572</c:v>
                </c:pt>
                <c:pt idx="52">
                  <c:v>692.857142857143</c:v>
                </c:pt>
                <c:pt idx="53">
                  <c:v>701.785714285715</c:v>
                </c:pt>
                <c:pt idx="54">
                  <c:v>710.714285714286</c:v>
                </c:pt>
                <c:pt idx="55">
                  <c:v>719.642857142858</c:v>
                </c:pt>
                <c:pt idx="56">
                  <c:v>728.571428571429</c:v>
                </c:pt>
                <c:pt idx="57">
                  <c:v>737.5</c:v>
                </c:pt>
                <c:pt idx="58">
                  <c:v>746.428571428572</c:v>
                </c:pt>
                <c:pt idx="59">
                  <c:v>755.357142857143</c:v>
                </c:pt>
                <c:pt idx="60">
                  <c:v>764.285714285715</c:v>
                </c:pt>
                <c:pt idx="61">
                  <c:v>773.214285714286</c:v>
                </c:pt>
                <c:pt idx="62">
                  <c:v>782.142857142858</c:v>
                </c:pt>
                <c:pt idx="63">
                  <c:v>791.071428571429</c:v>
                </c:pt>
                <c:pt idx="64">
                  <c:v>800.000000000001</c:v>
                </c:pt>
                <c:pt idx="65">
                  <c:v>808.928571428572</c:v>
                </c:pt>
                <c:pt idx="66">
                  <c:v>817.857142857143</c:v>
                </c:pt>
                <c:pt idx="67">
                  <c:v>826.785714285715</c:v>
                </c:pt>
                <c:pt idx="68">
                  <c:v>835.714285714286</c:v>
                </c:pt>
                <c:pt idx="69">
                  <c:v>844.642857142858</c:v>
                </c:pt>
                <c:pt idx="70">
                  <c:v>853.571428571429</c:v>
                </c:pt>
                <c:pt idx="71">
                  <c:v>862.500000000001</c:v>
                </c:pt>
                <c:pt idx="72">
                  <c:v>871.428571428572</c:v>
                </c:pt>
                <c:pt idx="73">
                  <c:v>880.357142857143</c:v>
                </c:pt>
                <c:pt idx="74">
                  <c:v>889.285714285715</c:v>
                </c:pt>
                <c:pt idx="75">
                  <c:v>898.214285714286</c:v>
                </c:pt>
                <c:pt idx="76">
                  <c:v>907.142857142858</c:v>
                </c:pt>
                <c:pt idx="77">
                  <c:v>916.071428571429</c:v>
                </c:pt>
                <c:pt idx="78">
                  <c:v>925.000000000001</c:v>
                </c:pt>
                <c:pt idx="79">
                  <c:v>933.928571428572</c:v>
                </c:pt>
                <c:pt idx="80">
                  <c:v>942.857142857144</c:v>
                </c:pt>
                <c:pt idx="81">
                  <c:v>951.785714285715</c:v>
                </c:pt>
                <c:pt idx="82">
                  <c:v>960.714285714287</c:v>
                </c:pt>
                <c:pt idx="83">
                  <c:v>969.642857142858</c:v>
                </c:pt>
                <c:pt idx="84">
                  <c:v>978.571428571429</c:v>
                </c:pt>
                <c:pt idx="85">
                  <c:v>987.500000000001</c:v>
                </c:pt>
                <c:pt idx="86">
                  <c:v>996.428571428572</c:v>
                </c:pt>
                <c:pt idx="87">
                  <c:v>1005.35714285714</c:v>
                </c:pt>
                <c:pt idx="88">
                  <c:v>1014.28571428572</c:v>
                </c:pt>
                <c:pt idx="89">
                  <c:v>1023.21428571429</c:v>
                </c:pt>
                <c:pt idx="90">
                  <c:v>1032.14285714286</c:v>
                </c:pt>
                <c:pt idx="91">
                  <c:v>1041.07142857143</c:v>
                </c:pt>
                <c:pt idx="92">
                  <c:v>1050</c:v>
                </c:pt>
                <c:pt idx="93">
                  <c:v>1058.92857142857</c:v>
                </c:pt>
                <c:pt idx="94">
                  <c:v>1067.85714285714</c:v>
                </c:pt>
                <c:pt idx="95">
                  <c:v>1076.78571428571</c:v>
                </c:pt>
                <c:pt idx="96">
                  <c:v>1085.71428571429</c:v>
                </c:pt>
                <c:pt idx="97">
                  <c:v>1094.64285714286</c:v>
                </c:pt>
                <c:pt idx="98">
                  <c:v>1103.57142857143</c:v>
                </c:pt>
                <c:pt idx="99">
                  <c:v>1112.5</c:v>
                </c:pt>
                <c:pt idx="100">
                  <c:v>1121.42857142857</c:v>
                </c:pt>
                <c:pt idx="101">
                  <c:v>1130.35714285714</c:v>
                </c:pt>
                <c:pt idx="102">
                  <c:v>1139.28571428571</c:v>
                </c:pt>
                <c:pt idx="103">
                  <c:v>1148.21428571429</c:v>
                </c:pt>
                <c:pt idx="104">
                  <c:v>1157.14285714286</c:v>
                </c:pt>
                <c:pt idx="105">
                  <c:v>1166.07142857143</c:v>
                </c:pt>
                <c:pt idx="106">
                  <c:v>1175</c:v>
                </c:pt>
                <c:pt idx="107">
                  <c:v>1183.92857142857</c:v>
                </c:pt>
                <c:pt idx="108">
                  <c:v>1192.85714285714</c:v>
                </c:pt>
                <c:pt idx="109">
                  <c:v>1201.78571428571</c:v>
                </c:pt>
                <c:pt idx="110">
                  <c:v>1210.71428571428</c:v>
                </c:pt>
                <c:pt idx="111">
                  <c:v>1219.64285714286</c:v>
                </c:pt>
                <c:pt idx="112">
                  <c:v>1228.57142857143</c:v>
                </c:pt>
                <c:pt idx="113">
                  <c:v>1237.5</c:v>
                </c:pt>
                <c:pt idx="114">
                  <c:v>1246.42857142857</c:v>
                </c:pt>
                <c:pt idx="115">
                  <c:v>1255.35714285714</c:v>
                </c:pt>
                <c:pt idx="116">
                  <c:v>1264.28571428571</c:v>
                </c:pt>
                <c:pt idx="117">
                  <c:v>1273.21428571428</c:v>
                </c:pt>
                <c:pt idx="118">
                  <c:v>1282.14285714286</c:v>
                </c:pt>
                <c:pt idx="119">
                  <c:v>1291.07142857143</c:v>
                </c:pt>
                <c:pt idx="120">
                  <c:v>1300</c:v>
                </c:pt>
                <c:pt idx="121">
                  <c:v>1300.4</c:v>
                </c:pt>
                <c:pt idx="122">
                  <c:v>1300.8</c:v>
                </c:pt>
                <c:pt idx="123">
                  <c:v>1301.2</c:v>
                </c:pt>
                <c:pt idx="124">
                  <c:v>1301.6</c:v>
                </c:pt>
                <c:pt idx="125">
                  <c:v>1302</c:v>
                </c:pt>
                <c:pt idx="126">
                  <c:v>1302.4</c:v>
                </c:pt>
                <c:pt idx="127">
                  <c:v>1302.8</c:v>
                </c:pt>
                <c:pt idx="128">
                  <c:v>1303.2</c:v>
                </c:pt>
                <c:pt idx="129">
                  <c:v>1303.6</c:v>
                </c:pt>
                <c:pt idx="130">
                  <c:v>1304</c:v>
                </c:pt>
                <c:pt idx="131">
                  <c:v>1304.4</c:v>
                </c:pt>
                <c:pt idx="132">
                  <c:v>1304.8</c:v>
                </c:pt>
                <c:pt idx="133">
                  <c:v>1305.2</c:v>
                </c:pt>
                <c:pt idx="134">
                  <c:v>1305.6</c:v>
                </c:pt>
                <c:pt idx="135">
                  <c:v>1306</c:v>
                </c:pt>
                <c:pt idx="136">
                  <c:v>1306.4</c:v>
                </c:pt>
                <c:pt idx="137">
                  <c:v>1306.8</c:v>
                </c:pt>
                <c:pt idx="138">
                  <c:v>1307.2</c:v>
                </c:pt>
                <c:pt idx="139">
                  <c:v>1307.6</c:v>
                </c:pt>
                <c:pt idx="140">
                  <c:v>1308</c:v>
                </c:pt>
                <c:pt idx="141">
                  <c:v>1308.4</c:v>
                </c:pt>
                <c:pt idx="142">
                  <c:v>1308.8</c:v>
                </c:pt>
                <c:pt idx="143">
                  <c:v>1309.2</c:v>
                </c:pt>
                <c:pt idx="144">
                  <c:v>1309.6</c:v>
                </c:pt>
                <c:pt idx="145">
                  <c:v>1310</c:v>
                </c:pt>
                <c:pt idx="146">
                  <c:v>1310.4</c:v>
                </c:pt>
                <c:pt idx="147">
                  <c:v>1310.8</c:v>
                </c:pt>
                <c:pt idx="148">
                  <c:v>1311.2</c:v>
                </c:pt>
                <c:pt idx="149">
                  <c:v>1311.6</c:v>
                </c:pt>
                <c:pt idx="150">
                  <c:v>1312</c:v>
                </c:pt>
                <c:pt idx="151">
                  <c:v>1312.4</c:v>
                </c:pt>
                <c:pt idx="152">
                  <c:v>1312.8</c:v>
                </c:pt>
                <c:pt idx="153">
                  <c:v>1313.2</c:v>
                </c:pt>
                <c:pt idx="154">
                  <c:v>1313.6</c:v>
                </c:pt>
                <c:pt idx="155">
                  <c:v>1314</c:v>
                </c:pt>
                <c:pt idx="156">
                  <c:v>1314.4</c:v>
                </c:pt>
                <c:pt idx="157">
                  <c:v>1314.8</c:v>
                </c:pt>
                <c:pt idx="158">
                  <c:v>1315.2</c:v>
                </c:pt>
                <c:pt idx="159">
                  <c:v>1315.6</c:v>
                </c:pt>
                <c:pt idx="160">
                  <c:v>1316</c:v>
                </c:pt>
                <c:pt idx="161">
                  <c:v>1316.4</c:v>
                </c:pt>
                <c:pt idx="162">
                  <c:v>1316.8</c:v>
                </c:pt>
                <c:pt idx="163">
                  <c:v>1317.2</c:v>
                </c:pt>
                <c:pt idx="164">
                  <c:v>1317.6</c:v>
                </c:pt>
                <c:pt idx="165">
                  <c:v>1318</c:v>
                </c:pt>
                <c:pt idx="166">
                  <c:v>1318.4</c:v>
                </c:pt>
                <c:pt idx="167">
                  <c:v>1318.8</c:v>
                </c:pt>
                <c:pt idx="168">
                  <c:v>1319.2</c:v>
                </c:pt>
                <c:pt idx="169">
                  <c:v>1319.6</c:v>
                </c:pt>
                <c:pt idx="170">
                  <c:v>1320</c:v>
                </c:pt>
                <c:pt idx="171">
                  <c:v>1320.4</c:v>
                </c:pt>
                <c:pt idx="172">
                  <c:v>1320.8</c:v>
                </c:pt>
                <c:pt idx="173">
                  <c:v>1321.2</c:v>
                </c:pt>
                <c:pt idx="174">
                  <c:v>1321.6</c:v>
                </c:pt>
                <c:pt idx="175">
                  <c:v>1322</c:v>
                </c:pt>
                <c:pt idx="176">
                  <c:v>1322.4</c:v>
                </c:pt>
                <c:pt idx="177">
                  <c:v>1322.8</c:v>
                </c:pt>
                <c:pt idx="178">
                  <c:v>1323.2</c:v>
                </c:pt>
                <c:pt idx="179">
                  <c:v>1323.6</c:v>
                </c:pt>
                <c:pt idx="180">
                  <c:v>1324</c:v>
                </c:pt>
                <c:pt idx="181">
                  <c:v>1324.4</c:v>
                </c:pt>
                <c:pt idx="182">
                  <c:v>1324.8</c:v>
                </c:pt>
                <c:pt idx="183">
                  <c:v>1325.2</c:v>
                </c:pt>
                <c:pt idx="184">
                  <c:v>1325.6</c:v>
                </c:pt>
                <c:pt idx="185">
                  <c:v>1326</c:v>
                </c:pt>
                <c:pt idx="186">
                  <c:v>1326.4</c:v>
                </c:pt>
                <c:pt idx="187">
                  <c:v>1326.8</c:v>
                </c:pt>
                <c:pt idx="188">
                  <c:v>1327.2</c:v>
                </c:pt>
                <c:pt idx="189">
                  <c:v>1327.6</c:v>
                </c:pt>
                <c:pt idx="190">
                  <c:v>1328</c:v>
                </c:pt>
                <c:pt idx="191">
                  <c:v>1328.4</c:v>
                </c:pt>
                <c:pt idx="192">
                  <c:v>1328.8</c:v>
                </c:pt>
                <c:pt idx="193">
                  <c:v>1329.2</c:v>
                </c:pt>
                <c:pt idx="194">
                  <c:v>1329.6</c:v>
                </c:pt>
                <c:pt idx="195">
                  <c:v>1330</c:v>
                </c:pt>
                <c:pt idx="196">
                  <c:v>1330.40000000001</c:v>
                </c:pt>
                <c:pt idx="197">
                  <c:v>1330.8</c:v>
                </c:pt>
                <c:pt idx="198">
                  <c:v>1331.20000000001</c:v>
                </c:pt>
                <c:pt idx="199">
                  <c:v>1331.60000000001</c:v>
                </c:pt>
                <c:pt idx="200">
                  <c:v>1332.00000000001</c:v>
                </c:pt>
                <c:pt idx="201">
                  <c:v>1332.40000000001</c:v>
                </c:pt>
                <c:pt idx="202">
                  <c:v>1332.80000000001</c:v>
                </c:pt>
                <c:pt idx="203">
                  <c:v>1333.20000000001</c:v>
                </c:pt>
                <c:pt idx="204">
                  <c:v>1333.60000000001</c:v>
                </c:pt>
                <c:pt idx="205">
                  <c:v>1334.00000000001</c:v>
                </c:pt>
                <c:pt idx="206">
                  <c:v>1334.40000000001</c:v>
                </c:pt>
                <c:pt idx="207">
                  <c:v>1334.80000000001</c:v>
                </c:pt>
                <c:pt idx="208">
                  <c:v>1335.20000000001</c:v>
                </c:pt>
                <c:pt idx="209">
                  <c:v>1335.60000000001</c:v>
                </c:pt>
                <c:pt idx="210">
                  <c:v>1336.00000000001</c:v>
                </c:pt>
                <c:pt idx="211">
                  <c:v>1336.40000000001</c:v>
                </c:pt>
                <c:pt idx="212">
                  <c:v>1336.80000000001</c:v>
                </c:pt>
                <c:pt idx="213">
                  <c:v>1337.20000000001</c:v>
                </c:pt>
                <c:pt idx="214">
                  <c:v>1337.60000000001</c:v>
                </c:pt>
                <c:pt idx="215">
                  <c:v>1338.00000000001</c:v>
                </c:pt>
                <c:pt idx="216">
                  <c:v>1338.40000000001</c:v>
                </c:pt>
                <c:pt idx="217">
                  <c:v>1338.80000000001</c:v>
                </c:pt>
              </c:numCache>
            </c:numRef>
          </c:xVal>
          <c:yVal>
            <c:numRef>
              <c:f>Sheet1!$A$3:$A$220</c:f>
              <c:numCache>
                <c:formatCode>General</c:formatCode>
                <c:ptCount val="2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</c:numCache>
            </c:numRef>
          </c:yVal>
          <c:smooth val="0"/>
        </c:ser>
        <c:axId val="81404211"/>
        <c:axId val="61395550"/>
      </c:scatterChart>
      <c:valAx>
        <c:axId val="8140421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395550"/>
        <c:crosses val="autoZero"/>
        <c:crossBetween val="midCat"/>
      </c:valAx>
      <c:valAx>
        <c:axId val="61395550"/>
        <c:scaling>
          <c:orientation val="maxMin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40421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>
        <c:manualLayout>
          <c:xMode val="edge"/>
          <c:yMode val="edge"/>
          <c:x val="0.263319852294707"/>
          <c:y val="0.867061999380449"/>
        </c:manualLayout>
      </c:layout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Sheet2!$M$4:$M$129</c:f>
              <c:numCache>
                <c:formatCode>General</c:formatCode>
                <c:ptCount val="126"/>
                <c:pt idx="0">
                  <c:v>0</c:v>
                </c:pt>
                <c:pt idx="1">
                  <c:v>3802755.40759089</c:v>
                </c:pt>
                <c:pt idx="2">
                  <c:v>7605510.81518178</c:v>
                </c:pt>
                <c:pt idx="3">
                  <c:v>11408266.2227727</c:v>
                </c:pt>
                <c:pt idx="4">
                  <c:v>15211021.6303636</c:v>
                </c:pt>
                <c:pt idx="5">
                  <c:v>19013777.0379544</c:v>
                </c:pt>
                <c:pt idx="6">
                  <c:v>22816532.4455453</c:v>
                </c:pt>
                <c:pt idx="7">
                  <c:v>26619287.8531362</c:v>
                </c:pt>
                <c:pt idx="8">
                  <c:v>30422043.2607271</c:v>
                </c:pt>
                <c:pt idx="9">
                  <c:v>34224798.668318</c:v>
                </c:pt>
                <c:pt idx="10">
                  <c:v>38027554.0759089</c:v>
                </c:pt>
                <c:pt idx="11">
                  <c:v>41830309.4834998</c:v>
                </c:pt>
                <c:pt idx="12">
                  <c:v>45633064.8910907</c:v>
                </c:pt>
                <c:pt idx="13">
                  <c:v>49435820.2986816</c:v>
                </c:pt>
                <c:pt idx="14">
                  <c:v>53238575.7062725</c:v>
                </c:pt>
                <c:pt idx="15">
                  <c:v>57041331.1138633</c:v>
                </c:pt>
                <c:pt idx="16">
                  <c:v>60844086.5214542</c:v>
                </c:pt>
                <c:pt idx="17">
                  <c:v>64646841.9290451</c:v>
                </c:pt>
                <c:pt idx="18">
                  <c:v>68449597.336636</c:v>
                </c:pt>
                <c:pt idx="19">
                  <c:v>72252352.7442269</c:v>
                </c:pt>
                <c:pt idx="20">
                  <c:v>76055108.1518178</c:v>
                </c:pt>
                <c:pt idx="21">
                  <c:v>79857863.5594087</c:v>
                </c:pt>
                <c:pt idx="22">
                  <c:v>83660618.9669996</c:v>
                </c:pt>
                <c:pt idx="23">
                  <c:v>87463374.3745905</c:v>
                </c:pt>
                <c:pt idx="24">
                  <c:v>91266129.7821813</c:v>
                </c:pt>
                <c:pt idx="25">
                  <c:v>95068885.1897723</c:v>
                </c:pt>
                <c:pt idx="26">
                  <c:v>98871640.5973631</c:v>
                </c:pt>
                <c:pt idx="27">
                  <c:v>102674396.004954</c:v>
                </c:pt>
                <c:pt idx="28">
                  <c:v>106477151.412545</c:v>
                </c:pt>
                <c:pt idx="29">
                  <c:v>110279906.820136</c:v>
                </c:pt>
                <c:pt idx="30">
                  <c:v>114082662.227727</c:v>
                </c:pt>
                <c:pt idx="31">
                  <c:v>117885417.635318</c:v>
                </c:pt>
                <c:pt idx="32">
                  <c:v>121688173.042908</c:v>
                </c:pt>
                <c:pt idx="33">
                  <c:v>125490928.450499</c:v>
                </c:pt>
                <c:pt idx="34">
                  <c:v>129293683.85809</c:v>
                </c:pt>
                <c:pt idx="35">
                  <c:v>133096439.265681</c:v>
                </c:pt>
                <c:pt idx="36">
                  <c:v>136899194.673272</c:v>
                </c:pt>
                <c:pt idx="37">
                  <c:v>140701950.080863</c:v>
                </c:pt>
                <c:pt idx="38">
                  <c:v>144504705.488454</c:v>
                </c:pt>
                <c:pt idx="39">
                  <c:v>148307460.896045</c:v>
                </c:pt>
                <c:pt idx="40">
                  <c:v>152110216.303636</c:v>
                </c:pt>
                <c:pt idx="41">
                  <c:v>155912971.711226</c:v>
                </c:pt>
                <c:pt idx="42">
                  <c:v>159715727.118817</c:v>
                </c:pt>
                <c:pt idx="43">
                  <c:v>163518482.526408</c:v>
                </c:pt>
                <c:pt idx="44">
                  <c:v>167321237.933999</c:v>
                </c:pt>
                <c:pt idx="45">
                  <c:v>171123993.34159</c:v>
                </c:pt>
                <c:pt idx="46">
                  <c:v>174926748.749181</c:v>
                </c:pt>
                <c:pt idx="47">
                  <c:v>178729504.156772</c:v>
                </c:pt>
                <c:pt idx="48">
                  <c:v>182532259.564363</c:v>
                </c:pt>
                <c:pt idx="49">
                  <c:v>186335014.971954</c:v>
                </c:pt>
                <c:pt idx="50">
                  <c:v>190137770.379545</c:v>
                </c:pt>
                <c:pt idx="51">
                  <c:v>193940525.787135</c:v>
                </c:pt>
                <c:pt idx="52">
                  <c:v>197743281.194726</c:v>
                </c:pt>
                <c:pt idx="53">
                  <c:v>201546036.602317</c:v>
                </c:pt>
                <c:pt idx="54">
                  <c:v>205348792.009908</c:v>
                </c:pt>
                <c:pt idx="55">
                  <c:v>209151547.417499</c:v>
                </c:pt>
                <c:pt idx="56">
                  <c:v>212954302.82509</c:v>
                </c:pt>
                <c:pt idx="57">
                  <c:v>216757058.232681</c:v>
                </c:pt>
                <c:pt idx="58">
                  <c:v>220559813.640272</c:v>
                </c:pt>
                <c:pt idx="59">
                  <c:v>224362569.047863</c:v>
                </c:pt>
                <c:pt idx="60">
                  <c:v>228165324.455453</c:v>
                </c:pt>
                <c:pt idx="61">
                  <c:v>231968079.863044</c:v>
                </c:pt>
                <c:pt idx="62">
                  <c:v>235770835.270635</c:v>
                </c:pt>
                <c:pt idx="63">
                  <c:v>239573590.678226</c:v>
                </c:pt>
                <c:pt idx="64">
                  <c:v>243376346.085817</c:v>
                </c:pt>
                <c:pt idx="65">
                  <c:v>247179101.493408</c:v>
                </c:pt>
                <c:pt idx="66">
                  <c:v>250981856.900999</c:v>
                </c:pt>
                <c:pt idx="67">
                  <c:v>230870428.744351</c:v>
                </c:pt>
                <c:pt idx="68">
                  <c:v>210058253.323547</c:v>
                </c:pt>
                <c:pt idx="69">
                  <c:v>191343080.703698</c:v>
                </c:pt>
                <c:pt idx="70">
                  <c:v>174493078.223455</c:v>
                </c:pt>
                <c:pt idx="71">
                  <c:v>273798389.346544</c:v>
                </c:pt>
                <c:pt idx="72">
                  <c:v>281403900.161726</c:v>
                </c:pt>
                <c:pt idx="73">
                  <c:v>289009410.976908</c:v>
                </c:pt>
                <c:pt idx="74">
                  <c:v>296614921.792089</c:v>
                </c:pt>
                <c:pt idx="75">
                  <c:v>304220432.607271</c:v>
                </c:pt>
                <c:pt idx="76">
                  <c:v>311825943.422453</c:v>
                </c:pt>
                <c:pt idx="77">
                  <c:v>319431454.237635</c:v>
                </c:pt>
                <c:pt idx="78">
                  <c:v>327036965.052817</c:v>
                </c:pt>
                <c:pt idx="79">
                  <c:v>334642475.867998</c:v>
                </c:pt>
                <c:pt idx="80">
                  <c:v>342247986.68318</c:v>
                </c:pt>
                <c:pt idx="81">
                  <c:v>349853497.498362</c:v>
                </c:pt>
                <c:pt idx="82">
                  <c:v>357459008.313544</c:v>
                </c:pt>
                <c:pt idx="83">
                  <c:v>365064519.128725</c:v>
                </c:pt>
                <c:pt idx="84">
                  <c:v>372670029.943907</c:v>
                </c:pt>
                <c:pt idx="85">
                  <c:v>380275540.759089</c:v>
                </c:pt>
                <c:pt idx="86">
                  <c:v>387881051.574271</c:v>
                </c:pt>
                <c:pt idx="87">
                  <c:v>395486562.389453</c:v>
                </c:pt>
                <c:pt idx="88">
                  <c:v>403092073.204634</c:v>
                </c:pt>
                <c:pt idx="89">
                  <c:v>385099370.458066</c:v>
                </c:pt>
                <c:pt idx="90">
                  <c:v>333953847.97373</c:v>
                </c:pt>
                <c:pt idx="91">
                  <c:v>290313649.546407</c:v>
                </c:pt>
                <c:pt idx="92">
                  <c:v>252981312.573671</c:v>
                </c:pt>
                <c:pt idx="93">
                  <c:v>220964731.952177</c:v>
                </c:pt>
                <c:pt idx="94">
                  <c:v>193439631.577355</c:v>
                </c:pt>
                <c:pt idx="95">
                  <c:v>169719294.641836</c:v>
                </c:pt>
                <c:pt idx="96">
                  <c:v>149230074.865422</c:v>
                </c:pt>
                <c:pt idx="97">
                  <c:v>131491526.07137</c:v>
                </c:pt>
                <c:pt idx="98">
                  <c:v>116100232.596673</c:v>
                </c:pt>
                <c:pt idx="99">
                  <c:v>102716614.154503</c:v>
                </c:pt>
                <c:pt idx="100">
                  <c:v>91054128.311473</c:v>
                </c:pt>
                <c:pt idx="101">
                  <c:v>80870411.1201852</c:v>
                </c:pt>
                <c:pt idx="102">
                  <c:v>71959988.8633001</c:v>
                </c:pt>
                <c:pt idx="103">
                  <c:v>64148266.8483279</c:v>
                </c:pt>
                <c:pt idx="104">
                  <c:v>57286558.9997388</c:v>
                </c:pt>
                <c:pt idx="105">
                  <c:v>51247967.9153155</c:v>
                </c:pt>
                <c:pt idx="106">
                  <c:v>45923961.6349183</c:v>
                </c:pt>
                <c:pt idx="107">
                  <c:v>41221522.592419</c:v>
                </c:pt>
                <c:pt idx="108">
                  <c:v>37060767.6293373</c:v>
                </c:pt>
                <c:pt idx="109">
                  <c:v>33372956.7487059</c:v>
                </c:pt>
                <c:pt idx="110">
                  <c:v>30098823.42641</c:v>
                </c:pt>
                <c:pt idx="111">
                  <c:v>27187171.5188859</c:v>
                </c:pt>
                <c:pt idx="112">
                  <c:v>24593693.6974635</c:v>
                </c:pt>
                <c:pt idx="113">
                  <c:v>22279974.3647441</c:v>
                </c:pt>
                <c:pt idx="114">
                  <c:v>20212646.5350409</c:v>
                </c:pt>
                <c:pt idx="115">
                  <c:v>18362677.4813868</c:v>
                </c:pt>
                <c:pt idx="116">
                  <c:v>16704762.2988712</c:v>
                </c:pt>
                <c:pt idx="117">
                  <c:v>15216808.0941963</c:v>
                </c:pt>
                <c:pt idx="118">
                  <c:v>13879494.433334</c:v>
                </c:pt>
                <c:pt idx="119">
                  <c:v>12675898.0826493</c:v>
                </c:pt>
                <c:pt idx="120">
                  <c:v>11591172.0600624</c:v>
                </c:pt>
                <c:pt idx="121">
                  <c:v>10612270.6493815</c:v>
                </c:pt>
                <c:pt idx="122">
                  <c:v>9727713.38558638</c:v>
                </c:pt>
                <c:pt idx="123">
                  <c:v>8927382.14240924</c:v>
                </c:pt>
                <c:pt idx="124">
                  <c:v>8202346.38731738</c:v>
                </c:pt>
                <c:pt idx="125">
                  <c:v>7544712.44652195</c:v>
                </c:pt>
              </c:numCache>
            </c:numRef>
          </c:xVal>
          <c:yVal>
            <c:numRef>
              <c:f>Sheet2!$A$4:$A$129</c:f>
              <c:numCache>
                <c:formatCode>General</c:formatCode>
                <c:ptCount val="12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36</c:v>
                </c:pt>
                <c:pt idx="72">
                  <c:v>37</c:v>
                </c:pt>
                <c:pt idx="73">
                  <c:v>38</c:v>
                </c:pt>
                <c:pt idx="74">
                  <c:v>39</c:v>
                </c:pt>
                <c:pt idx="75">
                  <c:v>40</c:v>
                </c:pt>
                <c:pt idx="76">
                  <c:v>41</c:v>
                </c:pt>
                <c:pt idx="77">
                  <c:v>42</c:v>
                </c:pt>
                <c:pt idx="78">
                  <c:v>43</c:v>
                </c:pt>
                <c:pt idx="79">
                  <c:v>44</c:v>
                </c:pt>
                <c:pt idx="80">
                  <c:v>45</c:v>
                </c:pt>
                <c:pt idx="81">
                  <c:v>46</c:v>
                </c:pt>
                <c:pt idx="82">
                  <c:v>47</c:v>
                </c:pt>
                <c:pt idx="83">
                  <c:v>48</c:v>
                </c:pt>
                <c:pt idx="84">
                  <c:v>49</c:v>
                </c:pt>
                <c:pt idx="85">
                  <c:v>50</c:v>
                </c:pt>
                <c:pt idx="86">
                  <c:v>51</c:v>
                </c:pt>
                <c:pt idx="87">
                  <c:v>52</c:v>
                </c:pt>
                <c:pt idx="88">
                  <c:v>53</c:v>
                </c:pt>
                <c:pt idx="89">
                  <c:v>54</c:v>
                </c:pt>
                <c:pt idx="90">
                  <c:v>55</c:v>
                </c:pt>
                <c:pt idx="91">
                  <c:v>56</c:v>
                </c:pt>
                <c:pt idx="92">
                  <c:v>57</c:v>
                </c:pt>
                <c:pt idx="93">
                  <c:v>58</c:v>
                </c:pt>
                <c:pt idx="94">
                  <c:v>59</c:v>
                </c:pt>
                <c:pt idx="95">
                  <c:v>60</c:v>
                </c:pt>
                <c:pt idx="96">
                  <c:v>61</c:v>
                </c:pt>
                <c:pt idx="97">
                  <c:v>62</c:v>
                </c:pt>
                <c:pt idx="98">
                  <c:v>63</c:v>
                </c:pt>
                <c:pt idx="99">
                  <c:v>64</c:v>
                </c:pt>
                <c:pt idx="100">
                  <c:v>65</c:v>
                </c:pt>
                <c:pt idx="101">
                  <c:v>66</c:v>
                </c:pt>
                <c:pt idx="102">
                  <c:v>67</c:v>
                </c:pt>
                <c:pt idx="103">
                  <c:v>68</c:v>
                </c:pt>
                <c:pt idx="104">
                  <c:v>69</c:v>
                </c:pt>
                <c:pt idx="105">
                  <c:v>70</c:v>
                </c:pt>
                <c:pt idx="106">
                  <c:v>71</c:v>
                </c:pt>
                <c:pt idx="107">
                  <c:v>72</c:v>
                </c:pt>
                <c:pt idx="108">
                  <c:v>73</c:v>
                </c:pt>
                <c:pt idx="109">
                  <c:v>74</c:v>
                </c:pt>
                <c:pt idx="110">
                  <c:v>75</c:v>
                </c:pt>
                <c:pt idx="111">
                  <c:v>76</c:v>
                </c:pt>
                <c:pt idx="112">
                  <c:v>77</c:v>
                </c:pt>
                <c:pt idx="113">
                  <c:v>78</c:v>
                </c:pt>
                <c:pt idx="114">
                  <c:v>79</c:v>
                </c:pt>
                <c:pt idx="115">
                  <c:v>80</c:v>
                </c:pt>
                <c:pt idx="116">
                  <c:v>81</c:v>
                </c:pt>
                <c:pt idx="117">
                  <c:v>82</c:v>
                </c:pt>
                <c:pt idx="118">
                  <c:v>83</c:v>
                </c:pt>
                <c:pt idx="119">
                  <c:v>84</c:v>
                </c:pt>
                <c:pt idx="120">
                  <c:v>85</c:v>
                </c:pt>
                <c:pt idx="121">
                  <c:v>86</c:v>
                </c:pt>
                <c:pt idx="122">
                  <c:v>87</c:v>
                </c:pt>
                <c:pt idx="123">
                  <c:v>88</c:v>
                </c:pt>
                <c:pt idx="124">
                  <c:v>89</c:v>
                </c:pt>
                <c:pt idx="125">
                  <c:v>90</c:v>
                </c:pt>
              </c:numCache>
            </c:numRef>
          </c:yVal>
          <c:smooth val="0"/>
        </c:ser>
        <c:axId val="58777843"/>
        <c:axId val="38286877"/>
      </c:scatterChart>
      <c:valAx>
        <c:axId val="5877784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286877"/>
        <c:crosses val="autoZero"/>
        <c:crossBetween val="midCat"/>
      </c:valAx>
      <c:valAx>
        <c:axId val="38286877"/>
        <c:scaling>
          <c:orientation val="maxMin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77784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>
        <c:manualLayout>
          <c:xMode val="edge"/>
          <c:yMode val="edge"/>
          <c:x val="0.26339505161396"/>
          <c:y val="0.866932170175106"/>
        </c:manualLayout>
      </c:layout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Sheet2!$B$4:$B$220</c:f>
              <c:numCache>
                <c:formatCode>General</c:formatCode>
                <c:ptCount val="21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405</c:v>
                </c:pt>
                <c:pt idx="42">
                  <c:v>410</c:v>
                </c:pt>
                <c:pt idx="43">
                  <c:v>415</c:v>
                </c:pt>
                <c:pt idx="44">
                  <c:v>420</c:v>
                </c:pt>
                <c:pt idx="45">
                  <c:v>425</c:v>
                </c:pt>
                <c:pt idx="46">
                  <c:v>430</c:v>
                </c:pt>
                <c:pt idx="47">
                  <c:v>435</c:v>
                </c:pt>
                <c:pt idx="48">
                  <c:v>440</c:v>
                </c:pt>
                <c:pt idx="49">
                  <c:v>445</c:v>
                </c:pt>
                <c:pt idx="50">
                  <c:v>450</c:v>
                </c:pt>
                <c:pt idx="51">
                  <c:v>455</c:v>
                </c:pt>
                <c:pt idx="52">
                  <c:v>460</c:v>
                </c:pt>
                <c:pt idx="53">
                  <c:v>465</c:v>
                </c:pt>
                <c:pt idx="54">
                  <c:v>470</c:v>
                </c:pt>
                <c:pt idx="55">
                  <c:v>475</c:v>
                </c:pt>
                <c:pt idx="56">
                  <c:v>480</c:v>
                </c:pt>
                <c:pt idx="57">
                  <c:v>485</c:v>
                </c:pt>
                <c:pt idx="58">
                  <c:v>490</c:v>
                </c:pt>
                <c:pt idx="59">
                  <c:v>495</c:v>
                </c:pt>
                <c:pt idx="60">
                  <c:v>500</c:v>
                </c:pt>
                <c:pt idx="61">
                  <c:v>505</c:v>
                </c:pt>
                <c:pt idx="62">
                  <c:v>510</c:v>
                </c:pt>
                <c:pt idx="63">
                  <c:v>515</c:v>
                </c:pt>
                <c:pt idx="64">
                  <c:v>520</c:v>
                </c:pt>
                <c:pt idx="65">
                  <c:v>525</c:v>
                </c:pt>
                <c:pt idx="66">
                  <c:v>530</c:v>
                </c:pt>
                <c:pt idx="67">
                  <c:v>535</c:v>
                </c:pt>
                <c:pt idx="68">
                  <c:v>540</c:v>
                </c:pt>
                <c:pt idx="69">
                  <c:v>545</c:v>
                </c:pt>
                <c:pt idx="70">
                  <c:v>550</c:v>
                </c:pt>
                <c:pt idx="71">
                  <c:v>558.666666666667</c:v>
                </c:pt>
                <c:pt idx="72">
                  <c:v>567.333333333333</c:v>
                </c:pt>
                <c:pt idx="73">
                  <c:v>576</c:v>
                </c:pt>
                <c:pt idx="74">
                  <c:v>584.666666666667</c:v>
                </c:pt>
                <c:pt idx="75">
                  <c:v>593.333333333333</c:v>
                </c:pt>
                <c:pt idx="76">
                  <c:v>602</c:v>
                </c:pt>
                <c:pt idx="77">
                  <c:v>610.666666666666</c:v>
                </c:pt>
                <c:pt idx="78">
                  <c:v>619.333333333333</c:v>
                </c:pt>
                <c:pt idx="79">
                  <c:v>628</c:v>
                </c:pt>
                <c:pt idx="80">
                  <c:v>636.666666666666</c:v>
                </c:pt>
                <c:pt idx="81">
                  <c:v>645.333333333333</c:v>
                </c:pt>
                <c:pt idx="82">
                  <c:v>654</c:v>
                </c:pt>
                <c:pt idx="83">
                  <c:v>662.666666666666</c:v>
                </c:pt>
                <c:pt idx="84">
                  <c:v>671.333333333333</c:v>
                </c:pt>
                <c:pt idx="85">
                  <c:v>679.999999999999</c:v>
                </c:pt>
                <c:pt idx="86">
                  <c:v>688.666666666666</c:v>
                </c:pt>
                <c:pt idx="87">
                  <c:v>697.333333333333</c:v>
                </c:pt>
                <c:pt idx="88">
                  <c:v>705.999999999999</c:v>
                </c:pt>
                <c:pt idx="89">
                  <c:v>714.666666666666</c:v>
                </c:pt>
                <c:pt idx="90">
                  <c:v>723.333333333333</c:v>
                </c:pt>
                <c:pt idx="91">
                  <c:v>731.999999999999</c:v>
                </c:pt>
                <c:pt idx="92">
                  <c:v>740.666666666666</c:v>
                </c:pt>
                <c:pt idx="93">
                  <c:v>749.333333333332</c:v>
                </c:pt>
                <c:pt idx="94">
                  <c:v>757.999999999999</c:v>
                </c:pt>
                <c:pt idx="95">
                  <c:v>766.666666666666</c:v>
                </c:pt>
                <c:pt idx="96">
                  <c:v>775.333333333332</c:v>
                </c:pt>
                <c:pt idx="97">
                  <c:v>783.999999999999</c:v>
                </c:pt>
                <c:pt idx="98">
                  <c:v>792.666666666666</c:v>
                </c:pt>
                <c:pt idx="99">
                  <c:v>801.333333333332</c:v>
                </c:pt>
                <c:pt idx="100">
                  <c:v>809.999999999999</c:v>
                </c:pt>
                <c:pt idx="101">
                  <c:v>818.666666666666</c:v>
                </c:pt>
                <c:pt idx="102">
                  <c:v>827.333333333332</c:v>
                </c:pt>
                <c:pt idx="103">
                  <c:v>835.999999999999</c:v>
                </c:pt>
                <c:pt idx="104">
                  <c:v>844.666666666665</c:v>
                </c:pt>
                <c:pt idx="105">
                  <c:v>853.333333333332</c:v>
                </c:pt>
                <c:pt idx="106">
                  <c:v>861.999999999999</c:v>
                </c:pt>
                <c:pt idx="107">
                  <c:v>870.666666666665</c:v>
                </c:pt>
                <c:pt idx="108">
                  <c:v>879.333333333332</c:v>
                </c:pt>
                <c:pt idx="109">
                  <c:v>887.999999999999</c:v>
                </c:pt>
                <c:pt idx="110">
                  <c:v>896.666666666665</c:v>
                </c:pt>
                <c:pt idx="111">
                  <c:v>905.333333333332</c:v>
                </c:pt>
                <c:pt idx="112">
                  <c:v>913.999999999998</c:v>
                </c:pt>
                <c:pt idx="113">
                  <c:v>922.666666666665</c:v>
                </c:pt>
                <c:pt idx="114">
                  <c:v>931.333333333332</c:v>
                </c:pt>
                <c:pt idx="115">
                  <c:v>939.999999999998</c:v>
                </c:pt>
                <c:pt idx="116">
                  <c:v>948.666666666665</c:v>
                </c:pt>
                <c:pt idx="117">
                  <c:v>957.333333333332</c:v>
                </c:pt>
                <c:pt idx="118">
                  <c:v>965.999999999998</c:v>
                </c:pt>
                <c:pt idx="119">
                  <c:v>974.666666666665</c:v>
                </c:pt>
                <c:pt idx="120">
                  <c:v>983.333333333331</c:v>
                </c:pt>
                <c:pt idx="121">
                  <c:v>991.999999999998</c:v>
                </c:pt>
                <c:pt idx="122">
                  <c:v>1000.66666666666</c:v>
                </c:pt>
                <c:pt idx="123">
                  <c:v>1009.33333333333</c:v>
                </c:pt>
                <c:pt idx="124">
                  <c:v>1018</c:v>
                </c:pt>
                <c:pt idx="125">
                  <c:v>1026.66666666666</c:v>
                </c:pt>
                <c:pt idx="126">
                  <c:v>1035.33333333333</c:v>
                </c:pt>
                <c:pt idx="127">
                  <c:v>1044</c:v>
                </c:pt>
                <c:pt idx="128">
                  <c:v>1052.66666666666</c:v>
                </c:pt>
                <c:pt idx="129">
                  <c:v>1061.33333333333</c:v>
                </c:pt>
                <c:pt idx="130">
                  <c:v>1070</c:v>
                </c:pt>
                <c:pt idx="131">
                  <c:v>1078.66666666667</c:v>
                </c:pt>
                <c:pt idx="132">
                  <c:v>1087.33333333333</c:v>
                </c:pt>
                <c:pt idx="133">
                  <c:v>1096</c:v>
                </c:pt>
                <c:pt idx="134">
                  <c:v>1104.66666666667</c:v>
                </c:pt>
                <c:pt idx="135">
                  <c:v>1113.33333333333</c:v>
                </c:pt>
                <c:pt idx="136">
                  <c:v>1122</c:v>
                </c:pt>
                <c:pt idx="137">
                  <c:v>1130.66666666667</c:v>
                </c:pt>
                <c:pt idx="138">
                  <c:v>1139.33333333333</c:v>
                </c:pt>
                <c:pt idx="139">
                  <c:v>1148</c:v>
                </c:pt>
                <c:pt idx="140">
                  <c:v>1156.66666666667</c:v>
                </c:pt>
                <c:pt idx="141">
                  <c:v>1165.33333333333</c:v>
                </c:pt>
                <c:pt idx="142">
                  <c:v>1174</c:v>
                </c:pt>
                <c:pt idx="143">
                  <c:v>1182.66666666667</c:v>
                </c:pt>
                <c:pt idx="144">
                  <c:v>1191.33333333333</c:v>
                </c:pt>
                <c:pt idx="145">
                  <c:v>1200</c:v>
                </c:pt>
                <c:pt idx="146">
                  <c:v>1208.66666666667</c:v>
                </c:pt>
                <c:pt idx="147">
                  <c:v>1217.33333333333</c:v>
                </c:pt>
                <c:pt idx="148">
                  <c:v>1226</c:v>
                </c:pt>
                <c:pt idx="149">
                  <c:v>1234.66666666667</c:v>
                </c:pt>
                <c:pt idx="150">
                  <c:v>1243.33333333333</c:v>
                </c:pt>
                <c:pt idx="151">
                  <c:v>1252</c:v>
                </c:pt>
                <c:pt idx="152">
                  <c:v>1260.66666666667</c:v>
                </c:pt>
                <c:pt idx="153">
                  <c:v>1269.33333333333</c:v>
                </c:pt>
                <c:pt idx="154">
                  <c:v>1278</c:v>
                </c:pt>
                <c:pt idx="155">
                  <c:v>1286.66666666667</c:v>
                </c:pt>
                <c:pt idx="156">
                  <c:v>1295.33333333333</c:v>
                </c:pt>
                <c:pt idx="157">
                  <c:v>1304</c:v>
                </c:pt>
                <c:pt idx="158">
                  <c:v>1312.66666666667</c:v>
                </c:pt>
                <c:pt idx="159">
                  <c:v>1321.33333333333</c:v>
                </c:pt>
                <c:pt idx="160">
                  <c:v>1330</c:v>
                </c:pt>
                <c:pt idx="161">
                  <c:v>1338.66666666667</c:v>
                </c:pt>
                <c:pt idx="162">
                  <c:v>1347.33333333333</c:v>
                </c:pt>
                <c:pt idx="163">
                  <c:v>1356</c:v>
                </c:pt>
                <c:pt idx="164">
                  <c:v>1364.66666666667</c:v>
                </c:pt>
                <c:pt idx="165">
                  <c:v>1373.33333333333</c:v>
                </c:pt>
                <c:pt idx="166">
                  <c:v>1382</c:v>
                </c:pt>
                <c:pt idx="167">
                  <c:v>1390.66666666667</c:v>
                </c:pt>
                <c:pt idx="168">
                  <c:v>1399.33333333333</c:v>
                </c:pt>
                <c:pt idx="169">
                  <c:v>1408</c:v>
                </c:pt>
                <c:pt idx="170">
                  <c:v>1416.66666666667</c:v>
                </c:pt>
                <c:pt idx="171">
                  <c:v>1425.33333333333</c:v>
                </c:pt>
                <c:pt idx="172">
                  <c:v>1434</c:v>
                </c:pt>
                <c:pt idx="173">
                  <c:v>1442.66666666667</c:v>
                </c:pt>
                <c:pt idx="174">
                  <c:v>1</c:v>
                </c:pt>
                <c:pt idx="175">
                  <c:v>2</c:v>
                </c:pt>
                <c:pt idx="176">
                  <c:v>3</c:v>
                </c:pt>
                <c:pt idx="177">
                  <c:v>4</c:v>
                </c:pt>
                <c:pt idx="178">
                  <c:v>5</c:v>
                </c:pt>
                <c:pt idx="179">
                  <c:v>6</c:v>
                </c:pt>
                <c:pt idx="180">
                  <c:v>7</c:v>
                </c:pt>
                <c:pt idx="181">
                  <c:v>8</c:v>
                </c:pt>
                <c:pt idx="182">
                  <c:v>9</c:v>
                </c:pt>
                <c:pt idx="183">
                  <c:v>10</c:v>
                </c:pt>
                <c:pt idx="184">
                  <c:v>11</c:v>
                </c:pt>
                <c:pt idx="185">
                  <c:v>12</c:v>
                </c:pt>
                <c:pt idx="186">
                  <c:v>13</c:v>
                </c:pt>
                <c:pt idx="187">
                  <c:v>14</c:v>
                </c:pt>
                <c:pt idx="188">
                  <c:v>15</c:v>
                </c:pt>
                <c:pt idx="189">
                  <c:v>16</c:v>
                </c:pt>
                <c:pt idx="190">
                  <c:v>17</c:v>
                </c:pt>
                <c:pt idx="191">
                  <c:v>18</c:v>
                </c:pt>
                <c:pt idx="192">
                  <c:v>19</c:v>
                </c:pt>
                <c:pt idx="193">
                  <c:v>20</c:v>
                </c:pt>
                <c:pt idx="194">
                  <c:v>21</c:v>
                </c:pt>
                <c:pt idx="195">
                  <c:v>22</c:v>
                </c:pt>
                <c:pt idx="196">
                  <c:v>23</c:v>
                </c:pt>
                <c:pt idx="197">
                  <c:v>24</c:v>
                </c:pt>
                <c:pt idx="198">
                  <c:v>25</c:v>
                </c:pt>
                <c:pt idx="199">
                  <c:v>26</c:v>
                </c:pt>
                <c:pt idx="200">
                  <c:v>27</c:v>
                </c:pt>
                <c:pt idx="201">
                  <c:v>28</c:v>
                </c:pt>
                <c:pt idx="202">
                  <c:v>29</c:v>
                </c:pt>
                <c:pt idx="203">
                  <c:v>30</c:v>
                </c:pt>
                <c:pt idx="204">
                  <c:v>31</c:v>
                </c:pt>
                <c:pt idx="205">
                  <c:v>32</c:v>
                </c:pt>
                <c:pt idx="206">
                  <c:v>33</c:v>
                </c:pt>
                <c:pt idx="207">
                  <c:v>34</c:v>
                </c:pt>
                <c:pt idx="208">
                  <c:v>35</c:v>
                </c:pt>
                <c:pt idx="209">
                  <c:v>36</c:v>
                </c:pt>
                <c:pt idx="210">
                  <c:v>37</c:v>
                </c:pt>
                <c:pt idx="211">
                  <c:v>38</c:v>
                </c:pt>
                <c:pt idx="212">
                  <c:v>39</c:v>
                </c:pt>
                <c:pt idx="213">
                  <c:v>40</c:v>
                </c:pt>
                <c:pt idx="214">
                  <c:v>41</c:v>
                </c:pt>
                <c:pt idx="215">
                  <c:v>42</c:v>
                </c:pt>
                <c:pt idx="216">
                  <c:v>43</c:v>
                </c:pt>
              </c:numCache>
            </c:numRef>
          </c:xVal>
          <c:yVal>
            <c:numRef>
              <c:f>Sheet2!$A$4:$A$220</c:f>
              <c:numCache>
                <c:formatCode>General</c:formatCode>
                <c:ptCount val="2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36</c:v>
                </c:pt>
                <c:pt idx="72">
                  <c:v>37</c:v>
                </c:pt>
                <c:pt idx="73">
                  <c:v>38</c:v>
                </c:pt>
                <c:pt idx="74">
                  <c:v>39</c:v>
                </c:pt>
                <c:pt idx="75">
                  <c:v>40</c:v>
                </c:pt>
                <c:pt idx="76">
                  <c:v>41</c:v>
                </c:pt>
                <c:pt idx="77">
                  <c:v>42</c:v>
                </c:pt>
                <c:pt idx="78">
                  <c:v>43</c:v>
                </c:pt>
                <c:pt idx="79">
                  <c:v>44</c:v>
                </c:pt>
                <c:pt idx="80">
                  <c:v>45</c:v>
                </c:pt>
                <c:pt idx="81">
                  <c:v>46</c:v>
                </c:pt>
                <c:pt idx="82">
                  <c:v>47</c:v>
                </c:pt>
                <c:pt idx="83">
                  <c:v>48</c:v>
                </c:pt>
                <c:pt idx="84">
                  <c:v>49</c:v>
                </c:pt>
                <c:pt idx="85">
                  <c:v>50</c:v>
                </c:pt>
                <c:pt idx="86">
                  <c:v>51</c:v>
                </c:pt>
                <c:pt idx="87">
                  <c:v>52</c:v>
                </c:pt>
                <c:pt idx="88">
                  <c:v>53</c:v>
                </c:pt>
                <c:pt idx="89">
                  <c:v>54</c:v>
                </c:pt>
                <c:pt idx="90">
                  <c:v>55</c:v>
                </c:pt>
                <c:pt idx="91">
                  <c:v>56</c:v>
                </c:pt>
                <c:pt idx="92">
                  <c:v>57</c:v>
                </c:pt>
                <c:pt idx="93">
                  <c:v>58</c:v>
                </c:pt>
                <c:pt idx="94">
                  <c:v>59</c:v>
                </c:pt>
                <c:pt idx="95">
                  <c:v>60</c:v>
                </c:pt>
                <c:pt idx="96">
                  <c:v>61</c:v>
                </c:pt>
                <c:pt idx="97">
                  <c:v>62</c:v>
                </c:pt>
                <c:pt idx="98">
                  <c:v>63</c:v>
                </c:pt>
                <c:pt idx="99">
                  <c:v>64</c:v>
                </c:pt>
                <c:pt idx="100">
                  <c:v>65</c:v>
                </c:pt>
                <c:pt idx="101">
                  <c:v>66</c:v>
                </c:pt>
                <c:pt idx="102">
                  <c:v>67</c:v>
                </c:pt>
                <c:pt idx="103">
                  <c:v>68</c:v>
                </c:pt>
                <c:pt idx="104">
                  <c:v>69</c:v>
                </c:pt>
                <c:pt idx="105">
                  <c:v>70</c:v>
                </c:pt>
                <c:pt idx="106">
                  <c:v>71</c:v>
                </c:pt>
                <c:pt idx="107">
                  <c:v>72</c:v>
                </c:pt>
                <c:pt idx="108">
                  <c:v>73</c:v>
                </c:pt>
                <c:pt idx="109">
                  <c:v>74</c:v>
                </c:pt>
                <c:pt idx="110">
                  <c:v>75</c:v>
                </c:pt>
                <c:pt idx="111">
                  <c:v>76</c:v>
                </c:pt>
                <c:pt idx="112">
                  <c:v>77</c:v>
                </c:pt>
                <c:pt idx="113">
                  <c:v>78</c:v>
                </c:pt>
                <c:pt idx="114">
                  <c:v>79</c:v>
                </c:pt>
                <c:pt idx="115">
                  <c:v>80</c:v>
                </c:pt>
                <c:pt idx="116">
                  <c:v>81</c:v>
                </c:pt>
                <c:pt idx="117">
                  <c:v>82</c:v>
                </c:pt>
                <c:pt idx="118">
                  <c:v>83</c:v>
                </c:pt>
                <c:pt idx="119">
                  <c:v>84</c:v>
                </c:pt>
                <c:pt idx="120">
                  <c:v>85</c:v>
                </c:pt>
                <c:pt idx="121">
                  <c:v>86</c:v>
                </c:pt>
                <c:pt idx="122">
                  <c:v>87</c:v>
                </c:pt>
                <c:pt idx="123">
                  <c:v>88</c:v>
                </c:pt>
                <c:pt idx="124">
                  <c:v>89</c:v>
                </c:pt>
                <c:pt idx="125">
                  <c:v>90</c:v>
                </c:pt>
                <c:pt idx="126">
                  <c:v>91</c:v>
                </c:pt>
                <c:pt idx="127">
                  <c:v>92</c:v>
                </c:pt>
                <c:pt idx="128">
                  <c:v>93</c:v>
                </c:pt>
                <c:pt idx="129">
                  <c:v>94</c:v>
                </c:pt>
                <c:pt idx="130">
                  <c:v>95</c:v>
                </c:pt>
                <c:pt idx="131">
                  <c:v>96</c:v>
                </c:pt>
                <c:pt idx="132">
                  <c:v>97</c:v>
                </c:pt>
                <c:pt idx="133">
                  <c:v>98</c:v>
                </c:pt>
                <c:pt idx="134">
                  <c:v>99</c:v>
                </c:pt>
                <c:pt idx="135">
                  <c:v>100</c:v>
                </c:pt>
                <c:pt idx="136">
                  <c:v>101</c:v>
                </c:pt>
                <c:pt idx="137">
                  <c:v>102</c:v>
                </c:pt>
                <c:pt idx="138">
                  <c:v>103</c:v>
                </c:pt>
                <c:pt idx="139">
                  <c:v>104</c:v>
                </c:pt>
                <c:pt idx="140">
                  <c:v>105</c:v>
                </c:pt>
                <c:pt idx="141">
                  <c:v>106</c:v>
                </c:pt>
                <c:pt idx="142">
                  <c:v>107</c:v>
                </c:pt>
                <c:pt idx="143">
                  <c:v>108</c:v>
                </c:pt>
                <c:pt idx="144">
                  <c:v>109</c:v>
                </c:pt>
                <c:pt idx="145">
                  <c:v>110</c:v>
                </c:pt>
                <c:pt idx="146">
                  <c:v>111</c:v>
                </c:pt>
                <c:pt idx="147">
                  <c:v>112</c:v>
                </c:pt>
                <c:pt idx="148">
                  <c:v>113</c:v>
                </c:pt>
                <c:pt idx="149">
                  <c:v>114</c:v>
                </c:pt>
                <c:pt idx="150">
                  <c:v>115</c:v>
                </c:pt>
                <c:pt idx="151">
                  <c:v>116</c:v>
                </c:pt>
                <c:pt idx="152">
                  <c:v>117</c:v>
                </c:pt>
                <c:pt idx="153">
                  <c:v>118</c:v>
                </c:pt>
                <c:pt idx="154">
                  <c:v>119</c:v>
                </c:pt>
                <c:pt idx="155">
                  <c:v>120</c:v>
                </c:pt>
                <c:pt idx="156">
                  <c:v>121</c:v>
                </c:pt>
                <c:pt idx="157">
                  <c:v>122</c:v>
                </c:pt>
                <c:pt idx="158">
                  <c:v>123</c:v>
                </c:pt>
                <c:pt idx="159">
                  <c:v>124</c:v>
                </c:pt>
                <c:pt idx="160">
                  <c:v>125</c:v>
                </c:pt>
                <c:pt idx="161">
                  <c:v>126</c:v>
                </c:pt>
                <c:pt idx="162">
                  <c:v>127</c:v>
                </c:pt>
                <c:pt idx="163">
                  <c:v>128</c:v>
                </c:pt>
                <c:pt idx="164">
                  <c:v>129</c:v>
                </c:pt>
                <c:pt idx="165">
                  <c:v>130</c:v>
                </c:pt>
                <c:pt idx="166">
                  <c:v>131</c:v>
                </c:pt>
                <c:pt idx="167">
                  <c:v>132</c:v>
                </c:pt>
                <c:pt idx="168">
                  <c:v>133</c:v>
                </c:pt>
                <c:pt idx="169">
                  <c:v>134</c:v>
                </c:pt>
                <c:pt idx="170">
                  <c:v>135</c:v>
                </c:pt>
                <c:pt idx="171">
                  <c:v>136</c:v>
                </c:pt>
                <c:pt idx="172">
                  <c:v>137</c:v>
                </c:pt>
                <c:pt idx="173">
                  <c:v>138</c:v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</c:numCache>
            </c:numRef>
          </c:yVal>
          <c:smooth val="0"/>
        </c:ser>
        <c:axId val="33803445"/>
        <c:axId val="12556609"/>
      </c:scatterChart>
      <c:valAx>
        <c:axId val="3380344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556609"/>
        <c:crosses val="autoZero"/>
        <c:crossBetween val="midCat"/>
      </c:valAx>
      <c:valAx>
        <c:axId val="12556609"/>
        <c:scaling>
          <c:orientation val="maxMin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80344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>
        <c:manualLayout>
          <c:xMode val="edge"/>
          <c:yMode val="edge"/>
          <c:x val="0.263416185759077"/>
          <c:y val="0.867049723756906"/>
        </c:manualLayout>
      </c:layout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Sheet3!$M$4:$M$129</c:f>
              <c:numCache>
                <c:formatCode>General</c:formatCode>
                <c:ptCount val="126"/>
                <c:pt idx="0">
                  <c:v>20000000</c:v>
                </c:pt>
                <c:pt idx="1">
                  <c:v>23802755.4075909</c:v>
                </c:pt>
                <c:pt idx="2">
                  <c:v>27605510.8151818</c:v>
                </c:pt>
                <c:pt idx="3">
                  <c:v>31408266.2227727</c:v>
                </c:pt>
                <c:pt idx="4">
                  <c:v>35211021.6303636</c:v>
                </c:pt>
                <c:pt idx="5">
                  <c:v>39013777.0379545</c:v>
                </c:pt>
                <c:pt idx="6">
                  <c:v>42816532.4455453</c:v>
                </c:pt>
                <c:pt idx="7">
                  <c:v>46619287.8531362</c:v>
                </c:pt>
                <c:pt idx="8">
                  <c:v>50422043.2607271</c:v>
                </c:pt>
                <c:pt idx="9">
                  <c:v>54224798.668318</c:v>
                </c:pt>
                <c:pt idx="10">
                  <c:v>58027554.0759089</c:v>
                </c:pt>
                <c:pt idx="11">
                  <c:v>61830309.4834998</c:v>
                </c:pt>
                <c:pt idx="12">
                  <c:v>65633064.8910907</c:v>
                </c:pt>
                <c:pt idx="13">
                  <c:v>69435820.2986816</c:v>
                </c:pt>
                <c:pt idx="14">
                  <c:v>73238575.7062725</c:v>
                </c:pt>
                <c:pt idx="15">
                  <c:v>77041331.1138633</c:v>
                </c:pt>
                <c:pt idx="16">
                  <c:v>80844086.5214542</c:v>
                </c:pt>
                <c:pt idx="17">
                  <c:v>84646841.9290451</c:v>
                </c:pt>
                <c:pt idx="18">
                  <c:v>88449597.336636</c:v>
                </c:pt>
                <c:pt idx="19">
                  <c:v>92252352.7442269</c:v>
                </c:pt>
                <c:pt idx="20">
                  <c:v>96055108.1518178</c:v>
                </c:pt>
                <c:pt idx="21">
                  <c:v>99857863.5594087</c:v>
                </c:pt>
                <c:pt idx="22">
                  <c:v>103660618.967</c:v>
                </c:pt>
                <c:pt idx="23">
                  <c:v>107463374.37459</c:v>
                </c:pt>
                <c:pt idx="24">
                  <c:v>111266129.782181</c:v>
                </c:pt>
                <c:pt idx="25">
                  <c:v>115068885.189772</c:v>
                </c:pt>
                <c:pt idx="26">
                  <c:v>118871640.597363</c:v>
                </c:pt>
                <c:pt idx="27">
                  <c:v>122674396.004954</c:v>
                </c:pt>
                <c:pt idx="28">
                  <c:v>126477151.412545</c:v>
                </c:pt>
                <c:pt idx="29">
                  <c:v>130279906.820136</c:v>
                </c:pt>
                <c:pt idx="30">
                  <c:v>134082662.227727</c:v>
                </c:pt>
                <c:pt idx="31">
                  <c:v>137885417.635318</c:v>
                </c:pt>
                <c:pt idx="32">
                  <c:v>141688173.042908</c:v>
                </c:pt>
                <c:pt idx="33">
                  <c:v>145490928.450499</c:v>
                </c:pt>
                <c:pt idx="34">
                  <c:v>149293683.85809</c:v>
                </c:pt>
                <c:pt idx="35">
                  <c:v>153096439.265681</c:v>
                </c:pt>
                <c:pt idx="36">
                  <c:v>156899194.673272</c:v>
                </c:pt>
                <c:pt idx="37">
                  <c:v>160701950.080863</c:v>
                </c:pt>
                <c:pt idx="38">
                  <c:v>164504705.488454</c:v>
                </c:pt>
                <c:pt idx="39">
                  <c:v>168307460.896045</c:v>
                </c:pt>
                <c:pt idx="40">
                  <c:v>172110216.303636</c:v>
                </c:pt>
                <c:pt idx="41">
                  <c:v>175912971.711226</c:v>
                </c:pt>
                <c:pt idx="42">
                  <c:v>179715727.118817</c:v>
                </c:pt>
                <c:pt idx="43">
                  <c:v>154033354.982761</c:v>
                </c:pt>
                <c:pt idx="44">
                  <c:v>132033485.12265</c:v>
                </c:pt>
                <c:pt idx="45">
                  <c:v>113649681.380549</c:v>
                </c:pt>
                <c:pt idx="46">
                  <c:v>98218739.3256306</c:v>
                </c:pt>
                <c:pt idx="47">
                  <c:v>85210576.7876751</c:v>
                </c:pt>
                <c:pt idx="48">
                  <c:v>74199381.449602</c:v>
                </c:pt>
                <c:pt idx="49">
                  <c:v>64841443.1524304</c:v>
                </c:pt>
                <c:pt idx="50">
                  <c:v>56858028.1616823</c:v>
                </c:pt>
                <c:pt idx="51">
                  <c:v>50022078.1875993</c:v>
                </c:pt>
                <c:pt idx="52">
                  <c:v>44147826.8884216</c:v>
                </c:pt>
                <c:pt idx="53">
                  <c:v>39082653.7134766</c:v>
                </c:pt>
                <c:pt idx="54">
                  <c:v>34700662.3767729</c:v>
                </c:pt>
                <c:pt idx="55">
                  <c:v>30897595.3910158</c:v>
                </c:pt>
                <c:pt idx="56">
                  <c:v>27586788.643724</c:v>
                </c:pt>
                <c:pt idx="57">
                  <c:v>24695939.370461</c:v>
                </c:pt>
                <c:pt idx="58">
                  <c:v>22164513.1509064</c:v>
                </c:pt>
                <c:pt idx="59">
                  <c:v>19941655.1367134</c:v>
                </c:pt>
                <c:pt idx="60">
                  <c:v>17984500.8420322</c:v>
                </c:pt>
                <c:pt idx="61">
                  <c:v>16256804.8583512</c:v>
                </c:pt>
                <c:pt idx="62">
                  <c:v>14727823.5452424</c:v>
                </c:pt>
                <c:pt idx="63">
                  <c:v>13371401.3968183</c:v>
                </c:pt>
                <c:pt idx="64">
                  <c:v>12165221.3592173</c:v>
                </c:pt>
                <c:pt idx="65">
                  <c:v>11090187.6034358</c:v>
                </c:pt>
                <c:pt idx="66">
                  <c:v>10129915.6870915</c:v>
                </c:pt>
                <c:pt idx="67">
                  <c:v>9270310.08174547</c:v>
                </c:pt>
                <c:pt idx="68">
                  <c:v>8499213.01336516</c:v>
                </c:pt>
                <c:pt idx="69">
                  <c:v>7806111.70198663</c:v>
                </c:pt>
                <c:pt idx="70">
                  <c:v>7181893.57619277</c:v>
                </c:pt>
                <c:pt idx="71">
                  <c:v>293798389.346544</c:v>
                </c:pt>
                <c:pt idx="72">
                  <c:v>301403900.161726</c:v>
                </c:pt>
                <c:pt idx="73">
                  <c:v>309009410.976908</c:v>
                </c:pt>
                <c:pt idx="74">
                  <c:v>316614921.792089</c:v>
                </c:pt>
                <c:pt idx="75">
                  <c:v>324220432.607271</c:v>
                </c:pt>
                <c:pt idx="76">
                  <c:v>331825943.422453</c:v>
                </c:pt>
                <c:pt idx="77">
                  <c:v>339431454.237635</c:v>
                </c:pt>
                <c:pt idx="78">
                  <c:v>347036965.052816</c:v>
                </c:pt>
                <c:pt idx="79">
                  <c:v>354642475.867998</c:v>
                </c:pt>
                <c:pt idx="80">
                  <c:v>362247986.68318</c:v>
                </c:pt>
                <c:pt idx="81">
                  <c:v>369853497.498362</c:v>
                </c:pt>
                <c:pt idx="82">
                  <c:v>377459008.313544</c:v>
                </c:pt>
                <c:pt idx="83">
                  <c:v>385064519.128725</c:v>
                </c:pt>
                <c:pt idx="84">
                  <c:v>392670029.943907</c:v>
                </c:pt>
                <c:pt idx="85">
                  <c:v>400275540.759089</c:v>
                </c:pt>
                <c:pt idx="86">
                  <c:v>407881051.574271</c:v>
                </c:pt>
                <c:pt idx="87">
                  <c:v>415486562.389453</c:v>
                </c:pt>
                <c:pt idx="88">
                  <c:v>423092073.204634</c:v>
                </c:pt>
                <c:pt idx="89">
                  <c:v>416145870.978144</c:v>
                </c:pt>
                <c:pt idx="90">
                  <c:v>360877024.457933</c:v>
                </c:pt>
                <c:pt idx="91">
                  <c:v>313718577.113303</c:v>
                </c:pt>
                <c:pt idx="92">
                  <c:v>273376527.562067</c:v>
                </c:pt>
                <c:pt idx="93">
                  <c:v>238778787.730332</c:v>
                </c:pt>
                <c:pt idx="94">
                  <c:v>209034628.825018</c:v>
                </c:pt>
                <c:pt idx="95">
                  <c:v>183401971.305516</c:v>
                </c:pt>
                <c:pt idx="96">
                  <c:v>161260921.842423</c:v>
                </c:pt>
                <c:pt idx="97">
                  <c:v>142092300.951123</c:v>
                </c:pt>
                <c:pt idx="98">
                  <c:v>125460169.818607</c:v>
                </c:pt>
                <c:pt idx="99">
                  <c:v>110997571.381141</c:v>
                </c:pt>
                <c:pt idx="100">
                  <c:v>98394862.3111541</c:v>
                </c:pt>
                <c:pt idx="101">
                  <c:v>87390139.4124317</c:v>
                </c:pt>
                <c:pt idx="102">
                  <c:v>77761363.7889768</c:v>
                </c:pt>
                <c:pt idx="103">
                  <c:v>69319865.019729</c:v>
                </c:pt>
                <c:pt idx="104">
                  <c:v>61904970.0391107</c:v>
                </c:pt>
                <c:pt idx="105">
                  <c:v>55379551.0457768</c:v>
                </c:pt>
                <c:pt idx="106">
                  <c:v>49626326.2923484</c:v>
                </c:pt>
                <c:pt idx="107">
                  <c:v>44544779.1874158</c:v>
                </c:pt>
                <c:pt idx="108">
                  <c:v>40048586.4359743</c:v>
                </c:pt>
                <c:pt idx="109">
                  <c:v>36063466.2601155</c:v>
                </c:pt>
                <c:pt idx="110">
                  <c:v>32525374.1009806</c:v>
                </c:pt>
                <c:pt idx="111">
                  <c:v>29378986.4099268</c:v>
                </c:pt>
                <c:pt idx="112">
                  <c:v>26576423.8256917</c:v>
                </c:pt>
                <c:pt idx="113">
                  <c:v>24076173.7064349</c:v>
                </c:pt>
                <c:pt idx="114">
                  <c:v>21842179.0383422</c:v>
                </c:pt>
                <c:pt idx="115">
                  <c:v>19843066.4918849</c:v>
                </c:pt>
                <c:pt idx="116">
                  <c:v>18051491.0945656</c:v>
                </c:pt>
                <c:pt idx="117">
                  <c:v>16443578.8361179</c:v>
                </c:pt>
                <c:pt idx="118">
                  <c:v>14998451.6796945</c:v>
                </c:pt>
                <c:pt idx="119">
                  <c:v>13697822.0498251</c:v>
                </c:pt>
                <c:pt idx="120">
                  <c:v>12525646.008859</c:v>
                </c:pt>
                <c:pt idx="121">
                  <c:v>11467826.1021036</c:v>
                </c:pt>
                <c:pt idx="122">
                  <c:v>10511956.3157307</c:v>
                </c:pt>
                <c:pt idx="123">
                  <c:v>9647102.8056696</c:v>
                </c:pt>
                <c:pt idx="124">
                  <c:v>8863615.06474158</c:v>
                </c:pt>
                <c:pt idx="125">
                  <c:v>8152963.03549634</c:v>
                </c:pt>
              </c:numCache>
            </c:numRef>
          </c:xVal>
          <c:yVal>
            <c:numRef>
              <c:f>Sheet3!$A$4:$A$129</c:f>
              <c:numCache>
                <c:formatCode>General</c:formatCode>
                <c:ptCount val="12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36</c:v>
                </c:pt>
                <c:pt idx="72">
                  <c:v>37</c:v>
                </c:pt>
                <c:pt idx="73">
                  <c:v>38</c:v>
                </c:pt>
                <c:pt idx="74">
                  <c:v>39</c:v>
                </c:pt>
                <c:pt idx="75">
                  <c:v>40</c:v>
                </c:pt>
                <c:pt idx="76">
                  <c:v>41</c:v>
                </c:pt>
                <c:pt idx="77">
                  <c:v>42</c:v>
                </c:pt>
                <c:pt idx="78">
                  <c:v>43</c:v>
                </c:pt>
                <c:pt idx="79">
                  <c:v>44</c:v>
                </c:pt>
                <c:pt idx="80">
                  <c:v>45</c:v>
                </c:pt>
                <c:pt idx="81">
                  <c:v>46</c:v>
                </c:pt>
                <c:pt idx="82">
                  <c:v>47</c:v>
                </c:pt>
                <c:pt idx="83">
                  <c:v>48</c:v>
                </c:pt>
                <c:pt idx="84">
                  <c:v>49</c:v>
                </c:pt>
                <c:pt idx="85">
                  <c:v>50</c:v>
                </c:pt>
                <c:pt idx="86">
                  <c:v>51</c:v>
                </c:pt>
                <c:pt idx="87">
                  <c:v>52</c:v>
                </c:pt>
                <c:pt idx="88">
                  <c:v>53</c:v>
                </c:pt>
                <c:pt idx="89">
                  <c:v>54</c:v>
                </c:pt>
                <c:pt idx="90">
                  <c:v>55</c:v>
                </c:pt>
                <c:pt idx="91">
                  <c:v>56</c:v>
                </c:pt>
                <c:pt idx="92">
                  <c:v>57</c:v>
                </c:pt>
                <c:pt idx="93">
                  <c:v>58</c:v>
                </c:pt>
                <c:pt idx="94">
                  <c:v>59</c:v>
                </c:pt>
                <c:pt idx="95">
                  <c:v>60</c:v>
                </c:pt>
                <c:pt idx="96">
                  <c:v>61</c:v>
                </c:pt>
                <c:pt idx="97">
                  <c:v>62</c:v>
                </c:pt>
                <c:pt idx="98">
                  <c:v>63</c:v>
                </c:pt>
                <c:pt idx="99">
                  <c:v>64</c:v>
                </c:pt>
                <c:pt idx="100">
                  <c:v>65</c:v>
                </c:pt>
                <c:pt idx="101">
                  <c:v>66</c:v>
                </c:pt>
                <c:pt idx="102">
                  <c:v>67</c:v>
                </c:pt>
                <c:pt idx="103">
                  <c:v>68</c:v>
                </c:pt>
                <c:pt idx="104">
                  <c:v>69</c:v>
                </c:pt>
                <c:pt idx="105">
                  <c:v>70</c:v>
                </c:pt>
                <c:pt idx="106">
                  <c:v>71</c:v>
                </c:pt>
                <c:pt idx="107">
                  <c:v>72</c:v>
                </c:pt>
                <c:pt idx="108">
                  <c:v>73</c:v>
                </c:pt>
                <c:pt idx="109">
                  <c:v>74</c:v>
                </c:pt>
                <c:pt idx="110">
                  <c:v>75</c:v>
                </c:pt>
                <c:pt idx="111">
                  <c:v>76</c:v>
                </c:pt>
                <c:pt idx="112">
                  <c:v>77</c:v>
                </c:pt>
                <c:pt idx="113">
                  <c:v>78</c:v>
                </c:pt>
                <c:pt idx="114">
                  <c:v>79</c:v>
                </c:pt>
                <c:pt idx="115">
                  <c:v>80</c:v>
                </c:pt>
                <c:pt idx="116">
                  <c:v>81</c:v>
                </c:pt>
                <c:pt idx="117">
                  <c:v>82</c:v>
                </c:pt>
                <c:pt idx="118">
                  <c:v>83</c:v>
                </c:pt>
                <c:pt idx="119">
                  <c:v>84</c:v>
                </c:pt>
                <c:pt idx="120">
                  <c:v>85</c:v>
                </c:pt>
                <c:pt idx="121">
                  <c:v>86</c:v>
                </c:pt>
                <c:pt idx="122">
                  <c:v>87</c:v>
                </c:pt>
                <c:pt idx="123">
                  <c:v>88</c:v>
                </c:pt>
                <c:pt idx="124">
                  <c:v>89</c:v>
                </c:pt>
                <c:pt idx="125">
                  <c:v>90</c:v>
                </c:pt>
              </c:numCache>
            </c:numRef>
          </c:yVal>
          <c:smooth val="0"/>
        </c:ser>
        <c:axId val="85076647"/>
        <c:axId val="8683996"/>
      </c:scatterChart>
      <c:valAx>
        <c:axId val="8507664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83996"/>
        <c:crosses val="autoZero"/>
        <c:crossBetween val="midCat"/>
      </c:valAx>
      <c:valAx>
        <c:axId val="8683996"/>
        <c:scaling>
          <c:orientation val="maxMin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07664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>
        <c:manualLayout>
          <c:xMode val="edge"/>
          <c:yMode val="edge"/>
          <c:x val="0.263417906806538"/>
          <c:y val="0.866932170175106"/>
        </c:manualLayout>
      </c:layout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Sheet3!$B$4:$B$220</c:f>
              <c:numCache>
                <c:formatCode>General</c:formatCode>
                <c:ptCount val="217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  <c:pt idx="9">
                  <c:v>67.5</c:v>
                </c:pt>
                <c:pt idx="10">
                  <c:v>75</c:v>
                </c:pt>
                <c:pt idx="11">
                  <c:v>82.5</c:v>
                </c:pt>
                <c:pt idx="12">
                  <c:v>90</c:v>
                </c:pt>
                <c:pt idx="13">
                  <c:v>97.5</c:v>
                </c:pt>
                <c:pt idx="14">
                  <c:v>105</c:v>
                </c:pt>
                <c:pt idx="15">
                  <c:v>112.5</c:v>
                </c:pt>
                <c:pt idx="16">
                  <c:v>120</c:v>
                </c:pt>
                <c:pt idx="17">
                  <c:v>127.5</c:v>
                </c:pt>
                <c:pt idx="18">
                  <c:v>135</c:v>
                </c:pt>
                <c:pt idx="19">
                  <c:v>142.5</c:v>
                </c:pt>
                <c:pt idx="20">
                  <c:v>150</c:v>
                </c:pt>
                <c:pt idx="21">
                  <c:v>157.5</c:v>
                </c:pt>
                <c:pt idx="22">
                  <c:v>165</c:v>
                </c:pt>
                <c:pt idx="23">
                  <c:v>172.5</c:v>
                </c:pt>
                <c:pt idx="24">
                  <c:v>180</c:v>
                </c:pt>
                <c:pt idx="25">
                  <c:v>187.5</c:v>
                </c:pt>
                <c:pt idx="26">
                  <c:v>195</c:v>
                </c:pt>
                <c:pt idx="27">
                  <c:v>202.5</c:v>
                </c:pt>
                <c:pt idx="28">
                  <c:v>210</c:v>
                </c:pt>
                <c:pt idx="29">
                  <c:v>217.5</c:v>
                </c:pt>
                <c:pt idx="30">
                  <c:v>225</c:v>
                </c:pt>
                <c:pt idx="31">
                  <c:v>232.5</c:v>
                </c:pt>
                <c:pt idx="32">
                  <c:v>240</c:v>
                </c:pt>
                <c:pt idx="33">
                  <c:v>247.5</c:v>
                </c:pt>
                <c:pt idx="34">
                  <c:v>255</c:v>
                </c:pt>
                <c:pt idx="35">
                  <c:v>262.5</c:v>
                </c:pt>
                <c:pt idx="36">
                  <c:v>270</c:v>
                </c:pt>
                <c:pt idx="37">
                  <c:v>277.5</c:v>
                </c:pt>
                <c:pt idx="38">
                  <c:v>285</c:v>
                </c:pt>
                <c:pt idx="39">
                  <c:v>292.5</c:v>
                </c:pt>
                <c:pt idx="40">
                  <c:v>300</c:v>
                </c:pt>
                <c:pt idx="41">
                  <c:v>308.333333333333</c:v>
                </c:pt>
                <c:pt idx="42">
                  <c:v>316.666666666667</c:v>
                </c:pt>
                <c:pt idx="43">
                  <c:v>325</c:v>
                </c:pt>
                <c:pt idx="44">
                  <c:v>333.333333333333</c:v>
                </c:pt>
                <c:pt idx="45">
                  <c:v>341.666666666667</c:v>
                </c:pt>
                <c:pt idx="46">
                  <c:v>350</c:v>
                </c:pt>
                <c:pt idx="47">
                  <c:v>358.333333333333</c:v>
                </c:pt>
                <c:pt idx="48">
                  <c:v>366.666666666667</c:v>
                </c:pt>
                <c:pt idx="49">
                  <c:v>375</c:v>
                </c:pt>
                <c:pt idx="50">
                  <c:v>383.333333333333</c:v>
                </c:pt>
                <c:pt idx="51">
                  <c:v>391.666666666666</c:v>
                </c:pt>
                <c:pt idx="52">
                  <c:v>400</c:v>
                </c:pt>
                <c:pt idx="53">
                  <c:v>408.333333333333</c:v>
                </c:pt>
                <c:pt idx="54">
                  <c:v>416.666666666666</c:v>
                </c:pt>
                <c:pt idx="55">
                  <c:v>425</c:v>
                </c:pt>
                <c:pt idx="56">
                  <c:v>433.333333333333</c:v>
                </c:pt>
                <c:pt idx="57">
                  <c:v>441.666666666666</c:v>
                </c:pt>
                <c:pt idx="58">
                  <c:v>450</c:v>
                </c:pt>
                <c:pt idx="59">
                  <c:v>458.333333333333</c:v>
                </c:pt>
                <c:pt idx="60">
                  <c:v>466.666666666666</c:v>
                </c:pt>
                <c:pt idx="61">
                  <c:v>475</c:v>
                </c:pt>
                <c:pt idx="62">
                  <c:v>483.333333333333</c:v>
                </c:pt>
                <c:pt idx="63">
                  <c:v>491.666666666666</c:v>
                </c:pt>
                <c:pt idx="64">
                  <c:v>500</c:v>
                </c:pt>
                <c:pt idx="65">
                  <c:v>508.333333333333</c:v>
                </c:pt>
                <c:pt idx="66">
                  <c:v>516.666666666666</c:v>
                </c:pt>
                <c:pt idx="67">
                  <c:v>525</c:v>
                </c:pt>
                <c:pt idx="68">
                  <c:v>533.333333333333</c:v>
                </c:pt>
                <c:pt idx="69">
                  <c:v>541.666666666666</c:v>
                </c:pt>
                <c:pt idx="70">
                  <c:v>550</c:v>
                </c:pt>
                <c:pt idx="71">
                  <c:v>558.666666666666</c:v>
                </c:pt>
                <c:pt idx="72">
                  <c:v>567.333333333333</c:v>
                </c:pt>
                <c:pt idx="73">
                  <c:v>576</c:v>
                </c:pt>
                <c:pt idx="74">
                  <c:v>584.666666666666</c:v>
                </c:pt>
                <c:pt idx="75">
                  <c:v>593.333333333333</c:v>
                </c:pt>
                <c:pt idx="76">
                  <c:v>601.999999999999</c:v>
                </c:pt>
                <c:pt idx="77">
                  <c:v>610.666666666666</c:v>
                </c:pt>
                <c:pt idx="78">
                  <c:v>619.333333333333</c:v>
                </c:pt>
                <c:pt idx="79">
                  <c:v>627.999999999999</c:v>
                </c:pt>
                <c:pt idx="80">
                  <c:v>636.666666666666</c:v>
                </c:pt>
                <c:pt idx="81">
                  <c:v>645.333333333333</c:v>
                </c:pt>
                <c:pt idx="82">
                  <c:v>653.999999999999</c:v>
                </c:pt>
                <c:pt idx="83">
                  <c:v>662.666666666666</c:v>
                </c:pt>
                <c:pt idx="84">
                  <c:v>671.333333333333</c:v>
                </c:pt>
                <c:pt idx="85">
                  <c:v>679.999999999999</c:v>
                </c:pt>
                <c:pt idx="86">
                  <c:v>688.666666666666</c:v>
                </c:pt>
                <c:pt idx="87">
                  <c:v>697.333333333332</c:v>
                </c:pt>
                <c:pt idx="88">
                  <c:v>705.999999999999</c:v>
                </c:pt>
                <c:pt idx="89">
                  <c:v>714.666666666666</c:v>
                </c:pt>
                <c:pt idx="90">
                  <c:v>723.333333333332</c:v>
                </c:pt>
                <c:pt idx="91">
                  <c:v>731.999999999999</c:v>
                </c:pt>
                <c:pt idx="92">
                  <c:v>740.666666666666</c:v>
                </c:pt>
                <c:pt idx="93">
                  <c:v>749.333333333332</c:v>
                </c:pt>
                <c:pt idx="94">
                  <c:v>757.999999999999</c:v>
                </c:pt>
                <c:pt idx="95">
                  <c:v>766.666666666665</c:v>
                </c:pt>
                <c:pt idx="96">
                  <c:v>775.333333333332</c:v>
                </c:pt>
                <c:pt idx="97">
                  <c:v>783.999999999999</c:v>
                </c:pt>
                <c:pt idx="98">
                  <c:v>792.666666666665</c:v>
                </c:pt>
                <c:pt idx="99">
                  <c:v>801.333333333332</c:v>
                </c:pt>
                <c:pt idx="100">
                  <c:v>809.999999999999</c:v>
                </c:pt>
                <c:pt idx="101">
                  <c:v>818.666666666665</c:v>
                </c:pt>
                <c:pt idx="102">
                  <c:v>827.333333333332</c:v>
                </c:pt>
                <c:pt idx="103">
                  <c:v>835.999999999998</c:v>
                </c:pt>
                <c:pt idx="104">
                  <c:v>844.666666666665</c:v>
                </c:pt>
                <c:pt idx="105">
                  <c:v>853.333333333332</c:v>
                </c:pt>
                <c:pt idx="106">
                  <c:v>861.999999999998</c:v>
                </c:pt>
                <c:pt idx="107">
                  <c:v>870.666666666665</c:v>
                </c:pt>
                <c:pt idx="108">
                  <c:v>879.333333333332</c:v>
                </c:pt>
                <c:pt idx="109">
                  <c:v>887.999999999998</c:v>
                </c:pt>
                <c:pt idx="110">
                  <c:v>896.666666666665</c:v>
                </c:pt>
                <c:pt idx="111">
                  <c:v>905.333333333332</c:v>
                </c:pt>
                <c:pt idx="112">
                  <c:v>913.999999999998</c:v>
                </c:pt>
                <c:pt idx="113">
                  <c:v>922.666666666665</c:v>
                </c:pt>
                <c:pt idx="114">
                  <c:v>931.333333333331</c:v>
                </c:pt>
                <c:pt idx="115">
                  <c:v>939.999999999998</c:v>
                </c:pt>
                <c:pt idx="116">
                  <c:v>948.666666666665</c:v>
                </c:pt>
                <c:pt idx="117">
                  <c:v>957.333333333331</c:v>
                </c:pt>
                <c:pt idx="118">
                  <c:v>965.999999999998</c:v>
                </c:pt>
                <c:pt idx="119">
                  <c:v>974.666666666665</c:v>
                </c:pt>
                <c:pt idx="120">
                  <c:v>983.333333333331</c:v>
                </c:pt>
                <c:pt idx="121">
                  <c:v>991.999999999998</c:v>
                </c:pt>
                <c:pt idx="122">
                  <c:v>1000.66666666666</c:v>
                </c:pt>
                <c:pt idx="123">
                  <c:v>1009.33333333333</c:v>
                </c:pt>
                <c:pt idx="124">
                  <c:v>1018</c:v>
                </c:pt>
                <c:pt idx="125">
                  <c:v>1026.66666666666</c:v>
                </c:pt>
                <c:pt idx="126">
                  <c:v>1035.33333333333</c:v>
                </c:pt>
                <c:pt idx="127">
                  <c:v>1044</c:v>
                </c:pt>
                <c:pt idx="128">
                  <c:v>1052.66666666666</c:v>
                </c:pt>
                <c:pt idx="129">
                  <c:v>1061.33333333333</c:v>
                </c:pt>
                <c:pt idx="130">
                  <c:v>1070</c:v>
                </c:pt>
                <c:pt idx="131">
                  <c:v>1078.66666666666</c:v>
                </c:pt>
                <c:pt idx="132">
                  <c:v>1087.33333333333</c:v>
                </c:pt>
                <c:pt idx="133">
                  <c:v>1096</c:v>
                </c:pt>
                <c:pt idx="134">
                  <c:v>1104.66666666667</c:v>
                </c:pt>
                <c:pt idx="135">
                  <c:v>1113.33333333333</c:v>
                </c:pt>
                <c:pt idx="136">
                  <c:v>1122</c:v>
                </c:pt>
                <c:pt idx="137">
                  <c:v>1130.66666666667</c:v>
                </c:pt>
                <c:pt idx="138">
                  <c:v>1139.33333333333</c:v>
                </c:pt>
                <c:pt idx="139">
                  <c:v>1148</c:v>
                </c:pt>
                <c:pt idx="140">
                  <c:v>1156.66666666667</c:v>
                </c:pt>
                <c:pt idx="141">
                  <c:v>1165.33333333333</c:v>
                </c:pt>
                <c:pt idx="142">
                  <c:v>1174</c:v>
                </c:pt>
                <c:pt idx="143">
                  <c:v>1182.66666666667</c:v>
                </c:pt>
                <c:pt idx="144">
                  <c:v>1191.33333333333</c:v>
                </c:pt>
                <c:pt idx="145">
                  <c:v>1200</c:v>
                </c:pt>
                <c:pt idx="146">
                  <c:v>1208.66666666667</c:v>
                </c:pt>
                <c:pt idx="147">
                  <c:v>1217.33333333333</c:v>
                </c:pt>
                <c:pt idx="148">
                  <c:v>1226</c:v>
                </c:pt>
                <c:pt idx="149">
                  <c:v>1234.66666666667</c:v>
                </c:pt>
                <c:pt idx="150">
                  <c:v>1243.33333333333</c:v>
                </c:pt>
                <c:pt idx="151">
                  <c:v>1252</c:v>
                </c:pt>
                <c:pt idx="152">
                  <c:v>1260.66666666667</c:v>
                </c:pt>
                <c:pt idx="153">
                  <c:v>1269.33333333333</c:v>
                </c:pt>
                <c:pt idx="154">
                  <c:v>1278</c:v>
                </c:pt>
                <c:pt idx="155">
                  <c:v>1286.66666666667</c:v>
                </c:pt>
                <c:pt idx="156">
                  <c:v>1295.33333333333</c:v>
                </c:pt>
                <c:pt idx="157">
                  <c:v>1304</c:v>
                </c:pt>
                <c:pt idx="158">
                  <c:v>1312.66666666667</c:v>
                </c:pt>
                <c:pt idx="159">
                  <c:v>1321.33333333333</c:v>
                </c:pt>
                <c:pt idx="160">
                  <c:v>1330</c:v>
                </c:pt>
                <c:pt idx="161">
                  <c:v>1338.66666666667</c:v>
                </c:pt>
                <c:pt idx="162">
                  <c:v>1347.33333333333</c:v>
                </c:pt>
                <c:pt idx="163">
                  <c:v>1356</c:v>
                </c:pt>
                <c:pt idx="164">
                  <c:v>1364.66666666667</c:v>
                </c:pt>
                <c:pt idx="165">
                  <c:v>1373.33333333333</c:v>
                </c:pt>
                <c:pt idx="166">
                  <c:v>1382</c:v>
                </c:pt>
                <c:pt idx="167">
                  <c:v>1390.66666666667</c:v>
                </c:pt>
                <c:pt idx="168">
                  <c:v>1399.33333333333</c:v>
                </c:pt>
                <c:pt idx="169">
                  <c:v>1408</c:v>
                </c:pt>
                <c:pt idx="170">
                  <c:v>1416.66666666667</c:v>
                </c:pt>
                <c:pt idx="171">
                  <c:v>1425.33333333333</c:v>
                </c:pt>
                <c:pt idx="172">
                  <c:v>1434</c:v>
                </c:pt>
                <c:pt idx="173">
                  <c:v>1442.66666666667</c:v>
                </c:pt>
                <c:pt idx="174">
                  <c:v>1</c:v>
                </c:pt>
                <c:pt idx="175">
                  <c:v>2</c:v>
                </c:pt>
                <c:pt idx="176">
                  <c:v>3</c:v>
                </c:pt>
                <c:pt idx="177">
                  <c:v>4</c:v>
                </c:pt>
                <c:pt idx="178">
                  <c:v>5</c:v>
                </c:pt>
                <c:pt idx="179">
                  <c:v>6</c:v>
                </c:pt>
                <c:pt idx="180">
                  <c:v>7</c:v>
                </c:pt>
                <c:pt idx="181">
                  <c:v>8</c:v>
                </c:pt>
                <c:pt idx="182">
                  <c:v>9</c:v>
                </c:pt>
                <c:pt idx="183">
                  <c:v>10</c:v>
                </c:pt>
                <c:pt idx="184">
                  <c:v>11</c:v>
                </c:pt>
                <c:pt idx="185">
                  <c:v>12</c:v>
                </c:pt>
                <c:pt idx="186">
                  <c:v>13</c:v>
                </c:pt>
                <c:pt idx="187">
                  <c:v>14</c:v>
                </c:pt>
                <c:pt idx="188">
                  <c:v>15</c:v>
                </c:pt>
                <c:pt idx="189">
                  <c:v>16</c:v>
                </c:pt>
                <c:pt idx="190">
                  <c:v>17</c:v>
                </c:pt>
                <c:pt idx="191">
                  <c:v>18</c:v>
                </c:pt>
                <c:pt idx="192">
                  <c:v>19</c:v>
                </c:pt>
                <c:pt idx="193">
                  <c:v>20</c:v>
                </c:pt>
                <c:pt idx="194">
                  <c:v>21</c:v>
                </c:pt>
                <c:pt idx="195">
                  <c:v>22</c:v>
                </c:pt>
                <c:pt idx="196">
                  <c:v>23</c:v>
                </c:pt>
                <c:pt idx="197">
                  <c:v>24</c:v>
                </c:pt>
                <c:pt idx="198">
                  <c:v>25</c:v>
                </c:pt>
                <c:pt idx="199">
                  <c:v>26</c:v>
                </c:pt>
                <c:pt idx="200">
                  <c:v>27</c:v>
                </c:pt>
                <c:pt idx="201">
                  <c:v>28</c:v>
                </c:pt>
                <c:pt idx="202">
                  <c:v>29</c:v>
                </c:pt>
                <c:pt idx="203">
                  <c:v>30</c:v>
                </c:pt>
                <c:pt idx="204">
                  <c:v>31</c:v>
                </c:pt>
                <c:pt idx="205">
                  <c:v>32</c:v>
                </c:pt>
                <c:pt idx="206">
                  <c:v>33</c:v>
                </c:pt>
                <c:pt idx="207">
                  <c:v>34</c:v>
                </c:pt>
                <c:pt idx="208">
                  <c:v>35</c:v>
                </c:pt>
                <c:pt idx="209">
                  <c:v>36</c:v>
                </c:pt>
                <c:pt idx="210">
                  <c:v>37</c:v>
                </c:pt>
                <c:pt idx="211">
                  <c:v>38</c:v>
                </c:pt>
                <c:pt idx="212">
                  <c:v>39</c:v>
                </c:pt>
                <c:pt idx="213">
                  <c:v>40</c:v>
                </c:pt>
                <c:pt idx="214">
                  <c:v>41</c:v>
                </c:pt>
                <c:pt idx="215">
                  <c:v>42</c:v>
                </c:pt>
                <c:pt idx="216">
                  <c:v>43</c:v>
                </c:pt>
              </c:numCache>
            </c:numRef>
          </c:xVal>
          <c:yVal>
            <c:numRef>
              <c:f>Sheet3!$A$4:$A$220</c:f>
              <c:numCache>
                <c:formatCode>General</c:formatCode>
                <c:ptCount val="2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36</c:v>
                </c:pt>
                <c:pt idx="72">
                  <c:v>37</c:v>
                </c:pt>
                <c:pt idx="73">
                  <c:v>38</c:v>
                </c:pt>
                <c:pt idx="74">
                  <c:v>39</c:v>
                </c:pt>
                <c:pt idx="75">
                  <c:v>40</c:v>
                </c:pt>
                <c:pt idx="76">
                  <c:v>41</c:v>
                </c:pt>
                <c:pt idx="77">
                  <c:v>42</c:v>
                </c:pt>
                <c:pt idx="78">
                  <c:v>43</c:v>
                </c:pt>
                <c:pt idx="79">
                  <c:v>44</c:v>
                </c:pt>
                <c:pt idx="80">
                  <c:v>45</c:v>
                </c:pt>
                <c:pt idx="81">
                  <c:v>46</c:v>
                </c:pt>
                <c:pt idx="82">
                  <c:v>47</c:v>
                </c:pt>
                <c:pt idx="83">
                  <c:v>48</c:v>
                </c:pt>
                <c:pt idx="84">
                  <c:v>49</c:v>
                </c:pt>
                <c:pt idx="85">
                  <c:v>50</c:v>
                </c:pt>
                <c:pt idx="86">
                  <c:v>51</c:v>
                </c:pt>
                <c:pt idx="87">
                  <c:v>52</c:v>
                </c:pt>
                <c:pt idx="88">
                  <c:v>53</c:v>
                </c:pt>
                <c:pt idx="89">
                  <c:v>54</c:v>
                </c:pt>
                <c:pt idx="90">
                  <c:v>55</c:v>
                </c:pt>
                <c:pt idx="91">
                  <c:v>56</c:v>
                </c:pt>
                <c:pt idx="92">
                  <c:v>57</c:v>
                </c:pt>
                <c:pt idx="93">
                  <c:v>58</c:v>
                </c:pt>
                <c:pt idx="94">
                  <c:v>59</c:v>
                </c:pt>
                <c:pt idx="95">
                  <c:v>60</c:v>
                </c:pt>
                <c:pt idx="96">
                  <c:v>61</c:v>
                </c:pt>
                <c:pt idx="97">
                  <c:v>62</c:v>
                </c:pt>
                <c:pt idx="98">
                  <c:v>63</c:v>
                </c:pt>
                <c:pt idx="99">
                  <c:v>64</c:v>
                </c:pt>
                <c:pt idx="100">
                  <c:v>65</c:v>
                </c:pt>
                <c:pt idx="101">
                  <c:v>66</c:v>
                </c:pt>
                <c:pt idx="102">
                  <c:v>67</c:v>
                </c:pt>
                <c:pt idx="103">
                  <c:v>68</c:v>
                </c:pt>
                <c:pt idx="104">
                  <c:v>69</c:v>
                </c:pt>
                <c:pt idx="105">
                  <c:v>70</c:v>
                </c:pt>
                <c:pt idx="106">
                  <c:v>71</c:v>
                </c:pt>
                <c:pt idx="107">
                  <c:v>72</c:v>
                </c:pt>
                <c:pt idx="108">
                  <c:v>73</c:v>
                </c:pt>
                <c:pt idx="109">
                  <c:v>74</c:v>
                </c:pt>
                <c:pt idx="110">
                  <c:v>75</c:v>
                </c:pt>
                <c:pt idx="111">
                  <c:v>76</c:v>
                </c:pt>
                <c:pt idx="112">
                  <c:v>77</c:v>
                </c:pt>
                <c:pt idx="113">
                  <c:v>78</c:v>
                </c:pt>
                <c:pt idx="114">
                  <c:v>79</c:v>
                </c:pt>
                <c:pt idx="115">
                  <c:v>80</c:v>
                </c:pt>
                <c:pt idx="116">
                  <c:v>81</c:v>
                </c:pt>
                <c:pt idx="117">
                  <c:v>82</c:v>
                </c:pt>
                <c:pt idx="118">
                  <c:v>83</c:v>
                </c:pt>
                <c:pt idx="119">
                  <c:v>84</c:v>
                </c:pt>
                <c:pt idx="120">
                  <c:v>85</c:v>
                </c:pt>
                <c:pt idx="121">
                  <c:v>86</c:v>
                </c:pt>
                <c:pt idx="122">
                  <c:v>87</c:v>
                </c:pt>
                <c:pt idx="123">
                  <c:v>88</c:v>
                </c:pt>
                <c:pt idx="124">
                  <c:v>89</c:v>
                </c:pt>
                <c:pt idx="125">
                  <c:v>90</c:v>
                </c:pt>
                <c:pt idx="126">
                  <c:v>91</c:v>
                </c:pt>
                <c:pt idx="127">
                  <c:v>92</c:v>
                </c:pt>
                <c:pt idx="128">
                  <c:v>93</c:v>
                </c:pt>
                <c:pt idx="129">
                  <c:v>94</c:v>
                </c:pt>
                <c:pt idx="130">
                  <c:v>95</c:v>
                </c:pt>
                <c:pt idx="131">
                  <c:v>96</c:v>
                </c:pt>
                <c:pt idx="132">
                  <c:v>97</c:v>
                </c:pt>
                <c:pt idx="133">
                  <c:v>98</c:v>
                </c:pt>
                <c:pt idx="134">
                  <c:v>99</c:v>
                </c:pt>
                <c:pt idx="135">
                  <c:v>100</c:v>
                </c:pt>
                <c:pt idx="136">
                  <c:v>101</c:v>
                </c:pt>
                <c:pt idx="137">
                  <c:v>102</c:v>
                </c:pt>
                <c:pt idx="138">
                  <c:v>103</c:v>
                </c:pt>
                <c:pt idx="139">
                  <c:v>104</c:v>
                </c:pt>
                <c:pt idx="140">
                  <c:v>105</c:v>
                </c:pt>
                <c:pt idx="141">
                  <c:v>106</c:v>
                </c:pt>
                <c:pt idx="142">
                  <c:v>107</c:v>
                </c:pt>
                <c:pt idx="143">
                  <c:v>108</c:v>
                </c:pt>
                <c:pt idx="144">
                  <c:v>109</c:v>
                </c:pt>
                <c:pt idx="145">
                  <c:v>110</c:v>
                </c:pt>
                <c:pt idx="146">
                  <c:v>111</c:v>
                </c:pt>
                <c:pt idx="147">
                  <c:v>112</c:v>
                </c:pt>
                <c:pt idx="148">
                  <c:v>113</c:v>
                </c:pt>
                <c:pt idx="149">
                  <c:v>114</c:v>
                </c:pt>
                <c:pt idx="150">
                  <c:v>115</c:v>
                </c:pt>
                <c:pt idx="151">
                  <c:v>116</c:v>
                </c:pt>
                <c:pt idx="152">
                  <c:v>117</c:v>
                </c:pt>
                <c:pt idx="153">
                  <c:v>118</c:v>
                </c:pt>
                <c:pt idx="154">
                  <c:v>119</c:v>
                </c:pt>
                <c:pt idx="155">
                  <c:v>120</c:v>
                </c:pt>
                <c:pt idx="156">
                  <c:v>121</c:v>
                </c:pt>
                <c:pt idx="157">
                  <c:v>122</c:v>
                </c:pt>
                <c:pt idx="158">
                  <c:v>123</c:v>
                </c:pt>
                <c:pt idx="159">
                  <c:v>124</c:v>
                </c:pt>
                <c:pt idx="160">
                  <c:v>125</c:v>
                </c:pt>
                <c:pt idx="161">
                  <c:v>126</c:v>
                </c:pt>
                <c:pt idx="162">
                  <c:v>127</c:v>
                </c:pt>
                <c:pt idx="163">
                  <c:v>128</c:v>
                </c:pt>
                <c:pt idx="164">
                  <c:v>129</c:v>
                </c:pt>
                <c:pt idx="165">
                  <c:v>130</c:v>
                </c:pt>
                <c:pt idx="166">
                  <c:v>131</c:v>
                </c:pt>
                <c:pt idx="167">
                  <c:v>132</c:v>
                </c:pt>
                <c:pt idx="168">
                  <c:v>133</c:v>
                </c:pt>
                <c:pt idx="169">
                  <c:v>134</c:v>
                </c:pt>
                <c:pt idx="170">
                  <c:v>135</c:v>
                </c:pt>
                <c:pt idx="171">
                  <c:v>136</c:v>
                </c:pt>
                <c:pt idx="172">
                  <c:v>137</c:v>
                </c:pt>
                <c:pt idx="173">
                  <c:v>138</c:v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>0</c:v>
                </c:pt>
                <c:pt idx="189">
                  <c:v>1</c:v>
                </c:pt>
                <c:pt idx="190">
                  <c:v>2</c:v>
                </c:pt>
                <c:pt idx="191">
                  <c:v>3</c:v>
                </c:pt>
                <c:pt idx="192">
                  <c:v>4</c:v>
                </c:pt>
                <c:pt idx="193">
                  <c:v>5</c:v>
                </c:pt>
                <c:pt idx="194">
                  <c:v>6</c:v>
                </c:pt>
                <c:pt idx="195">
                  <c:v>7</c:v>
                </c:pt>
                <c:pt idx="196">
                  <c:v>8</c:v>
                </c:pt>
                <c:pt idx="197">
                  <c:v>9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13</c:v>
                </c:pt>
                <c:pt idx="202">
                  <c:v>14</c:v>
                </c:pt>
                <c:pt idx="203">
                  <c:v>15</c:v>
                </c:pt>
                <c:pt idx="204">
                  <c:v>16</c:v>
                </c:pt>
                <c:pt idx="205">
                  <c:v>17</c:v>
                </c:pt>
                <c:pt idx="206">
                  <c:v>18</c:v>
                </c:pt>
                <c:pt idx="207">
                  <c:v>19</c:v>
                </c:pt>
                <c:pt idx="208">
                  <c:v>20</c:v>
                </c:pt>
                <c:pt idx="209">
                  <c:v>21</c:v>
                </c:pt>
                <c:pt idx="210">
                  <c:v>22</c:v>
                </c:pt>
                <c:pt idx="211">
                  <c:v>23</c:v>
                </c:pt>
                <c:pt idx="212">
                  <c:v>24</c:v>
                </c:pt>
                <c:pt idx="213">
                  <c:v>25</c:v>
                </c:pt>
                <c:pt idx="214">
                  <c:v>26</c:v>
                </c:pt>
                <c:pt idx="215">
                  <c:v>27</c:v>
                </c:pt>
                <c:pt idx="216">
                  <c:v>28</c:v>
                </c:pt>
              </c:numCache>
            </c:numRef>
          </c:yVal>
          <c:smooth val="0"/>
        </c:ser>
        <c:axId val="46540454"/>
        <c:axId val="88623732"/>
      </c:scatterChart>
      <c:valAx>
        <c:axId val="4654045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623732"/>
        <c:crosses val="autoZero"/>
        <c:crossBetween val="midCat"/>
      </c:valAx>
      <c:valAx>
        <c:axId val="88623732"/>
        <c:scaling>
          <c:orientation val="maxMin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54045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strength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0.00E+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Sheet3!$Q$192:$Q$392</c:f>
              <c:numCache>
                <c:formatCode>General</c:formatCode>
                <c:ptCount val="201"/>
                <c:pt idx="0">
                  <c:v>18795062.6094637</c:v>
                </c:pt>
                <c:pt idx="1">
                  <c:v>28175532.2135715</c:v>
                </c:pt>
                <c:pt idx="2">
                  <c:v>37556001.8176793</c:v>
                </c:pt>
                <c:pt idx="3">
                  <c:v>46936471.4217871</c:v>
                </c:pt>
                <c:pt idx="4">
                  <c:v>56316941.025895</c:v>
                </c:pt>
                <c:pt idx="5">
                  <c:v>65697410.6300028</c:v>
                </c:pt>
                <c:pt idx="6">
                  <c:v>75077880.2341106</c:v>
                </c:pt>
                <c:pt idx="7">
                  <c:v>84458349.8382184</c:v>
                </c:pt>
                <c:pt idx="8">
                  <c:v>93838819.4423263</c:v>
                </c:pt>
                <c:pt idx="9">
                  <c:v>103219289.046434</c:v>
                </c:pt>
                <c:pt idx="10">
                  <c:v>112599758.650542</c:v>
                </c:pt>
                <c:pt idx="11">
                  <c:v>121980228.25465</c:v>
                </c:pt>
                <c:pt idx="12">
                  <c:v>131360697.858758</c:v>
                </c:pt>
                <c:pt idx="13">
                  <c:v>129205209.093881</c:v>
                </c:pt>
                <c:pt idx="14">
                  <c:v>96747816.0416576</c:v>
                </c:pt>
                <c:pt idx="15">
                  <c:v>75120778.0848012</c:v>
                </c:pt>
                <c:pt idx="16">
                  <c:v>60248061.8219753</c:v>
                </c:pt>
                <c:pt idx="17">
                  <c:v>49750630.520542</c:v>
                </c:pt>
                <c:pt idx="18">
                  <c:v>42187261.6248653</c:v>
                </c:pt>
                <c:pt idx="19">
                  <c:v>32630437.1010608</c:v>
                </c:pt>
                <c:pt idx="20">
                  <c:v>25496853.4252237</c:v>
                </c:pt>
                <c:pt idx="21">
                  <c:v>216119941.067303</c:v>
                </c:pt>
                <c:pt idx="22">
                  <c:v>225835427.442986</c:v>
                </c:pt>
                <c:pt idx="23">
                  <c:v>235550913.818669</c:v>
                </c:pt>
                <c:pt idx="24">
                  <c:v>190372366.90259</c:v>
                </c:pt>
                <c:pt idx="25">
                  <c:v>147269960.808559</c:v>
                </c:pt>
                <c:pt idx="26">
                  <c:v>115471026.313231</c:v>
                </c:pt>
                <c:pt idx="27">
                  <c:v>91676610.049964</c:v>
                </c:pt>
                <c:pt idx="28">
                  <c:v>73635784.6308136</c:v>
                </c:pt>
                <c:pt idx="29">
                  <c:v>59788519.8731936</c:v>
                </c:pt>
                <c:pt idx="30">
                  <c:v>49037724.507907</c:v>
                </c:pt>
                <c:pt idx="31">
                  <c:v>46667031.254593</c:v>
                </c:pt>
                <c:pt idx="32">
                  <c:v>44236980.7090427</c:v>
                </c:pt>
                <c:pt idx="33">
                  <c:v>41957404.859758</c:v>
                </c:pt>
                <c:pt idx="34">
                  <c:v>39817652.3626827</c:v>
                </c:pt>
                <c:pt idx="35">
                  <c:v>37807913.5409226</c:v>
                </c:pt>
                <c:pt idx="36">
                  <c:v>361852236.70255</c:v>
                </c:pt>
                <c:pt idx="37">
                  <c:v>371567723.078233</c:v>
                </c:pt>
                <c:pt idx="38">
                  <c:v>381283209.453916</c:v>
                </c:pt>
                <c:pt idx="39">
                  <c:v>390998695.829599</c:v>
                </c:pt>
                <c:pt idx="40">
                  <c:v>400714182.205282</c:v>
                </c:pt>
                <c:pt idx="41">
                  <c:v>411769735.667266</c:v>
                </c:pt>
                <c:pt idx="42">
                  <c:v>422825289.129251</c:v>
                </c:pt>
                <c:pt idx="43">
                  <c:v>433880842.591235</c:v>
                </c:pt>
                <c:pt idx="44">
                  <c:v>444936396.053219</c:v>
                </c:pt>
                <c:pt idx="45">
                  <c:v>444024645.95282</c:v>
                </c:pt>
                <c:pt idx="46">
                  <c:v>403677463.308911</c:v>
                </c:pt>
                <c:pt idx="47">
                  <c:v>367343824.064871</c:v>
                </c:pt>
                <c:pt idx="48">
                  <c:v>334592116.383272</c:v>
                </c:pt>
                <c:pt idx="49">
                  <c:v>305040440.236698</c:v>
                </c:pt>
                <c:pt idx="50">
                  <c:v>278350519.350888</c:v>
                </c:pt>
                <c:pt idx="51">
                  <c:v>254222401.321464</c:v>
                </c:pt>
                <c:pt idx="52">
                  <c:v>232389838.553057</c:v>
                </c:pt>
                <c:pt idx="53">
                  <c:v>212616257.990726</c:v>
                </c:pt>
                <c:pt idx="54">
                  <c:v>194691240.650918</c:v>
                </c:pt>
                <c:pt idx="55">
                  <c:v>178427443.068005</c:v>
                </c:pt>
                <c:pt idx="56">
                  <c:v>163657902.249114</c:v>
                </c:pt>
                <c:pt idx="57">
                  <c:v>150233673.824547</c:v>
                </c:pt>
                <c:pt idx="58">
                  <c:v>138021760.003547</c:v>
                </c:pt>
                <c:pt idx="59">
                  <c:v>126903289.872126</c:v>
                </c:pt>
                <c:pt idx="60">
                  <c:v>116771919.65053</c:v>
                </c:pt>
                <c:pt idx="61">
                  <c:v>107532424.888329</c:v>
                </c:pt>
                <c:pt idx="62">
                  <c:v>99099460.3217027</c:v>
                </c:pt>
                <c:pt idx="63">
                  <c:v>91396466.3401629</c:v>
                </c:pt>
                <c:pt idx="64">
                  <c:v>84354703.7853044</c:v>
                </c:pt>
                <c:pt idx="65">
                  <c:v>77912401.1966771</c:v>
                </c:pt>
                <c:pt idx="66">
                  <c:v>72014000.6848542</c:v>
                </c:pt>
                <c:pt idx="67">
                  <c:v>66609490.3957486</c:v>
                </c:pt>
                <c:pt idx="68">
                  <c:v>61653813.0733329</c:v>
                </c:pt>
                <c:pt idx="69">
                  <c:v>57106341.5638547</c:v>
                </c:pt>
                <c:pt idx="70">
                  <c:v>52930413.2625499</c:v>
                </c:pt>
                <c:pt idx="71">
                  <c:v>49092916.5085719</c:v>
                </c:pt>
                <c:pt idx="72">
                  <c:v>45563922.8061691</c:v>
                </c:pt>
                <c:pt idx="73">
                  <c:v>42316359.5088671</c:v>
                </c:pt>
                <c:pt idx="74">
                  <c:v>39325718.2633048</c:v>
                </c:pt>
                <c:pt idx="75">
                  <c:v>36569795.0845661</c:v>
                </c:pt>
                <c:pt idx="76">
                  <c:v>34028458.4358824</c:v>
                </c:pt>
                <c:pt idx="77">
                  <c:v>31683442.1234117</c:v>
                </c:pt>
                <c:pt idx="78">
                  <c:v>29518160.198837</c:v>
                </c:pt>
                <c:pt idx="79">
                  <c:v>27517541.3967739</c:v>
                </c:pt>
                <c:pt idx="80">
                  <c:v>25667880.9265583</c:v>
                </c:pt>
                <c:pt idx="81">
                  <c:v>23956707.694036</c:v>
                </c:pt>
                <c:pt idx="82">
                  <c:v>22372665.2538182</c:v>
                </c:pt>
                <c:pt idx="83">
                  <c:v>20905404.9894669</c:v>
                </c:pt>
                <c:pt idx="84">
                  <c:v>19545490.1923644</c:v>
                </c:pt>
                <c:pt idx="85">
                  <c:v>18284309.8620965</c:v>
                </c:pt>
                <c:pt idx="86">
                  <c:v>17114001.1852555</c:v>
                </c:pt>
                <c:pt idx="87">
                  <c:v>16027379.767436</c:v>
                </c:pt>
                <c:pt idx="88">
                  <c:v>15017876.7971485</c:v>
                </c:pt>
                <c:pt idx="89">
                  <c:v>14079482.4121262</c:v>
                </c:pt>
                <c:pt idx="90">
                  <c:v>13206694.6193455</c:v>
                </c:pt>
                <c:pt idx="91">
                  <c:v>12394473.1916964</c:v>
                </c:pt>
                <c:pt idx="92">
                  <c:v>11638198.0274051</c:v>
                </c:pt>
                <c:pt idx="93">
                  <c:v>10933631.5143297</c:v>
                </c:pt>
                <c:pt idx="94">
                  <c:v>10276884.4907361</c:v>
                </c:pt>
                <c:pt idx="95">
                  <c:v>9664385.43816082</c:v>
                </c:pt>
                <c:pt idx="96">
                  <c:v>9092852.58088232</c:v>
                </c:pt>
                <c:pt idx="97">
                  <c:v>8559268.60111581</c:v>
                </c:pt>
                <c:pt idx="98">
                  <c:v>8060857.70979354</c:v>
                </c:pt>
                <c:pt idx="99">
                  <c:v>7595064.84005838</c:v>
                </c:pt>
                <c:pt idx="100">
                  <c:v>7159536.75494604</c:v>
                </c:pt>
                <c:pt idx="101">
                  <c:v>6752104.8823267</c:v>
                </c:pt>
                <c:pt idx="102">
                  <c:v>6370769.70948519</c:v>
                </c:pt>
                <c:pt idx="103">
                  <c:v>6013686.58686023</c:v>
                </c:pt>
                <c:pt idx="104">
                  <c:v>5679152.80583604</c:v>
                </c:pt>
                <c:pt idx="105">
                  <c:v>5365595.8291433</c:v>
                </c:pt>
                <c:pt idx="106">
                  <c:v>5071562.56466017</c:v>
                </c:pt>
                <c:pt idx="107">
                  <c:v>4795709.58435259</c:v>
                </c:pt>
                <c:pt idx="108">
                  <c:v>4536794.19984769</c:v>
                </c:pt>
                <c:pt idx="109">
                  <c:v>4293666.31492061</c:v>
                </c:pt>
                <c:pt idx="110">
                  <c:v>4065260.98299911</c:v>
                </c:pt>
                <c:pt idx="111">
                  <c:v>3850591.60484132</c:v>
                </c:pt>
                <c:pt idx="112">
                  <c:v>3648743.7078296</c:v>
                </c:pt>
                <c:pt idx="113">
                  <c:v>3458869.25400576</c:v>
                </c:pt>
                <c:pt idx="114">
                  <c:v>3280181.42904837</c:v>
                </c:pt>
                <c:pt idx="115">
                  <c:v>3111949.8689631</c:v>
                </c:pt>
                <c:pt idx="116">
                  <c:v>2953496.2853775</c:v>
                </c:pt>
                <c:pt idx="117">
                  <c:v>2804190.45401428</c:v>
                </c:pt>
                <c:pt idx="118">
                  <c:v>2663446.53426371</c:v>
                </c:pt>
                <c:pt idx="119">
                  <c:v>2530719.69076405</c:v>
                </c:pt>
                <c:pt idx="120">
                  <c:v>2405502.99061477</c:v>
                </c:pt>
                <c:pt idx="121">
                  <c:v>2287324.55227363</c:v>
                </c:pt>
                <c:pt idx="122">
                  <c:v>2175744.92440378</c:v>
                </c:pt>
                <c:pt idx="123">
                  <c:v>2070354.67491764</c:v>
                </c:pt>
                <c:pt idx="124">
                  <c:v>1970772.17226224</c:v>
                </c:pt>
                <c:pt idx="125">
                  <c:v>1876641.54262024</c:v>
                </c:pt>
                <c:pt idx="126">
                  <c:v>1787630.78816088</c:v>
                </c:pt>
                <c:pt idx="127">
                  <c:v>1703430.05281498</c:v>
                </c:pt>
                <c:pt idx="128">
                  <c:v>1623750.02324514</c:v>
                </c:pt>
                <c:pt idx="129">
                  <c:v>1548320.45378049</c:v>
                </c:pt>
                <c:pt idx="130">
                  <c:v>1476888.80506679</c:v>
                </c:pt>
                <c:pt idx="131">
                  <c:v>1409218.98708753</c:v>
                </c:pt>
                <c:pt idx="132">
                  <c:v>1345090.19802259</c:v>
                </c:pt>
                <c:pt idx="133">
                  <c:v>1284295.85115012</c:v>
                </c:pt>
                <c:pt idx="134">
                  <c:v>1226642.58267327</c:v>
                </c:pt>
                <c:pt idx="135">
                  <c:v>1171949.33395836</c:v>
                </c:pt>
                <c:pt idx="136">
                  <c:v>1120046.50223195</c:v>
                </c:pt>
                <c:pt idx="137">
                  <c:v>1070775.15428638</c:v>
                </c:pt>
                <c:pt idx="138">
                  <c:v>1023986.29820642</c:v>
                </c:pt>
                <c:pt idx="139">
                  <c:v>979540.208544848</c:v>
                </c:pt>
                <c:pt idx="140">
                  <c:v>937305.800760909</c:v>
                </c:pt>
                <c:pt idx="141">
                  <c:v>897160.051081405</c:v>
                </c:pt>
                <c:pt idx="142">
                  <c:v>858987.458261917</c:v>
                </c:pt>
                <c:pt idx="143">
                  <c:v>822679.544017637</c:v>
                </c:pt>
                <c:pt idx="144">
                  <c:v>788134.389154423</c:v>
                </c:pt>
                <c:pt idx="145">
                  <c:v>755256.202676111</c:v>
                </c:pt>
                <c:pt idx="146">
                  <c:v>723954.921362383</c:v>
                </c:pt>
                <c:pt idx="147">
                  <c:v>694145.837515974</c:v>
                </c:pt>
                <c:pt idx="148">
                  <c:v>665749.252759793</c:v>
                </c:pt>
                <c:pt idx="149">
                  <c:v>638690.155936659</c:v>
                </c:pt>
                <c:pt idx="150">
                  <c:v>612897.923317444</c:v>
                </c:pt>
                <c:pt idx="151">
                  <c:v>588306.039465443</c:v>
                </c:pt>
                <c:pt idx="152">
                  <c:v>564851.837235995</c:v>
                </c:pt>
                <c:pt idx="153">
                  <c:v>542476.2555074</c:v>
                </c:pt>
                <c:pt idx="154">
                  <c:v>521123.613350663</c:v>
                </c:pt>
                <c:pt idx="155">
                  <c:v>500741.399444265</c:v>
                </c:pt>
                <c:pt idx="156">
                  <c:v>481280.075633767</c:v>
                </c:pt>
                <c:pt idx="157">
                  <c:v>462692.893618633</c:v>
                </c:pt>
                <c:pt idx="158">
                  <c:v>444935.723828327</c:v>
                </c:pt>
                <c:pt idx="159">
                  <c:v>427966.895619906</c:v>
                </c:pt>
                <c:pt idx="160">
                  <c:v>411747.047995231</c:v>
                </c:pt>
                <c:pt idx="161">
                  <c:v>396238.99009702</c:v>
                </c:pt>
                <c:pt idx="162">
                  <c:v>381407.570797135</c:v>
                </c:pt>
                <c:pt idx="163">
                  <c:v>367219.556743186</c:v>
                </c:pt>
                <c:pt idx="164">
                  <c:v>353643.518275492</c:v>
                </c:pt>
                <c:pt idx="165">
                  <c:v>340649.72267095</c:v>
                </c:pt>
                <c:pt idx="166">
                  <c:v>328210.034209054</c:v>
                </c:pt>
                <c:pt idx="167">
                  <c:v>316297.820593511</c:v>
                </c:pt>
                <c:pt idx="168">
                  <c:v>304887.865296188</c:v>
                </c:pt>
                <c:pt idx="169">
                  <c:v>293956.285421616</c:v>
                </c:pt>
                <c:pt idx="170">
                  <c:v>283480.454719846</c:v>
                </c:pt>
                <c:pt idx="171">
                  <c:v>273438.931401197</c:v>
                </c:pt>
                <c:pt idx="172">
                  <c:v>263811.39043228</c:v>
                </c:pt>
                <c:pt idx="173">
                  <c:v>254578.560014719</c:v>
                </c:pt>
                <c:pt idx="174">
                  <c:v>245722.161969861</c:v>
                </c:pt>
                <c:pt idx="175">
                  <c:v>237224.85577148</c:v>
                </c:pt>
                <c:pt idx="176">
                  <c:v>229070.185987362</c:v>
                </c:pt>
                <c:pt idx="177">
                  <c:v>221242.532906952</c:v>
                </c:pt>
                <c:pt idx="178">
                  <c:v>213727.066147805</c:v>
                </c:pt>
                <c:pt idx="179">
                  <c:v>206509.701048264</c:v>
                </c:pt>
                <c:pt idx="180">
                  <c:v>199577.057666468</c:v>
                </c:pt>
                <c:pt idx="181">
                  <c:v>192916.422218799</c:v>
                </c:pt>
                <c:pt idx="182">
                  <c:v>186515.710801783</c:v>
                </c:pt>
                <c:pt idx="183">
                  <c:v>180363.435252582</c:v>
                </c:pt>
                <c:pt idx="184">
                  <c:v>174448.671012387</c:v>
                </c:pt>
                <c:pt idx="185">
                  <c:v>168761.026866817</c:v>
                </c:pt>
                <c:pt idx="186">
                  <c:v>163290.616445508</c:v>
                </c:pt>
                <c:pt idx="187">
                  <c:v>158028.031370986</c:v>
                </c:pt>
                <c:pt idx="188">
                  <c:v>152964.315954544</c:v>
                </c:pt>
                <c:pt idx="189">
                  <c:v>148090.943343095</c:v>
                </c:pt>
                <c:pt idx="190">
                  <c:v>143399.793027835</c:v>
                </c:pt>
                <c:pt idx="191">
                  <c:v>138883.129631041</c:v>
                </c:pt>
                <c:pt idx="192">
                  <c:v>134533.582893133</c:v>
                </c:pt>
                <c:pt idx="193">
                  <c:v>130344.128786802</c:v>
                </c:pt>
                <c:pt idx="194">
                  <c:v>126308.071690148</c:v>
                </c:pt>
                <c:pt idx="195">
                  <c:v>122419.027554933</c:v>
                </c:pt>
                <c:pt idx="196">
                  <c:v>118670.908010206</c:v>
                </c:pt>
                <c:pt idx="197">
                  <c:v>115057.905345535</c:v>
                </c:pt>
                <c:pt idx="198">
                  <c:v>111574.478321341</c:v>
                </c:pt>
                <c:pt idx="199">
                  <c:v>108215.338757481</c:v>
                </c:pt>
                <c:pt idx="200">
                  <c:v>104975.438854074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0022361"/>
        <c:axId val="78917196"/>
      </c:lineChart>
      <c:catAx>
        <c:axId val="5002236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917196"/>
        <c:crosses val="autoZero"/>
        <c:auto val="1"/>
        <c:lblAlgn val="ctr"/>
        <c:lblOffset val="100"/>
      </c:catAx>
      <c:valAx>
        <c:axId val="789171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02236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점성도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141897171433"/>
          <c:y val="0.113185975609756"/>
          <c:w val="0.882064905974892"/>
          <c:h val="0.838478150406504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0.00E+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Sheet3!$R$192:$R$392</c:f>
              <c:numCache>
                <c:formatCode>General</c:formatCode>
                <c:ptCount val="201"/>
                <c:pt idx="0">
                  <c:v>9.39753130473184E+021</c:v>
                </c:pt>
                <c:pt idx="1">
                  <c:v>1.40877661067858E+022</c:v>
                </c:pt>
                <c:pt idx="2">
                  <c:v>1.87780009088397E+022</c:v>
                </c:pt>
                <c:pt idx="3">
                  <c:v>2.34682357108936E+022</c:v>
                </c:pt>
                <c:pt idx="4">
                  <c:v>2.81584705129475E+022</c:v>
                </c:pt>
                <c:pt idx="5">
                  <c:v>3.28487053150014E+022</c:v>
                </c:pt>
                <c:pt idx="6">
                  <c:v>3.75389401170553E+022</c:v>
                </c:pt>
                <c:pt idx="7">
                  <c:v>4.22291749191092E+022</c:v>
                </c:pt>
                <c:pt idx="8">
                  <c:v>4.69194097211631E+022</c:v>
                </c:pt>
                <c:pt idx="9">
                  <c:v>5.1609644523217E+022</c:v>
                </c:pt>
                <c:pt idx="10">
                  <c:v>5.62998793252709E+022</c:v>
                </c:pt>
                <c:pt idx="11">
                  <c:v>6.09901141273249E+022</c:v>
                </c:pt>
                <c:pt idx="12">
                  <c:v>6.56803489293788E+022</c:v>
                </c:pt>
                <c:pt idx="13">
                  <c:v>6.46026045469406E+022</c:v>
                </c:pt>
                <c:pt idx="14">
                  <c:v>4.83739080208288E+022</c:v>
                </c:pt>
                <c:pt idx="15">
                  <c:v>3.75603890424006E+022</c:v>
                </c:pt>
                <c:pt idx="16">
                  <c:v>3.01240309109877E+022</c:v>
                </c:pt>
                <c:pt idx="17">
                  <c:v>2.4875315260271E+022</c:v>
                </c:pt>
                <c:pt idx="18">
                  <c:v>2.10936308124327E+022</c:v>
                </c:pt>
                <c:pt idx="19">
                  <c:v>1.63152185505304E+022</c:v>
                </c:pt>
                <c:pt idx="20">
                  <c:v>1.27484267126118E+022</c:v>
                </c:pt>
                <c:pt idx="21">
                  <c:v>1.08059970533652E+023</c:v>
                </c:pt>
                <c:pt idx="22">
                  <c:v>1.12917713721493E+023</c:v>
                </c:pt>
                <c:pt idx="23">
                  <c:v>1.17775456909335E+023</c:v>
                </c:pt>
                <c:pt idx="24">
                  <c:v>9.51861834512952E+022</c:v>
                </c:pt>
                <c:pt idx="25">
                  <c:v>7.36349804042797E+022</c:v>
                </c:pt>
                <c:pt idx="26">
                  <c:v>5.77355131566154E+022</c:v>
                </c:pt>
                <c:pt idx="27">
                  <c:v>4.5838305024982E+022</c:v>
                </c:pt>
                <c:pt idx="28">
                  <c:v>3.68178923154068E+022</c:v>
                </c:pt>
                <c:pt idx="29">
                  <c:v>2.98942599365968E+022</c:v>
                </c:pt>
                <c:pt idx="30">
                  <c:v>2.45188622539535E+022</c:v>
                </c:pt>
                <c:pt idx="31">
                  <c:v>2.33335156272965E+022</c:v>
                </c:pt>
                <c:pt idx="32">
                  <c:v>2.21184903545214E+022</c:v>
                </c:pt>
                <c:pt idx="33">
                  <c:v>2.0978702429879E+022</c:v>
                </c:pt>
                <c:pt idx="34">
                  <c:v>1.99088261813414E+022</c:v>
                </c:pt>
                <c:pt idx="35">
                  <c:v>1.89039567704613E+022</c:v>
                </c:pt>
                <c:pt idx="36">
                  <c:v>1.80926118351275E+023</c:v>
                </c:pt>
                <c:pt idx="37">
                  <c:v>1.85783861539116E+023</c:v>
                </c:pt>
                <c:pt idx="38">
                  <c:v>1.90641604726958E+023</c:v>
                </c:pt>
                <c:pt idx="39">
                  <c:v>1.954993479148E+023</c:v>
                </c:pt>
                <c:pt idx="40">
                  <c:v>2.00357091102641E+023</c:v>
                </c:pt>
                <c:pt idx="41">
                  <c:v>2.05884867833633E+023</c:v>
                </c:pt>
                <c:pt idx="42">
                  <c:v>2.11412644564625E+023</c:v>
                </c:pt>
                <c:pt idx="43">
                  <c:v>2.16940421295617E+023</c:v>
                </c:pt>
                <c:pt idx="44">
                  <c:v>2.22468198026609E+023</c:v>
                </c:pt>
                <c:pt idx="45">
                  <c:v>2.2201232297641E+023</c:v>
                </c:pt>
                <c:pt idx="46">
                  <c:v>2.01838731654456E+023</c:v>
                </c:pt>
                <c:pt idx="47">
                  <c:v>1.83671912032435E+023</c:v>
                </c:pt>
                <c:pt idx="48">
                  <c:v>1.67296058191636E+023</c:v>
                </c:pt>
                <c:pt idx="49">
                  <c:v>1.52520220118349E+023</c:v>
                </c:pt>
                <c:pt idx="50">
                  <c:v>1.39175259675444E+023</c:v>
                </c:pt>
                <c:pt idx="51">
                  <c:v>1.27111200660732E+023</c:v>
                </c:pt>
                <c:pt idx="52">
                  <c:v>1.16194919276529E+023</c:v>
                </c:pt>
                <c:pt idx="53">
                  <c:v>1.06308128995363E+023</c:v>
                </c:pt>
                <c:pt idx="54">
                  <c:v>9.7345620325459E+022</c:v>
                </c:pt>
                <c:pt idx="55">
                  <c:v>8.92137215340023E+022</c:v>
                </c:pt>
                <c:pt idx="56">
                  <c:v>8.18289511245572E+022</c:v>
                </c:pt>
                <c:pt idx="57">
                  <c:v>7.51168369122735E+022</c:v>
                </c:pt>
                <c:pt idx="58">
                  <c:v>6.90108800017737E+022</c:v>
                </c:pt>
                <c:pt idx="59">
                  <c:v>6.3451644936063E+022</c:v>
                </c:pt>
                <c:pt idx="60">
                  <c:v>5.83859598252649E+022</c:v>
                </c:pt>
                <c:pt idx="61">
                  <c:v>5.37662124441646E+022</c:v>
                </c:pt>
                <c:pt idx="62">
                  <c:v>4.95497301608513E+022</c:v>
                </c:pt>
                <c:pt idx="63">
                  <c:v>4.56982331700815E+022</c:v>
                </c:pt>
                <c:pt idx="64">
                  <c:v>4.21773518926522E+022</c:v>
                </c:pt>
                <c:pt idx="65">
                  <c:v>3.89562005983386E+022</c:v>
                </c:pt>
                <c:pt idx="66">
                  <c:v>3.60070003424271E+022</c:v>
                </c:pt>
                <c:pt idx="67">
                  <c:v>3.33047451978743E+022</c:v>
                </c:pt>
                <c:pt idx="68">
                  <c:v>3.08269065366665E+022</c:v>
                </c:pt>
                <c:pt idx="69">
                  <c:v>2.85531707819274E+022</c:v>
                </c:pt>
                <c:pt idx="70">
                  <c:v>2.64652066312749E+022</c:v>
                </c:pt>
                <c:pt idx="71">
                  <c:v>2.45464582542859E+022</c:v>
                </c:pt>
                <c:pt idx="72">
                  <c:v>2.27819614030846E+022</c:v>
                </c:pt>
                <c:pt idx="73">
                  <c:v>2.11581797544336E+022</c:v>
                </c:pt>
                <c:pt idx="74">
                  <c:v>1.96628591316524E+022</c:v>
                </c:pt>
                <c:pt idx="75">
                  <c:v>1.8284897542283E+022</c:v>
                </c:pt>
                <c:pt idx="76">
                  <c:v>1.70142292179412E+022</c:v>
                </c:pt>
                <c:pt idx="77">
                  <c:v>1.58417210617058E+022</c:v>
                </c:pt>
                <c:pt idx="78">
                  <c:v>1.47590800994185E+022</c:v>
                </c:pt>
                <c:pt idx="79">
                  <c:v>1.37587706983869E+022</c:v>
                </c:pt>
                <c:pt idx="80">
                  <c:v>1.28339404632791E+022</c:v>
                </c:pt>
                <c:pt idx="81">
                  <c:v>1.1978353847018E+022</c:v>
                </c:pt>
                <c:pt idx="82">
                  <c:v>1.11863326269091E+022</c:v>
                </c:pt>
                <c:pt idx="83">
                  <c:v>1.04527024947334E+022</c:v>
                </c:pt>
                <c:pt idx="84">
                  <c:v>9.77274509618222E+021</c:v>
                </c:pt>
                <c:pt idx="85">
                  <c:v>9.14215493104826E+021</c:v>
                </c:pt>
                <c:pt idx="86">
                  <c:v>8.55700059262777E+021</c:v>
                </c:pt>
                <c:pt idx="87">
                  <c:v>8.01368988371798E+021</c:v>
                </c:pt>
                <c:pt idx="88">
                  <c:v>7.50893839857425E+021</c:v>
                </c:pt>
                <c:pt idx="89">
                  <c:v>7.03974120606311E+021</c:v>
                </c:pt>
                <c:pt idx="90">
                  <c:v>6.60334730967276E+021</c:v>
                </c:pt>
                <c:pt idx="91">
                  <c:v>6.19723659584818E+021</c:v>
                </c:pt>
                <c:pt idx="92">
                  <c:v>5.81909901370256E+021</c:v>
                </c:pt>
                <c:pt idx="93">
                  <c:v>5.46681575716486E+021</c:v>
                </c:pt>
                <c:pt idx="94">
                  <c:v>5.13844224536806E+021</c:v>
                </c:pt>
                <c:pt idx="95">
                  <c:v>4.83219271908041E+021</c:v>
                </c:pt>
                <c:pt idx="96">
                  <c:v>4.54642629044116E+021</c:v>
                </c:pt>
                <c:pt idx="97">
                  <c:v>4.2796343005579E+021</c:v>
                </c:pt>
                <c:pt idx="98">
                  <c:v>4.03042885489677E+021</c:v>
                </c:pt>
                <c:pt idx="99">
                  <c:v>3.79753242002919E+021</c:v>
                </c:pt>
                <c:pt idx="100">
                  <c:v>3.57976837747302E+021</c:v>
                </c:pt>
                <c:pt idx="101">
                  <c:v>3.37605244116335E+021</c:v>
                </c:pt>
                <c:pt idx="102">
                  <c:v>3.1853848547426E+021</c:v>
                </c:pt>
                <c:pt idx="103">
                  <c:v>3.00684329343012E+021</c:v>
                </c:pt>
                <c:pt idx="104">
                  <c:v>2.83957640291802E+021</c:v>
                </c:pt>
                <c:pt idx="105">
                  <c:v>2.68279791457165E+021</c:v>
                </c:pt>
                <c:pt idx="106">
                  <c:v>2.53578128233008E+021</c:v>
                </c:pt>
                <c:pt idx="107">
                  <c:v>2.3978547921763E+021</c:v>
                </c:pt>
                <c:pt idx="108">
                  <c:v>2.26839709992384E+021</c:v>
                </c:pt>
                <c:pt idx="109">
                  <c:v>2.14683315746031E+021</c:v>
                </c:pt>
                <c:pt idx="110">
                  <c:v>2.03263049149955E+021</c:v>
                </c:pt>
                <c:pt idx="111">
                  <c:v>1.92529580242066E+021</c:v>
                </c:pt>
                <c:pt idx="112">
                  <c:v>1.8243718539148E+021</c:v>
                </c:pt>
                <c:pt idx="113">
                  <c:v>1.72943462700288E+021</c:v>
                </c:pt>
                <c:pt idx="114">
                  <c:v>1.64009071452418E+021</c:v>
                </c:pt>
                <c:pt idx="115">
                  <c:v>1.55597493448155E+021</c:v>
                </c:pt>
                <c:pt idx="116">
                  <c:v>1.47674814268875E+021</c:v>
                </c:pt>
                <c:pt idx="117">
                  <c:v>1.40209522700714E+021</c:v>
                </c:pt>
                <c:pt idx="118">
                  <c:v>1.33172326713186E+021</c:v>
                </c:pt>
                <c:pt idx="119">
                  <c:v>1.26535984538203E+021</c:v>
                </c:pt>
                <c:pt idx="120">
                  <c:v>1.20275149530738E+021</c:v>
                </c:pt>
                <c:pt idx="121">
                  <c:v>1.14366227613681E+021</c:v>
                </c:pt>
                <c:pt idx="122">
                  <c:v>1.08787246220189E+021</c:v>
                </c:pt>
                <c:pt idx="123">
                  <c:v>1.03517733745882E+021</c:v>
                </c:pt>
                <c:pt idx="124">
                  <c:v>9.85386086131119E+020</c:v>
                </c:pt>
                <c:pt idx="125">
                  <c:v>9.3832077131012E+020</c:v>
                </c:pt>
                <c:pt idx="126">
                  <c:v>8.93815394080442E+020</c:v>
                </c:pt>
                <c:pt idx="127">
                  <c:v>8.51715026407488E+020</c:v>
                </c:pt>
                <c:pt idx="128">
                  <c:v>8.11875011622568E+020</c:v>
                </c:pt>
                <c:pt idx="129">
                  <c:v>7.74160226890246E+020</c:v>
                </c:pt>
                <c:pt idx="130">
                  <c:v>7.38444402533393E+020</c:v>
                </c:pt>
                <c:pt idx="131">
                  <c:v>7.04609493543766E+020</c:v>
                </c:pt>
                <c:pt idx="132">
                  <c:v>6.72545099011297E+020</c:v>
                </c:pt>
                <c:pt idx="133">
                  <c:v>6.42147925575058E+020</c:v>
                </c:pt>
                <c:pt idx="134">
                  <c:v>6.13321291336636E+020</c:v>
                </c:pt>
                <c:pt idx="135">
                  <c:v>5.85974666979178E+020</c:v>
                </c:pt>
                <c:pt idx="136">
                  <c:v>5.60023251115975E+020</c:v>
                </c:pt>
                <c:pt idx="137">
                  <c:v>5.35387577143191E+020</c:v>
                </c:pt>
                <c:pt idx="138">
                  <c:v>5.11993149103212E+020</c:v>
                </c:pt>
                <c:pt idx="139">
                  <c:v>4.89770104272424E+020</c:v>
                </c:pt>
                <c:pt idx="140">
                  <c:v>4.68652900380455E+020</c:v>
                </c:pt>
                <c:pt idx="141">
                  <c:v>4.48580025540703E+020</c:v>
                </c:pt>
                <c:pt idx="142">
                  <c:v>4.29493729130959E+020</c:v>
                </c:pt>
                <c:pt idx="143">
                  <c:v>4.11339772008819E+020</c:v>
                </c:pt>
                <c:pt idx="144">
                  <c:v>3.94067194577211E+020</c:v>
                </c:pt>
                <c:pt idx="145">
                  <c:v>3.77628101338055E+020</c:v>
                </c:pt>
                <c:pt idx="146">
                  <c:v>3.61977460681191E+020</c:v>
                </c:pt>
                <c:pt idx="147">
                  <c:v>3.47072918757987E+020</c:v>
                </c:pt>
                <c:pt idx="148">
                  <c:v>3.32874626379896E+020</c:v>
                </c:pt>
                <c:pt idx="149">
                  <c:v>3.19345077968329E+020</c:v>
                </c:pt>
                <c:pt idx="150">
                  <c:v>3.06448961658722E+020</c:v>
                </c:pt>
                <c:pt idx="151">
                  <c:v>2.94153019732721E+020</c:v>
                </c:pt>
                <c:pt idx="152">
                  <c:v>2.82425918617997E+020</c:v>
                </c:pt>
                <c:pt idx="153">
                  <c:v>2.712381277537E+020</c:v>
                </c:pt>
                <c:pt idx="154">
                  <c:v>2.60561806675332E+020</c:v>
                </c:pt>
                <c:pt idx="155">
                  <c:v>2.50370699722133E+020</c:v>
                </c:pt>
                <c:pt idx="156">
                  <c:v>2.40640037816883E+020</c:v>
                </c:pt>
                <c:pt idx="157">
                  <c:v>2.31346446809317E+020</c:v>
                </c:pt>
                <c:pt idx="158">
                  <c:v>2.22467861914163E+020</c:v>
                </c:pt>
                <c:pt idx="159">
                  <c:v>2.13983447809953E+020</c:v>
                </c:pt>
                <c:pt idx="160">
                  <c:v>2.05873523997616E+020</c:v>
                </c:pt>
                <c:pt idx="161">
                  <c:v>1.9811949504851E+020</c:v>
                </c:pt>
                <c:pt idx="162">
                  <c:v>1.90703785398568E+020</c:v>
                </c:pt>
                <c:pt idx="163">
                  <c:v>1.83609778371593E+020</c:v>
                </c:pt>
                <c:pt idx="164">
                  <c:v>1.76821759137746E+020</c:v>
                </c:pt>
                <c:pt idx="165">
                  <c:v>1.70324861335475E+020</c:v>
                </c:pt>
                <c:pt idx="166">
                  <c:v>1.64105017104527E+020</c:v>
                </c:pt>
                <c:pt idx="167">
                  <c:v>1.58148910296756E+020</c:v>
                </c:pt>
                <c:pt idx="168">
                  <c:v>1.52443932648094E+020</c:v>
                </c:pt>
                <c:pt idx="169">
                  <c:v>1.46978142710808E+020</c:v>
                </c:pt>
                <c:pt idx="170">
                  <c:v>1.41740227359923E+020</c:v>
                </c:pt>
                <c:pt idx="171">
                  <c:v>1.36719465700598E+020</c:v>
                </c:pt>
                <c:pt idx="172">
                  <c:v>1.3190569521614E+020</c:v>
                </c:pt>
                <c:pt idx="173">
                  <c:v>1.27289280007359E+020</c:v>
                </c:pt>
                <c:pt idx="174">
                  <c:v>1.22861080984931E+020</c:v>
                </c:pt>
                <c:pt idx="175">
                  <c:v>1.1861242788574E+020</c:v>
                </c:pt>
                <c:pt idx="176">
                  <c:v>1.14535092993681E+020</c:v>
                </c:pt>
                <c:pt idx="177">
                  <c:v>1.10621266453476E+020</c:v>
                </c:pt>
                <c:pt idx="178">
                  <c:v>1.06863533073902E+020</c:v>
                </c:pt>
                <c:pt idx="179">
                  <c:v>1.03254850524132E+020</c:v>
                </c:pt>
                <c:pt idx="180">
                  <c:v>9.97885288332341E+019</c:v>
                </c:pt>
                <c:pt idx="181">
                  <c:v>9.64582111093994E+019</c:v>
                </c:pt>
                <c:pt idx="182">
                  <c:v>9.32578554008915E+019</c:v>
                </c:pt>
                <c:pt idx="183">
                  <c:v>9.01817176262909E+019</c:v>
                </c:pt>
                <c:pt idx="184">
                  <c:v>8.72243355061933E+019</c:v>
                </c:pt>
                <c:pt idx="185">
                  <c:v>8.43805134334087E+019</c:v>
                </c:pt>
                <c:pt idx="186">
                  <c:v>8.16453082227539E+019</c:v>
                </c:pt>
                <c:pt idx="187">
                  <c:v>7.90140156854928E+019</c:v>
                </c:pt>
                <c:pt idx="188">
                  <c:v>7.64821579772719E+019</c:v>
                </c:pt>
                <c:pt idx="189">
                  <c:v>7.40454716715475E+019</c:v>
                </c:pt>
                <c:pt idx="190">
                  <c:v>7.16998965139177E+019</c:v>
                </c:pt>
                <c:pt idx="191">
                  <c:v>6.94415648155205E+019</c:v>
                </c:pt>
                <c:pt idx="192">
                  <c:v>6.72667914465663E+019</c:v>
                </c:pt>
                <c:pt idx="193">
                  <c:v>6.51720643934012E+019</c:v>
                </c:pt>
                <c:pt idx="194">
                  <c:v>6.3154035845074E+019</c:v>
                </c:pt>
                <c:pt idx="195">
                  <c:v>6.12095137774667E+019</c:v>
                </c:pt>
                <c:pt idx="196">
                  <c:v>5.93354540051032E+019</c:v>
                </c:pt>
                <c:pt idx="197">
                  <c:v>5.75289526727677E+019</c:v>
                </c:pt>
                <c:pt idx="198">
                  <c:v>5.57872391606706E+019</c:v>
                </c:pt>
                <c:pt idx="199">
                  <c:v>5.41076693787405E+019</c:v>
                </c:pt>
                <c:pt idx="200">
                  <c:v>5.24877194270368E+019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5906667"/>
        <c:axId val="80723084"/>
      </c:lineChart>
      <c:catAx>
        <c:axId val="359066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723084"/>
        <c:crosses val="autoZero"/>
        <c:auto val="1"/>
        <c:lblAlgn val="ctr"/>
        <c:lblOffset val="100"/>
      </c:catAx>
      <c:valAx>
        <c:axId val="807230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90666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온도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0.00E+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Sheet3!$C$192:$C$392</c:f>
              <c:numCache>
                <c:formatCode>General</c:formatCode>
                <c:ptCount val="201"/>
                <c:pt idx="0">
                  <c:v>273</c:v>
                </c:pt>
                <c:pt idx="1">
                  <c:v>303.527142857143</c:v>
                </c:pt>
                <c:pt idx="2">
                  <c:v>332.863809523809</c:v>
                </c:pt>
                <c:pt idx="3">
                  <c:v>361.01</c:v>
                </c:pt>
                <c:pt idx="4">
                  <c:v>387.965714285714</c:v>
                </c:pt>
                <c:pt idx="5">
                  <c:v>413.730952380952</c:v>
                </c:pt>
                <c:pt idx="6">
                  <c:v>438.305714285714</c:v>
                </c:pt>
                <c:pt idx="7">
                  <c:v>461.69</c:v>
                </c:pt>
                <c:pt idx="8">
                  <c:v>483.88380952381</c:v>
                </c:pt>
                <c:pt idx="9">
                  <c:v>504.887142857143</c:v>
                </c:pt>
                <c:pt idx="10">
                  <c:v>524.7</c:v>
                </c:pt>
                <c:pt idx="11">
                  <c:v>543.322380952381</c:v>
                </c:pt>
                <c:pt idx="12">
                  <c:v>560.754285714286</c:v>
                </c:pt>
                <c:pt idx="13">
                  <c:v>576.995714285714</c:v>
                </c:pt>
                <c:pt idx="14">
                  <c:v>592.046666666667</c:v>
                </c:pt>
                <c:pt idx="15">
                  <c:v>605.907142857143</c:v>
                </c:pt>
                <c:pt idx="16">
                  <c:v>618.577142857143</c:v>
                </c:pt>
                <c:pt idx="17">
                  <c:v>630.056666666667</c:v>
                </c:pt>
                <c:pt idx="18">
                  <c:v>640.345714285714</c:v>
                </c:pt>
                <c:pt idx="19">
                  <c:v>656.741428571429</c:v>
                </c:pt>
                <c:pt idx="20">
                  <c:v>673.292380952381</c:v>
                </c:pt>
                <c:pt idx="21">
                  <c:v>689.652857142857</c:v>
                </c:pt>
                <c:pt idx="22">
                  <c:v>705.822857142857</c:v>
                </c:pt>
                <c:pt idx="23">
                  <c:v>721.802380952381</c:v>
                </c:pt>
                <c:pt idx="24">
                  <c:v>737.591428571429</c:v>
                </c:pt>
                <c:pt idx="25">
                  <c:v>753.19</c:v>
                </c:pt>
                <c:pt idx="26">
                  <c:v>768.598095238095</c:v>
                </c:pt>
                <c:pt idx="27">
                  <c:v>783.815714285714</c:v>
                </c:pt>
                <c:pt idx="28">
                  <c:v>798.842857142857</c:v>
                </c:pt>
                <c:pt idx="29">
                  <c:v>813.679523809524</c:v>
                </c:pt>
                <c:pt idx="30">
                  <c:v>828.325714285714</c:v>
                </c:pt>
                <c:pt idx="31">
                  <c:v>832.489777777778</c:v>
                </c:pt>
                <c:pt idx="32">
                  <c:v>836.979555555556</c:v>
                </c:pt>
                <c:pt idx="33">
                  <c:v>841.469333333333</c:v>
                </c:pt>
                <c:pt idx="34">
                  <c:v>845.959111111111</c:v>
                </c:pt>
                <c:pt idx="35">
                  <c:v>850.448888888889</c:v>
                </c:pt>
                <c:pt idx="36">
                  <c:v>854.938666666667</c:v>
                </c:pt>
                <c:pt idx="37">
                  <c:v>859.428444444445</c:v>
                </c:pt>
                <c:pt idx="38">
                  <c:v>863.918222222222</c:v>
                </c:pt>
                <c:pt idx="39">
                  <c:v>868.408</c:v>
                </c:pt>
                <c:pt idx="40">
                  <c:v>872.897777777778</c:v>
                </c:pt>
                <c:pt idx="41">
                  <c:v>877.387555555556</c:v>
                </c:pt>
                <c:pt idx="42">
                  <c:v>881.877333333333</c:v>
                </c:pt>
                <c:pt idx="43">
                  <c:v>886.367111111111</c:v>
                </c:pt>
                <c:pt idx="44">
                  <c:v>890.856888888889</c:v>
                </c:pt>
                <c:pt idx="45">
                  <c:v>895.346666666667</c:v>
                </c:pt>
                <c:pt idx="46">
                  <c:v>899.836444444444</c:v>
                </c:pt>
                <c:pt idx="47">
                  <c:v>904.326222222222</c:v>
                </c:pt>
                <c:pt idx="48">
                  <c:v>908.816</c:v>
                </c:pt>
                <c:pt idx="49">
                  <c:v>913.305777777778</c:v>
                </c:pt>
                <c:pt idx="50">
                  <c:v>917.795555555556</c:v>
                </c:pt>
                <c:pt idx="51">
                  <c:v>922.285333333333</c:v>
                </c:pt>
                <c:pt idx="52">
                  <c:v>926.775111111111</c:v>
                </c:pt>
                <c:pt idx="53">
                  <c:v>931.264888888889</c:v>
                </c:pt>
                <c:pt idx="54">
                  <c:v>935.754666666667</c:v>
                </c:pt>
                <c:pt idx="55">
                  <c:v>940.244444444445</c:v>
                </c:pt>
                <c:pt idx="56">
                  <c:v>944.734222222222</c:v>
                </c:pt>
                <c:pt idx="57">
                  <c:v>949.224</c:v>
                </c:pt>
                <c:pt idx="58">
                  <c:v>953.713777777778</c:v>
                </c:pt>
                <c:pt idx="59">
                  <c:v>958.203555555556</c:v>
                </c:pt>
                <c:pt idx="60">
                  <c:v>962.693333333333</c:v>
                </c:pt>
                <c:pt idx="61">
                  <c:v>967.183111111111</c:v>
                </c:pt>
                <c:pt idx="62">
                  <c:v>971.672888888889</c:v>
                </c:pt>
                <c:pt idx="63">
                  <c:v>976.162666666667</c:v>
                </c:pt>
                <c:pt idx="64">
                  <c:v>980.652444444444</c:v>
                </c:pt>
                <c:pt idx="65">
                  <c:v>985.142222222222</c:v>
                </c:pt>
                <c:pt idx="66">
                  <c:v>989.632</c:v>
                </c:pt>
                <c:pt idx="67">
                  <c:v>994.121777777778</c:v>
                </c:pt>
                <c:pt idx="68">
                  <c:v>998.611555555556</c:v>
                </c:pt>
                <c:pt idx="69">
                  <c:v>1003.10133333333</c:v>
                </c:pt>
                <c:pt idx="70">
                  <c:v>1007.59111111111</c:v>
                </c:pt>
                <c:pt idx="71">
                  <c:v>1012.08088888889</c:v>
                </c:pt>
                <c:pt idx="72">
                  <c:v>1016.57066666667</c:v>
                </c:pt>
                <c:pt idx="73">
                  <c:v>1021.06044444444</c:v>
                </c:pt>
                <c:pt idx="74">
                  <c:v>1025.55022222222</c:v>
                </c:pt>
                <c:pt idx="75">
                  <c:v>1030.04</c:v>
                </c:pt>
                <c:pt idx="76">
                  <c:v>1034.52977777778</c:v>
                </c:pt>
                <c:pt idx="77">
                  <c:v>1039.01955555556</c:v>
                </c:pt>
                <c:pt idx="78">
                  <c:v>1043.50933333333</c:v>
                </c:pt>
                <c:pt idx="79">
                  <c:v>1047.99911111111</c:v>
                </c:pt>
                <c:pt idx="80">
                  <c:v>1052.48888888889</c:v>
                </c:pt>
                <c:pt idx="81">
                  <c:v>1056.97866666667</c:v>
                </c:pt>
                <c:pt idx="82">
                  <c:v>1061.46844444444</c:v>
                </c:pt>
                <c:pt idx="83">
                  <c:v>1065.95822222222</c:v>
                </c:pt>
                <c:pt idx="84">
                  <c:v>1070.448</c:v>
                </c:pt>
                <c:pt idx="85">
                  <c:v>1074.93777777778</c:v>
                </c:pt>
                <c:pt idx="86">
                  <c:v>1079.42755555556</c:v>
                </c:pt>
                <c:pt idx="87">
                  <c:v>1083.91733333333</c:v>
                </c:pt>
                <c:pt idx="88">
                  <c:v>1088.40711111111</c:v>
                </c:pt>
                <c:pt idx="89">
                  <c:v>1092.89688888889</c:v>
                </c:pt>
                <c:pt idx="90">
                  <c:v>1097.38666666667</c:v>
                </c:pt>
                <c:pt idx="91">
                  <c:v>1101.87644444444</c:v>
                </c:pt>
                <c:pt idx="92">
                  <c:v>1106.36622222222</c:v>
                </c:pt>
                <c:pt idx="93">
                  <c:v>1110.856</c:v>
                </c:pt>
                <c:pt idx="94">
                  <c:v>1115.34577777778</c:v>
                </c:pt>
                <c:pt idx="95">
                  <c:v>1119.83555555556</c:v>
                </c:pt>
                <c:pt idx="96">
                  <c:v>1124.32533333333</c:v>
                </c:pt>
                <c:pt idx="97">
                  <c:v>1128.81511111111</c:v>
                </c:pt>
                <c:pt idx="98">
                  <c:v>1133.30488888889</c:v>
                </c:pt>
                <c:pt idx="99">
                  <c:v>1137.79466666667</c:v>
                </c:pt>
                <c:pt idx="100">
                  <c:v>1142.28444444444</c:v>
                </c:pt>
                <c:pt idx="101">
                  <c:v>1146.77422222222</c:v>
                </c:pt>
                <c:pt idx="102">
                  <c:v>1151.264</c:v>
                </c:pt>
                <c:pt idx="103">
                  <c:v>1155.75377777778</c:v>
                </c:pt>
                <c:pt idx="104">
                  <c:v>1160.24355555556</c:v>
                </c:pt>
                <c:pt idx="105">
                  <c:v>1164.73333333333</c:v>
                </c:pt>
                <c:pt idx="106">
                  <c:v>1169.22311111111</c:v>
                </c:pt>
                <c:pt idx="107">
                  <c:v>1173.71288888889</c:v>
                </c:pt>
                <c:pt idx="108">
                  <c:v>1178.20266666667</c:v>
                </c:pt>
                <c:pt idx="109">
                  <c:v>1182.69244444444</c:v>
                </c:pt>
                <c:pt idx="110">
                  <c:v>1187.18222222222</c:v>
                </c:pt>
                <c:pt idx="111">
                  <c:v>1191.672</c:v>
                </c:pt>
                <c:pt idx="112">
                  <c:v>1196.16177777778</c:v>
                </c:pt>
                <c:pt idx="113">
                  <c:v>1200.65155555556</c:v>
                </c:pt>
                <c:pt idx="114">
                  <c:v>1205.14133333333</c:v>
                </c:pt>
                <c:pt idx="115">
                  <c:v>1209.63111111111</c:v>
                </c:pt>
                <c:pt idx="116">
                  <c:v>1214.12088888889</c:v>
                </c:pt>
                <c:pt idx="117">
                  <c:v>1218.61066666667</c:v>
                </c:pt>
                <c:pt idx="118">
                  <c:v>1223.10044444444</c:v>
                </c:pt>
                <c:pt idx="119">
                  <c:v>1227.59022222222</c:v>
                </c:pt>
                <c:pt idx="120">
                  <c:v>1232.08</c:v>
                </c:pt>
                <c:pt idx="121">
                  <c:v>1236.56977777778</c:v>
                </c:pt>
                <c:pt idx="122">
                  <c:v>1241.05955555556</c:v>
                </c:pt>
                <c:pt idx="123">
                  <c:v>1245.54933333333</c:v>
                </c:pt>
                <c:pt idx="124">
                  <c:v>1250.03911111111</c:v>
                </c:pt>
                <c:pt idx="125">
                  <c:v>1254.52888888889</c:v>
                </c:pt>
                <c:pt idx="126">
                  <c:v>1259.01866666667</c:v>
                </c:pt>
                <c:pt idx="127">
                  <c:v>1263.50844444444</c:v>
                </c:pt>
                <c:pt idx="128">
                  <c:v>1267.99822222222</c:v>
                </c:pt>
                <c:pt idx="129">
                  <c:v>1272.488</c:v>
                </c:pt>
                <c:pt idx="130">
                  <c:v>1276.97777777778</c:v>
                </c:pt>
                <c:pt idx="131">
                  <c:v>1281.46755555556</c:v>
                </c:pt>
                <c:pt idx="132">
                  <c:v>1285.95733333333</c:v>
                </c:pt>
                <c:pt idx="133">
                  <c:v>1290.44711111111</c:v>
                </c:pt>
                <c:pt idx="134">
                  <c:v>1294.93688888889</c:v>
                </c:pt>
                <c:pt idx="135">
                  <c:v>1299.42666666667</c:v>
                </c:pt>
                <c:pt idx="136">
                  <c:v>1303.91644444444</c:v>
                </c:pt>
                <c:pt idx="137">
                  <c:v>1308.40622222222</c:v>
                </c:pt>
                <c:pt idx="138">
                  <c:v>1312.896</c:v>
                </c:pt>
                <c:pt idx="139">
                  <c:v>1317.38577777778</c:v>
                </c:pt>
                <c:pt idx="140">
                  <c:v>1321.87555555556</c:v>
                </c:pt>
                <c:pt idx="141">
                  <c:v>1326.36533333333</c:v>
                </c:pt>
                <c:pt idx="142">
                  <c:v>1330.85511111111</c:v>
                </c:pt>
                <c:pt idx="143">
                  <c:v>1335.34488888889</c:v>
                </c:pt>
                <c:pt idx="144">
                  <c:v>1339.83466666667</c:v>
                </c:pt>
                <c:pt idx="145">
                  <c:v>1344.32444444444</c:v>
                </c:pt>
                <c:pt idx="146">
                  <c:v>1348.81422222222</c:v>
                </c:pt>
                <c:pt idx="147">
                  <c:v>1353.304</c:v>
                </c:pt>
                <c:pt idx="148">
                  <c:v>1357.79377777778</c:v>
                </c:pt>
                <c:pt idx="149">
                  <c:v>1362.28355555556</c:v>
                </c:pt>
                <c:pt idx="150">
                  <c:v>1366.77333333333</c:v>
                </c:pt>
                <c:pt idx="151">
                  <c:v>1371.26311111111</c:v>
                </c:pt>
                <c:pt idx="152">
                  <c:v>1375.75288888889</c:v>
                </c:pt>
                <c:pt idx="153">
                  <c:v>1380.24266666667</c:v>
                </c:pt>
                <c:pt idx="154">
                  <c:v>1384.73244444444</c:v>
                </c:pt>
                <c:pt idx="155">
                  <c:v>1389.22222222222</c:v>
                </c:pt>
                <c:pt idx="156">
                  <c:v>1393.712</c:v>
                </c:pt>
                <c:pt idx="157">
                  <c:v>1398.20177777778</c:v>
                </c:pt>
                <c:pt idx="158">
                  <c:v>1402.69155555556</c:v>
                </c:pt>
                <c:pt idx="159">
                  <c:v>1407.18133333333</c:v>
                </c:pt>
                <c:pt idx="160">
                  <c:v>1411.67111111111</c:v>
                </c:pt>
                <c:pt idx="161">
                  <c:v>1416.16088888889</c:v>
                </c:pt>
                <c:pt idx="162">
                  <c:v>1420.65066666667</c:v>
                </c:pt>
                <c:pt idx="163">
                  <c:v>1425.14044444444</c:v>
                </c:pt>
                <c:pt idx="164">
                  <c:v>1429.63022222222</c:v>
                </c:pt>
                <c:pt idx="165">
                  <c:v>1434.12</c:v>
                </c:pt>
                <c:pt idx="166">
                  <c:v>1438.60977777778</c:v>
                </c:pt>
                <c:pt idx="167">
                  <c:v>1443.09955555556</c:v>
                </c:pt>
                <c:pt idx="168">
                  <c:v>1447.58933333333</c:v>
                </c:pt>
                <c:pt idx="169">
                  <c:v>1452.07911111111</c:v>
                </c:pt>
                <c:pt idx="170">
                  <c:v>1456.56888888889</c:v>
                </c:pt>
                <c:pt idx="171">
                  <c:v>1461.05866666667</c:v>
                </c:pt>
                <c:pt idx="172">
                  <c:v>1465.54844444444</c:v>
                </c:pt>
                <c:pt idx="173">
                  <c:v>1470.03822222222</c:v>
                </c:pt>
                <c:pt idx="174">
                  <c:v>1474.528</c:v>
                </c:pt>
                <c:pt idx="175">
                  <c:v>1479.01777777778</c:v>
                </c:pt>
                <c:pt idx="176">
                  <c:v>1483.50755555556</c:v>
                </c:pt>
                <c:pt idx="177">
                  <c:v>1487.99733333333</c:v>
                </c:pt>
                <c:pt idx="178">
                  <c:v>1492.48711111111</c:v>
                </c:pt>
                <c:pt idx="179">
                  <c:v>1496.97688888889</c:v>
                </c:pt>
                <c:pt idx="180">
                  <c:v>1501.46666666667</c:v>
                </c:pt>
                <c:pt idx="181">
                  <c:v>1505.95644444444</c:v>
                </c:pt>
                <c:pt idx="182">
                  <c:v>1510.44622222222</c:v>
                </c:pt>
                <c:pt idx="183">
                  <c:v>1514.936</c:v>
                </c:pt>
                <c:pt idx="184">
                  <c:v>1519.42577777778</c:v>
                </c:pt>
                <c:pt idx="185">
                  <c:v>1523.91555555556</c:v>
                </c:pt>
                <c:pt idx="186">
                  <c:v>1528.40533333333</c:v>
                </c:pt>
                <c:pt idx="187">
                  <c:v>1532.89511111111</c:v>
                </c:pt>
                <c:pt idx="188">
                  <c:v>1537.38488888889</c:v>
                </c:pt>
                <c:pt idx="189">
                  <c:v>1541.87466666667</c:v>
                </c:pt>
                <c:pt idx="190">
                  <c:v>1546.36444444444</c:v>
                </c:pt>
                <c:pt idx="191">
                  <c:v>1550.85422222222</c:v>
                </c:pt>
                <c:pt idx="192">
                  <c:v>1555.344</c:v>
                </c:pt>
                <c:pt idx="193">
                  <c:v>1559.83377777778</c:v>
                </c:pt>
                <c:pt idx="194">
                  <c:v>1564.32355555556</c:v>
                </c:pt>
                <c:pt idx="195">
                  <c:v>1568.81333333333</c:v>
                </c:pt>
                <c:pt idx="196">
                  <c:v>1573.30311111111</c:v>
                </c:pt>
                <c:pt idx="197">
                  <c:v>1577.79288888889</c:v>
                </c:pt>
                <c:pt idx="198">
                  <c:v>1582.28266666667</c:v>
                </c:pt>
                <c:pt idx="199">
                  <c:v>1586.77244444444</c:v>
                </c:pt>
                <c:pt idx="200">
                  <c:v>1591.26222222222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4520326"/>
        <c:axId val="48245119"/>
      </c:lineChart>
      <c:catAx>
        <c:axId val="8452032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245119"/>
        <c:crosses val="autoZero"/>
        <c:auto val="1"/>
        <c:lblAlgn val="ctr"/>
        <c:lblOffset val="100"/>
      </c:catAx>
      <c:valAx>
        <c:axId val="482451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52032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image" Target="../media/image1.png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334800</xdr:colOff>
      <xdr:row>13</xdr:row>
      <xdr:rowOff>177840</xdr:rowOff>
    </xdr:from>
    <xdr:to>
      <xdr:col>20</xdr:col>
      <xdr:colOff>476640</xdr:colOff>
      <xdr:row>35</xdr:row>
      <xdr:rowOff>101160</xdr:rowOff>
    </xdr:to>
    <xdr:graphicFrame>
      <xdr:nvGraphicFramePr>
        <xdr:cNvPr id="0" name="차트 3"/>
        <xdr:cNvGraphicFramePr/>
      </xdr:nvGraphicFramePr>
      <xdr:xfrm>
        <a:off x="12666960" y="2901960"/>
        <a:ext cx="4134600" cy="453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9000</xdr:colOff>
      <xdr:row>23</xdr:row>
      <xdr:rowOff>77040</xdr:rowOff>
    </xdr:from>
    <xdr:to>
      <xdr:col>30</xdr:col>
      <xdr:colOff>479160</xdr:colOff>
      <xdr:row>50</xdr:row>
      <xdr:rowOff>111960</xdr:rowOff>
    </xdr:to>
    <xdr:graphicFrame>
      <xdr:nvGraphicFramePr>
        <xdr:cNvPr id="1" name="차트 6"/>
        <xdr:cNvGraphicFramePr/>
      </xdr:nvGraphicFramePr>
      <xdr:xfrm>
        <a:off x="18330480" y="4896360"/>
        <a:ext cx="5128560" cy="569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25</xdr:col>
      <xdr:colOff>616680</xdr:colOff>
      <xdr:row>4</xdr:row>
      <xdr:rowOff>86040</xdr:rowOff>
    </xdr:from>
    <xdr:to>
      <xdr:col>32</xdr:col>
      <xdr:colOff>39240</xdr:colOff>
      <xdr:row>43</xdr:row>
      <xdr:rowOff>48240</xdr:rowOff>
    </xdr:to>
    <xdr:graphicFrame>
      <xdr:nvGraphicFramePr>
        <xdr:cNvPr id="2" name="차트 1"/>
        <xdr:cNvGraphicFramePr/>
      </xdr:nvGraphicFramePr>
      <xdr:xfrm>
        <a:off x="19091160" y="924120"/>
        <a:ext cx="4094280" cy="813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242280</xdr:colOff>
      <xdr:row>19</xdr:row>
      <xdr:rowOff>118800</xdr:rowOff>
    </xdr:from>
    <xdr:to>
      <xdr:col>23</xdr:col>
      <xdr:colOff>631800</xdr:colOff>
      <xdr:row>46</xdr:row>
      <xdr:rowOff>155520</xdr:rowOff>
    </xdr:to>
    <xdr:graphicFrame>
      <xdr:nvGraphicFramePr>
        <xdr:cNvPr id="3" name="차트 2"/>
        <xdr:cNvGraphicFramePr/>
      </xdr:nvGraphicFramePr>
      <xdr:xfrm>
        <a:off x="13377600" y="4100040"/>
        <a:ext cx="4393800" cy="569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630720</xdr:colOff>
      <xdr:row>0</xdr:row>
      <xdr:rowOff>0</xdr:rowOff>
    </xdr:from>
    <xdr:to>
      <xdr:col>31</xdr:col>
      <xdr:colOff>388800</xdr:colOff>
      <xdr:row>46</xdr:row>
      <xdr:rowOff>82800</xdr:rowOff>
    </xdr:to>
    <xdr:graphicFrame>
      <xdr:nvGraphicFramePr>
        <xdr:cNvPr id="4" name="차트 2"/>
        <xdr:cNvGraphicFramePr/>
      </xdr:nvGraphicFramePr>
      <xdr:xfrm>
        <a:off x="20904840" y="0"/>
        <a:ext cx="7922160" cy="814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25200</xdr:colOff>
      <xdr:row>33</xdr:row>
      <xdr:rowOff>133200</xdr:rowOff>
    </xdr:from>
    <xdr:to>
      <xdr:col>20</xdr:col>
      <xdr:colOff>305640</xdr:colOff>
      <xdr:row>66</xdr:row>
      <xdr:rowOff>43920</xdr:rowOff>
    </xdr:to>
    <xdr:graphicFrame>
      <xdr:nvGraphicFramePr>
        <xdr:cNvPr id="5" name="차트 3"/>
        <xdr:cNvGraphicFramePr/>
      </xdr:nvGraphicFramePr>
      <xdr:xfrm>
        <a:off x="14677560" y="5916600"/>
        <a:ext cx="5902200" cy="569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0</xdr:colOff>
      <xdr:row>70</xdr:row>
      <xdr:rowOff>0</xdr:rowOff>
    </xdr:from>
    <xdr:to>
      <xdr:col>43</xdr:col>
      <xdr:colOff>564480</xdr:colOff>
      <xdr:row>100</xdr:row>
      <xdr:rowOff>65160</xdr:rowOff>
    </xdr:to>
    <xdr:pic>
      <xdr:nvPicPr>
        <xdr:cNvPr id="6" name="그림 4" descr=""/>
        <xdr:cNvPicPr/>
      </xdr:nvPicPr>
      <xdr:blipFill>
        <a:blip r:embed="rId3"/>
        <a:stretch/>
      </xdr:blipFill>
      <xdr:spPr>
        <a:xfrm>
          <a:off x="19500120" y="12268080"/>
          <a:ext cx="17511120" cy="532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505080</xdr:colOff>
      <xdr:row>209</xdr:row>
      <xdr:rowOff>-360</xdr:rowOff>
    </xdr:from>
    <xdr:to>
      <xdr:col>26</xdr:col>
      <xdr:colOff>543960</xdr:colOff>
      <xdr:row>234</xdr:row>
      <xdr:rowOff>3600</xdr:rowOff>
    </xdr:to>
    <xdr:graphicFrame>
      <xdr:nvGraphicFramePr>
        <xdr:cNvPr id="7" name="차트 5"/>
        <xdr:cNvGraphicFramePr/>
      </xdr:nvGraphicFramePr>
      <xdr:xfrm>
        <a:off x="19124280" y="36628920"/>
        <a:ext cx="6201720" cy="438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25</xdr:col>
      <xdr:colOff>394560</xdr:colOff>
      <xdr:row>178</xdr:row>
      <xdr:rowOff>29880</xdr:rowOff>
    </xdr:from>
    <xdr:to>
      <xdr:col>35</xdr:col>
      <xdr:colOff>311760</xdr:colOff>
      <xdr:row>210</xdr:row>
      <xdr:rowOff>88920</xdr:rowOff>
    </xdr:to>
    <xdr:graphicFrame>
      <xdr:nvGraphicFramePr>
        <xdr:cNvPr id="8" name="차트 6"/>
        <xdr:cNvGraphicFramePr/>
      </xdr:nvGraphicFramePr>
      <xdr:xfrm>
        <a:off x="24509160" y="31226040"/>
        <a:ext cx="6910560" cy="566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18</xdr:col>
      <xdr:colOff>760680</xdr:colOff>
      <xdr:row>242</xdr:row>
      <xdr:rowOff>131760</xdr:rowOff>
    </xdr:from>
    <xdr:to>
      <xdr:col>32</xdr:col>
      <xdr:colOff>242280</xdr:colOff>
      <xdr:row>282</xdr:row>
      <xdr:rowOff>60120</xdr:rowOff>
    </xdr:to>
    <xdr:graphicFrame>
      <xdr:nvGraphicFramePr>
        <xdr:cNvPr id="9" name="차트 7"/>
        <xdr:cNvGraphicFramePr/>
      </xdr:nvGraphicFramePr>
      <xdr:xfrm>
        <a:off x="19379880" y="42544440"/>
        <a:ext cx="9968040" cy="693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24"/>
  <sheetViews>
    <sheetView showFormulas="false" showGridLines="true" showRowColHeaders="true" showZeros="true" rightToLeft="false" tabSelected="false" showOutlineSymbols="true" defaultGridColor="true" view="normal" topLeftCell="A4" colorId="64" zoomScale="75" zoomScaleNormal="75" zoomScalePageLayoutView="100" workbookViewId="0">
      <selection pane="topLeft" activeCell="S27" activeCellId="0" sqref="S27"/>
    </sheetView>
  </sheetViews>
  <sheetFormatPr defaultRowHeight="16.5" zeroHeight="false" outlineLevelRow="0" outlineLevelCol="0"/>
  <cols>
    <col collapsed="false" customWidth="true" hidden="false" outlineLevel="0" max="4" min="1" style="0" width="8.6"/>
    <col collapsed="false" customWidth="true" hidden="false" outlineLevel="0" max="5" min="5" style="0" width="16"/>
    <col collapsed="false" customWidth="true" hidden="false" outlineLevel="0" max="6" min="6" style="0" width="8.6"/>
    <col collapsed="false" customWidth="true" hidden="false" outlineLevel="0" max="7" min="7" style="0" width="13.37"/>
    <col collapsed="false" customWidth="true" hidden="false" outlineLevel="0" max="8" min="8" style="0" width="11.75"/>
    <col collapsed="false" customWidth="true" hidden="false" outlineLevel="0" max="9" min="9" style="0" width="13.5"/>
    <col collapsed="false" customWidth="true" hidden="false" outlineLevel="0" max="10" min="10" style="0" width="12.87"/>
    <col collapsed="false" customWidth="true" hidden="false" outlineLevel="0" max="11" min="11" style="0" width="12.38"/>
    <col collapsed="false" customWidth="true" hidden="false" outlineLevel="0" max="12" min="12" style="0" width="19.27"/>
    <col collapsed="false" customWidth="true" hidden="false" outlineLevel="0" max="1025" min="13" style="0" width="8.6"/>
  </cols>
  <sheetData>
    <row r="1" customFormat="false" ht="16.5" hidden="false" customHeight="false" outlineLevel="0" collapsed="false">
      <c r="A1" s="0" t="n">
        <v>0</v>
      </c>
      <c r="B1" s="0" t="n">
        <v>400</v>
      </c>
      <c r="C1" s="0" t="n">
        <v>550</v>
      </c>
      <c r="D1" s="0" t="n">
        <v>1300</v>
      </c>
      <c r="E1" s="0" t="n">
        <v>1340</v>
      </c>
      <c r="G1" s="0" t="s">
        <v>0</v>
      </c>
      <c r="H1" s="1" t="n">
        <v>20000000</v>
      </c>
      <c r="I1" s="0" t="n">
        <v>1</v>
      </c>
      <c r="J1" s="1" t="n">
        <v>1E-015</v>
      </c>
    </row>
    <row r="2" customFormat="false" ht="16.5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8</v>
      </c>
      <c r="L2" s="0" t="s">
        <v>11</v>
      </c>
      <c r="M2" s="0" t="s">
        <v>12</v>
      </c>
    </row>
    <row r="3" customFormat="false" ht="16.5" hidden="false" customHeight="false" outlineLevel="0" collapsed="false">
      <c r="A3" s="0" t="n">
        <v>0</v>
      </c>
      <c r="B3" s="0" t="n">
        <f aca="false">0</f>
        <v>0</v>
      </c>
      <c r="C3" s="0" t="n">
        <f aca="false">B3+273</f>
        <v>273</v>
      </c>
      <c r="D3" s="0" t="n">
        <f aca="false">A3*9.8*3000*1000</f>
        <v>0</v>
      </c>
      <c r="E3" s="1" t="n">
        <f aca="false">$H$1+$I$1*SIN(18/180*3.14)*D3</f>
        <v>20000000</v>
      </c>
      <c r="F3" s="1" t="n">
        <f aca="false">E3/2/$J$1</f>
        <v>1E+022</v>
      </c>
      <c r="G3" s="1" t="n">
        <f aca="false">($Q$4^(-0.25))*($J$1^(-0.75))*EXP(223000/(4*8.314*C3))</f>
        <v>8.07237110373537E+028</v>
      </c>
      <c r="H3" s="1" t="n">
        <f aca="false">$Q$8^(-1/$Q$9)*($J$1^(1/$Q$9-1))*EXP($Q$10/($Q$9*8.314*C3))</f>
        <v>4.73930629536405E+033</v>
      </c>
      <c r="I3" s="1" t="n">
        <f aca="false">$Q$12^(-1/3.5)*($J$1^(1/3.5-1))*EXP($Q$14/(3.5*8.314*C3))</f>
        <v>4.99471130769016E+044</v>
      </c>
      <c r="J3" s="1" t="n">
        <f aca="false">G3*$J$1*2</f>
        <v>161447422074707</v>
      </c>
      <c r="K3" s="1" t="n">
        <f aca="false">H3*$J$1*2</f>
        <v>9.4786125907281E+018</v>
      </c>
      <c r="L3" s="1" t="n">
        <f aca="false">I3*$J$1*2</f>
        <v>9.98942261538033E+029</v>
      </c>
      <c r="M3" s="1" t="n">
        <f aca="false">MIN(J3,E3)</f>
        <v>20000000</v>
      </c>
    </row>
    <row r="4" customFormat="false" ht="16.5" hidden="false" customHeight="false" outlineLevel="0" collapsed="false">
      <c r="A4" s="0" t="n">
        <v>1</v>
      </c>
      <c r="B4" s="0" t="n">
        <f aca="false">B3+($B$1-$A$1)/18</f>
        <v>22.2222222222222</v>
      </c>
      <c r="C4" s="0" t="n">
        <f aca="false">B4+273</f>
        <v>295.222222222222</v>
      </c>
      <c r="D4" s="0" t="n">
        <f aca="false">A4*9.8*3000*1000</f>
        <v>29400000</v>
      </c>
      <c r="E4" s="1" t="n">
        <f aca="false">$H$1+$I$1*SIN(18/180*3.14)*D4</f>
        <v>29080646.2909086</v>
      </c>
      <c r="F4" s="1" t="n">
        <f aca="false">E4/2/$J$1</f>
        <v>1.45403231454543E+022</v>
      </c>
      <c r="G4" s="1" t="n">
        <f aca="false">($Q$4^(-0.25))*($J$1^(-0.75))*EXP(223000/(4*8.314*C4))</f>
        <v>1.27068875115101E+028</v>
      </c>
      <c r="H4" s="1" t="n">
        <f aca="false">$Q$8^(-1/$Q$9)*($J$1^(1/$Q$9-1))*EXP($Q$10/($Q$9*8.314*C4))</f>
        <v>2.81796541727194E+032</v>
      </c>
      <c r="I4" s="1" t="n">
        <f aca="false">$Q$12^(-1/3.5)*($J$1^(1/3.5-1))*EXP($Q$14/(3.5*8.314*C4))</f>
        <v>2.99466302745063E+042</v>
      </c>
      <c r="J4" s="1" t="n">
        <f aca="false">G4*$J$1*2</f>
        <v>25413775023020.2</v>
      </c>
      <c r="K4" s="1" t="n">
        <f aca="false">H4*$J$1*2</f>
        <v>5.63593083454387E+017</v>
      </c>
      <c r="L4" s="1" t="n">
        <f aca="false">I4*$J$1*2</f>
        <v>5.98932605490127E+027</v>
      </c>
      <c r="M4" s="1" t="n">
        <f aca="false">MIN(J4,E4)</f>
        <v>29080646.2909086</v>
      </c>
      <c r="P4" s="0" t="s">
        <v>13</v>
      </c>
      <c r="Q4" s="1" t="n">
        <v>1.1E-028</v>
      </c>
    </row>
    <row r="5" customFormat="false" ht="16.5" hidden="false" customHeight="false" outlineLevel="0" collapsed="false">
      <c r="A5" s="0" t="n">
        <v>2</v>
      </c>
      <c r="B5" s="0" t="n">
        <f aca="false">B4+($B$1-$A$1)/18</f>
        <v>44.4444444444444</v>
      </c>
      <c r="C5" s="0" t="n">
        <f aca="false">B5+273</f>
        <v>317.444444444444</v>
      </c>
      <c r="D5" s="0" t="n">
        <f aca="false">A5*9.8*3000*1000</f>
        <v>58800000</v>
      </c>
      <c r="E5" s="1" t="n">
        <f aca="false">$H$1+$I$1*SIN(18/180*3.14)*D5</f>
        <v>38161292.5818172</v>
      </c>
      <c r="F5" s="1" t="n">
        <f aca="false">E5/2/$J$1</f>
        <v>1.90806462909086E+022</v>
      </c>
      <c r="G5" s="1" t="n">
        <f aca="false">($Q$4^(-0.25))*($J$1^(-0.75))*EXP(223000/(4*8.314*C5))</f>
        <v>2.59117976348613E+027</v>
      </c>
      <c r="H5" s="1" t="n">
        <f aca="false">$Q$8^(-1/$Q$9)*($J$1^(1/$Q$9-1))*EXP($Q$10/($Q$9*8.314*C5))</f>
        <v>2.48756362748186E+031</v>
      </c>
      <c r="I5" s="1" t="n">
        <f aca="false">$Q$12^(-1/3.5)*($J$1^(1/3.5-1))*EXP($Q$14/(3.5*8.314*C5))</f>
        <v>3.67539336062963E+040</v>
      </c>
      <c r="J5" s="1" t="n">
        <f aca="false">G5*$J$1*2</f>
        <v>5182359526972.26</v>
      </c>
      <c r="K5" s="1" t="n">
        <f aca="false">H5*$J$1*2</f>
        <v>49751272549637300</v>
      </c>
      <c r="L5" s="1" t="n">
        <f aca="false">I5*$J$1*2</f>
        <v>7.35078672125927E+025</v>
      </c>
      <c r="M5" s="1" t="n">
        <f aca="false">MIN(J5,E5)</f>
        <v>38161292.5818172</v>
      </c>
      <c r="P5" s="0" t="s">
        <v>14</v>
      </c>
      <c r="Q5" s="0" t="n">
        <v>4</v>
      </c>
    </row>
    <row r="6" customFormat="false" ht="16.5" hidden="false" customHeight="false" outlineLevel="0" collapsed="false">
      <c r="A6" s="0" t="n">
        <v>3</v>
      </c>
      <c r="B6" s="0" t="n">
        <f aca="false">B5+($B$1-$A$1)/18</f>
        <v>66.6666666666667</v>
      </c>
      <c r="C6" s="0" t="n">
        <f aca="false">B6+273</f>
        <v>339.666666666667</v>
      </c>
      <c r="D6" s="0" t="n">
        <f aca="false">A6*9.8*3000*1000</f>
        <v>88200000</v>
      </c>
      <c r="E6" s="1" t="n">
        <f aca="false">$H$1+$I$1*SIN(18/180*3.14)*D6</f>
        <v>47241938.8727258</v>
      </c>
      <c r="F6" s="1" t="n">
        <f aca="false">E6/2/$J$1</f>
        <v>2.36209694363629E+022</v>
      </c>
      <c r="G6" s="1" t="n">
        <f aca="false">($Q$4^(-0.25))*($J$1^(-0.75))*EXP(223000/(4*8.314*C6))</f>
        <v>6.5059596631277E+026</v>
      </c>
      <c r="H6" s="1" t="n">
        <f aca="false">$Q$8^(-1/$Q$9)*($J$1^(1/$Q$9-1))*EXP($Q$10/($Q$9*8.314*C6))</f>
        <v>3.01680229901755E+030</v>
      </c>
      <c r="I6" s="1" t="n">
        <f aca="false">$Q$12^(-1/3.5)*($J$1^(1/3.5-1))*EXP($Q$14/(3.5*8.314*C6))</f>
        <v>8.02258883417515E+038</v>
      </c>
      <c r="J6" s="1" t="n">
        <f aca="false">G6*$J$1*2</f>
        <v>1301191932625.54</v>
      </c>
      <c r="K6" s="1" t="n">
        <f aca="false">H6*$J$1*2</f>
        <v>6033604598035090</v>
      </c>
      <c r="L6" s="1" t="n">
        <f aca="false">I6*$J$1*2</f>
        <v>1.60451776683503E+024</v>
      </c>
      <c r="M6" s="1" t="n">
        <f aca="false">MIN(J6,E6)</f>
        <v>47241938.8727258</v>
      </c>
      <c r="P6" s="0" t="s">
        <v>15</v>
      </c>
      <c r="Q6" s="1" t="n">
        <v>223000</v>
      </c>
    </row>
    <row r="7" customFormat="false" ht="16.5" hidden="false" customHeight="false" outlineLevel="0" collapsed="false">
      <c r="A7" s="0" t="n">
        <v>4</v>
      </c>
      <c r="B7" s="0" t="n">
        <f aca="false">B6+($B$1-$A$1)/18</f>
        <v>88.8888888888889</v>
      </c>
      <c r="C7" s="0" t="n">
        <f aca="false">B7+273</f>
        <v>361.888888888889</v>
      </c>
      <c r="D7" s="0" t="n">
        <f aca="false">A7*9.8*3000*1000</f>
        <v>117600000</v>
      </c>
      <c r="E7" s="1" t="n">
        <f aca="false">$H$1+$I$1*SIN(18/180*3.14)*D7</f>
        <v>56322585.1636344</v>
      </c>
      <c r="F7" s="1" t="n">
        <f aca="false">E7/2/$J$1</f>
        <v>2.81612925818172E+022</v>
      </c>
      <c r="G7" s="1" t="n">
        <f aca="false">($Q$4^(-0.25))*($J$1^(-0.75))*EXP(223000/(4*8.314*C7))</f>
        <v>1.93568861924607E+026</v>
      </c>
      <c r="H7" s="1" t="n">
        <f aca="false">$Q$8^(-1/$Q$9)*($J$1^(1/$Q$9-1))*EXP($Q$10/($Q$9*8.314*C7))</f>
        <v>4.7407121455528E+029</v>
      </c>
      <c r="I7" s="1" t="n">
        <f aca="false">$Q$12^(-1/3.5)*($J$1^(1/3.5-1))*EXP($Q$14/(3.5*8.314*C7))</f>
        <v>2.80101433226348E+037</v>
      </c>
      <c r="J7" s="1" t="n">
        <f aca="false">G7*$J$1*2</f>
        <v>387137723849.214</v>
      </c>
      <c r="K7" s="1" t="n">
        <f aca="false">H7*$J$1*2</f>
        <v>948142429110560</v>
      </c>
      <c r="L7" s="1" t="n">
        <f aca="false">I7*$J$1*2</f>
        <v>5.60202866452697E+022</v>
      </c>
      <c r="M7" s="1" t="n">
        <f aca="false">MIN(J7,E7)</f>
        <v>56322585.1636344</v>
      </c>
    </row>
    <row r="8" customFormat="false" ht="16.5" hidden="false" customHeight="false" outlineLevel="0" collapsed="false">
      <c r="A8" s="0" t="n">
        <v>5</v>
      </c>
      <c r="B8" s="0" t="n">
        <f aca="false">B7+($B$1-$A$1)/18</f>
        <v>111.111111111111</v>
      </c>
      <c r="C8" s="0" t="n">
        <f aca="false">B8+273</f>
        <v>384.111111111111</v>
      </c>
      <c r="D8" s="0" t="n">
        <f aca="false">A8*9.8*3000*1000</f>
        <v>147000000</v>
      </c>
      <c r="E8" s="1" t="n">
        <f aca="false">$H$1+$I$1*SIN(18/180*3.14)*D8</f>
        <v>65403231.454543</v>
      </c>
      <c r="F8" s="1" t="n">
        <f aca="false">E8/2/$J$1</f>
        <v>3.27016157272715E+022</v>
      </c>
      <c r="G8" s="1" t="n">
        <f aca="false">($Q$4^(-0.25))*($J$1^(-0.75))*EXP(223000/(4*8.314*C8))</f>
        <v>6.62638564703057E+025</v>
      </c>
      <c r="H8" s="1" t="n">
        <f aca="false">$Q$8^(-1/$Q$9)*($J$1^(1/$Q$9-1))*EXP($Q$10/($Q$9*8.314*C8))</f>
        <v>9.22857454285866E+028</v>
      </c>
      <c r="I8" s="1" t="n">
        <f aca="false">$Q$12^(-1/3.5)*($J$1^(1/3.5-1))*EXP($Q$14/(3.5*8.314*C8))</f>
        <v>1.44178835640842E+036</v>
      </c>
      <c r="J8" s="1" t="n">
        <f aca="false">G8*$J$1*2</f>
        <v>132527712940.612</v>
      </c>
      <c r="K8" s="1" t="n">
        <f aca="false">H8*$J$1*2</f>
        <v>184571490857173</v>
      </c>
      <c r="L8" s="1" t="n">
        <f aca="false">I8*$J$1*2</f>
        <v>2.88357671281684E+021</v>
      </c>
      <c r="M8" s="1" t="n">
        <f aca="false">MIN(J8,E8)</f>
        <v>65403231.454543</v>
      </c>
      <c r="P8" s="0" t="s">
        <v>16</v>
      </c>
      <c r="Q8" s="1" t="n">
        <v>5.77E-027</v>
      </c>
    </row>
    <row r="9" customFormat="false" ht="16.5" hidden="false" customHeight="false" outlineLevel="0" collapsed="false">
      <c r="A9" s="0" t="n">
        <v>6</v>
      </c>
      <c r="B9" s="0" t="n">
        <f aca="false">B8+($B$1-$A$1)/18</f>
        <v>133.333333333333</v>
      </c>
      <c r="C9" s="0" t="n">
        <f aca="false">B9+273</f>
        <v>406.333333333333</v>
      </c>
      <c r="D9" s="0" t="n">
        <f aca="false">A9*9.8*3000*1000</f>
        <v>176400000</v>
      </c>
      <c r="E9" s="1" t="n">
        <f aca="false">$H$1+$I$1*SIN(18/180*3.14)*D9</f>
        <v>74483877.7454516</v>
      </c>
      <c r="F9" s="1" t="n">
        <f aca="false">E9/2/$J$1</f>
        <v>3.72419388727258E+022</v>
      </c>
      <c r="G9" s="1" t="n">
        <f aca="false">($Q$4^(-0.25))*($J$1^(-0.75))*EXP(223000/(4*8.314*C9))</f>
        <v>2.55058851840311E+025</v>
      </c>
      <c r="H9" s="1" t="n">
        <f aca="false">$Q$8^(-1/$Q$9)*($J$1^(1/$Q$9-1))*EXP($Q$10/($Q$9*8.314*C9))</f>
        <v>2.14863424087786E+028</v>
      </c>
      <c r="I9" s="1" t="n">
        <f aca="false">$Q$12^(-1/3.5)*($J$1^(1/3.5-1))*EXP($Q$14/(3.5*8.314*C9))</f>
        <v>1.02662884640173E+035</v>
      </c>
      <c r="J9" s="1" t="n">
        <f aca="false">G9*$J$1*2</f>
        <v>51011770368.0622</v>
      </c>
      <c r="K9" s="1" t="n">
        <f aca="false">H9*$J$1*2</f>
        <v>42972684817557.3</v>
      </c>
      <c r="L9" s="1" t="n">
        <f aca="false">I9*$J$1*2</f>
        <v>2.05325769280346E+020</v>
      </c>
      <c r="M9" s="1" t="n">
        <f aca="false">MIN(J9,E9)</f>
        <v>74483877.7454516</v>
      </c>
      <c r="P9" s="0" t="s">
        <v>17</v>
      </c>
      <c r="Q9" s="0" t="n">
        <v>4.7</v>
      </c>
    </row>
    <row r="10" customFormat="false" ht="16.5" hidden="false" customHeight="false" outlineLevel="0" collapsed="false">
      <c r="A10" s="0" t="n">
        <v>7</v>
      </c>
      <c r="B10" s="0" t="n">
        <f aca="false">B9+($B$1-$A$1)/18</f>
        <v>155.555555555556</v>
      </c>
      <c r="C10" s="0" t="n">
        <f aca="false">B10+273</f>
        <v>428.555555555556</v>
      </c>
      <c r="D10" s="0" t="n">
        <f aca="false">A10*9.8*3000*1000</f>
        <v>205800000</v>
      </c>
      <c r="E10" s="1" t="n">
        <f aca="false">$H$1+$I$1*SIN(18/180*3.14)*D10</f>
        <v>83564524.0363603</v>
      </c>
      <c r="F10" s="1" t="n">
        <f aca="false">E10/2/$J$1</f>
        <v>4.17822620181801E+022</v>
      </c>
      <c r="G10" s="1" t="n">
        <f aca="false">($Q$4^(-0.25))*($J$1^(-0.75))*EXP(223000/(4*8.314*C10))</f>
        <v>1.08393940934329E+025</v>
      </c>
      <c r="H10" s="1" t="n">
        <f aca="false">$Q$8^(-1/$Q$9)*($J$1^(1/$Q$9-1))*EXP($Q$10/($Q$9*8.314*C10))</f>
        <v>5.81881227059629E+027</v>
      </c>
      <c r="I10" s="1" t="n">
        <f aca="false">$Q$12^(-1/3.5)*($J$1^(1/3.5-1))*EXP($Q$14/(3.5*8.314*C10))</f>
        <v>9.61454154523629E+033</v>
      </c>
      <c r="J10" s="1" t="n">
        <f aca="false">G10*$J$1*2</f>
        <v>21678788186.8658</v>
      </c>
      <c r="K10" s="1" t="n">
        <f aca="false">H10*$J$1*2</f>
        <v>11637624541192.6</v>
      </c>
      <c r="L10" s="1" t="n">
        <f aca="false">I10*$J$1*2</f>
        <v>1.92290830904726E+019</v>
      </c>
      <c r="M10" s="1" t="n">
        <f aca="false">MIN(J10,E10)</f>
        <v>83564524.0363603</v>
      </c>
      <c r="P10" s="0" t="s">
        <v>18</v>
      </c>
      <c r="Q10" s="1" t="n">
        <v>400000</v>
      </c>
    </row>
    <row r="11" customFormat="false" ht="16.5" hidden="false" customHeight="false" outlineLevel="0" collapsed="false">
      <c r="A11" s="0" t="n">
        <v>8</v>
      </c>
      <c r="B11" s="0" t="n">
        <f aca="false">B10+($B$1-$A$1)/18</f>
        <v>177.777777777778</v>
      </c>
      <c r="C11" s="0" t="n">
        <f aca="false">B11+273</f>
        <v>450.777777777778</v>
      </c>
      <c r="D11" s="0" t="n">
        <f aca="false">A11*9.8*3000*1000</f>
        <v>235200000</v>
      </c>
      <c r="E11" s="1" t="n">
        <f aca="false">$H$1+$I$1*SIN(18/180*3.14)*D11</f>
        <v>92645170.3272689</v>
      </c>
      <c r="F11" s="1" t="n">
        <f aca="false">E11/2/$J$1</f>
        <v>4.63225851636344E+022</v>
      </c>
      <c r="G11" s="1" t="n">
        <f aca="false">($Q$4^(-0.25))*($J$1^(-0.75))*EXP(223000/(4*8.314*C11))</f>
        <v>5.01199941899364E+024</v>
      </c>
      <c r="H11" s="1" t="n">
        <f aca="false">$Q$8^(-1/$Q$9)*($J$1^(1/$Q$9-1))*EXP($Q$10/($Q$9*8.314*C11))</f>
        <v>1.79242886891432E+027</v>
      </c>
      <c r="I11" s="1" t="n">
        <f aca="false">$Q$12^(-1/3.5)*($J$1^(1/3.5-1))*EXP($Q$14/(3.5*8.314*C11))</f>
        <v>1.13722706341455E+033</v>
      </c>
      <c r="J11" s="1" t="n">
        <f aca="false">G11*$J$1*2</f>
        <v>10023998837.9873</v>
      </c>
      <c r="K11" s="1" t="n">
        <f aca="false">H11*$J$1*2</f>
        <v>3584857737828.64</v>
      </c>
      <c r="L11" s="1" t="n">
        <f aca="false">I11*$J$1*2</f>
        <v>2.2744541268291E+018</v>
      </c>
      <c r="M11" s="1" t="n">
        <f aca="false">MIN(J11,E11)</f>
        <v>92645170.3272689</v>
      </c>
    </row>
    <row r="12" customFormat="false" ht="16.5" hidden="false" customHeight="false" outlineLevel="0" collapsed="false">
      <c r="A12" s="0" t="n">
        <v>9</v>
      </c>
      <c r="B12" s="0" t="n">
        <f aca="false">B11+($B$1-$A$1)/18</f>
        <v>200</v>
      </c>
      <c r="C12" s="0" t="n">
        <f aca="false">B12+273</f>
        <v>473</v>
      </c>
      <c r="D12" s="0" t="n">
        <f aca="false">A12*9.8*3000*1000</f>
        <v>264600000</v>
      </c>
      <c r="E12" s="1" t="n">
        <f aca="false">$H$1+$I$1*SIN(18/180*3.14)*D12</f>
        <v>101725816.618177</v>
      </c>
      <c r="F12" s="1" t="n">
        <f aca="false">E12/2/$J$1</f>
        <v>5.08629083090887E+022</v>
      </c>
      <c r="G12" s="1" t="n">
        <f aca="false">($Q$4^(-0.25))*($J$1^(-0.75))*EXP(223000/(4*8.314*C12))</f>
        <v>2.49169005936024E+024</v>
      </c>
      <c r="H12" s="1" t="n">
        <f aca="false">$Q$8^(-1/$Q$9)*($J$1^(1/$Q$9-1))*EXP($Q$10/($Q$9*8.314*C12))</f>
        <v>6.1673901199925E+026</v>
      </c>
      <c r="I12" s="1" t="n">
        <f aca="false">$Q$12^(-1/3.5)*($J$1^(1/3.5-1))*EXP($Q$14/(3.5*8.314*C12))</f>
        <v>1.64390620384361E+032</v>
      </c>
      <c r="J12" s="1" t="n">
        <f aca="false">G12*$J$1*2</f>
        <v>4983380118.72048</v>
      </c>
      <c r="K12" s="1" t="n">
        <f aca="false">H12*$J$1*2</f>
        <v>1233478023998.5</v>
      </c>
      <c r="L12" s="1" t="n">
        <f aca="false">I12*$J$1*2</f>
        <v>3.28781240768722E+017</v>
      </c>
      <c r="M12" s="1" t="n">
        <f aca="false">MIN(J12,E12)</f>
        <v>101725816.618177</v>
      </c>
      <c r="P12" s="0" t="s">
        <v>19</v>
      </c>
      <c r="Q12" s="1" t="n">
        <v>2.4E-016</v>
      </c>
    </row>
    <row r="13" customFormat="false" ht="16.5" hidden="false" customHeight="false" outlineLevel="0" collapsed="false">
      <c r="A13" s="0" t="n">
        <v>10</v>
      </c>
      <c r="B13" s="0" t="n">
        <f aca="false">B12+($B$1-$A$1)/18</f>
        <v>222.222222222222</v>
      </c>
      <c r="C13" s="0" t="n">
        <f aca="false">B13+273</f>
        <v>495.222222222222</v>
      </c>
      <c r="D13" s="0" t="n">
        <f aca="false">A13*9.8*3000*1000</f>
        <v>294000000</v>
      </c>
      <c r="E13" s="1" t="n">
        <f aca="false">$H$1+$I$1*SIN(18/180*3.14)*D13</f>
        <v>110806462.909086</v>
      </c>
      <c r="F13" s="1" t="n">
        <f aca="false">E13/2/$J$1</f>
        <v>5.5403231454543E+022</v>
      </c>
      <c r="G13" s="1" t="n">
        <f aca="false">($Q$4^(-0.25))*($J$1^(-0.75))*EXP(223000/(4*8.314*C13))</f>
        <v>1.31891438403601E+024</v>
      </c>
      <c r="H13" s="1" t="n">
        <f aca="false">$Q$8^(-1/$Q$9)*($J$1^(1/$Q$9-1))*EXP($Q$10/($Q$9*8.314*C13))</f>
        <v>2.33530755729228E+026</v>
      </c>
      <c r="I13" s="1" t="n">
        <f aca="false">$Q$12^(-1/3.5)*($J$1^(1/3.5-1))*EXP($Q$14/(3.5*8.314*C13))</f>
        <v>2.8267749583714E+031</v>
      </c>
      <c r="J13" s="1" t="n">
        <f aca="false">G13*$J$1*2</f>
        <v>2637828768.07202</v>
      </c>
      <c r="K13" s="1" t="n">
        <f aca="false">H13*$J$1*2</f>
        <v>467061511458.455</v>
      </c>
      <c r="L13" s="1" t="n">
        <f aca="false">I13*$J$1*2</f>
        <v>56535499167428000</v>
      </c>
      <c r="M13" s="1" t="n">
        <f aca="false">MIN(J13,E13)</f>
        <v>110806462.909086</v>
      </c>
      <c r="P13" s="0" t="s">
        <v>20</v>
      </c>
      <c r="Q13" s="0" t="n">
        <v>3.5</v>
      </c>
    </row>
    <row r="14" customFormat="false" ht="16.5" hidden="false" customHeight="false" outlineLevel="0" collapsed="false">
      <c r="A14" s="0" t="n">
        <v>11</v>
      </c>
      <c r="B14" s="0" t="n">
        <f aca="false">B13+($B$1-$A$1)/18</f>
        <v>244.444444444444</v>
      </c>
      <c r="C14" s="0" t="n">
        <f aca="false">B14+273</f>
        <v>517.444444444444</v>
      </c>
      <c r="D14" s="0" t="n">
        <f aca="false">A14*9.8*3000*1000</f>
        <v>323400000</v>
      </c>
      <c r="E14" s="1" t="n">
        <f aca="false">$H$1+$I$1*SIN(18/180*3.14)*D14</f>
        <v>119887109.199995</v>
      </c>
      <c r="F14" s="1" t="n">
        <f aca="false">E14/2/$J$1</f>
        <v>5.99435545999974E+022</v>
      </c>
      <c r="G14" s="1" t="n">
        <f aca="false">($Q$4^(-0.25))*($J$1^(-0.75))*EXP(223000/(4*8.314*C14))</f>
        <v>7.37342498500405E+023</v>
      </c>
      <c r="H14" s="1" t="n">
        <f aca="false">$Q$8^(-1/$Q$9)*($J$1^(1/$Q$9-1))*EXP($Q$10/($Q$9*8.314*C14))</f>
        <v>9.61197021705057E+025</v>
      </c>
      <c r="I14" s="1" t="n">
        <f aca="false">$Q$12^(-1/3.5)*($J$1^(1/3.5-1))*EXP($Q$14/(3.5*8.314*C14))</f>
        <v>5.65428111653746E+030</v>
      </c>
      <c r="J14" s="1" t="n">
        <f aca="false">G14*$J$1*2</f>
        <v>1474684997.00081</v>
      </c>
      <c r="K14" s="1" t="n">
        <f aca="false">H14*$J$1*2</f>
        <v>192239404341.011</v>
      </c>
      <c r="L14" s="1" t="n">
        <f aca="false">I14*$J$1*2</f>
        <v>11308562233074900</v>
      </c>
      <c r="M14" s="1" t="n">
        <f aca="false">MIN(J14,E14)</f>
        <v>119887109.199995</v>
      </c>
      <c r="P14" s="0" t="s">
        <v>21</v>
      </c>
      <c r="Q14" s="1" t="n">
        <v>540000</v>
      </c>
    </row>
    <row r="15" customFormat="false" ht="16.5" hidden="false" customHeight="false" outlineLevel="0" collapsed="false">
      <c r="A15" s="0" t="n">
        <v>12</v>
      </c>
      <c r="B15" s="0" t="n">
        <f aca="false">B14+($B$1-$A$1)/18</f>
        <v>266.666666666667</v>
      </c>
      <c r="C15" s="0" t="n">
        <f aca="false">B15+273</f>
        <v>539.666666666667</v>
      </c>
      <c r="D15" s="0" t="n">
        <f aca="false">A15*9.8*3000*1000</f>
        <v>352800000</v>
      </c>
      <c r="E15" s="1" t="n">
        <f aca="false">$H$1+$I$1*SIN(18/180*3.14)*D15</f>
        <v>128967755.490903</v>
      </c>
      <c r="F15" s="1" t="n">
        <f aca="false">E15/2/$J$1</f>
        <v>6.44838777454516E+022</v>
      </c>
      <c r="G15" s="1" t="n">
        <f aca="false">($Q$4^(-0.25))*($J$1^(-0.75))*EXP(223000/(4*8.314*C15))</f>
        <v>4.32434719603376E+023</v>
      </c>
      <c r="H15" s="1" t="n">
        <f aca="false">$Q$8^(-1/$Q$9)*($J$1^(1/$Q$9-1))*EXP($Q$10/($Q$9*8.314*C15))</f>
        <v>4.25629135346755E+025</v>
      </c>
      <c r="I15" s="1" t="n">
        <f aca="false">$Q$12^(-1/3.5)*($J$1^(1/3.5-1))*EXP($Q$14/(3.5*8.314*C15))</f>
        <v>1.29128724507145E+030</v>
      </c>
      <c r="J15" s="1" t="n">
        <f aca="false">G15*$J$1*2</f>
        <v>864869439.206751</v>
      </c>
      <c r="K15" s="1" t="n">
        <f aca="false">H15*$J$1*2</f>
        <v>85125827069.3509</v>
      </c>
      <c r="L15" s="1" t="n">
        <f aca="false">I15*$J$1*2</f>
        <v>2582574490142890</v>
      </c>
      <c r="M15" s="1" t="n">
        <f aca="false">MIN(J15,E15)</f>
        <v>128967755.490903</v>
      </c>
    </row>
    <row r="16" customFormat="false" ht="16.5" hidden="false" customHeight="false" outlineLevel="0" collapsed="false">
      <c r="A16" s="0" t="n">
        <v>13</v>
      </c>
      <c r="B16" s="0" t="n">
        <f aca="false">B15+($B$1-$A$1)/18</f>
        <v>288.888888888889</v>
      </c>
      <c r="C16" s="0" t="n">
        <f aca="false">B16+273</f>
        <v>561.888888888889</v>
      </c>
      <c r="D16" s="0" t="n">
        <f aca="false">A16*9.8*3000*1000</f>
        <v>382200000</v>
      </c>
      <c r="E16" s="1" t="n">
        <f aca="false">$H$1+$I$1*SIN(18/180*3.14)*D16</f>
        <v>138048401.781812</v>
      </c>
      <c r="F16" s="1" t="n">
        <f aca="false">E16/2/$J$1</f>
        <v>6.90242008909059E+022</v>
      </c>
      <c r="G16" s="1" t="n">
        <f aca="false">($Q$4^(-0.25))*($J$1^(-0.75))*EXP(223000/(4*8.314*C16))</f>
        <v>2.6454695635791E+023</v>
      </c>
      <c r="H16" s="1" t="n">
        <f aca="false">$Q$8^(-1/$Q$9)*($J$1^(1/$Q$9-1))*EXP($Q$10/($Q$9*8.314*C16))</f>
        <v>2.01017447926799E+025</v>
      </c>
      <c r="I16" s="1" t="n">
        <f aca="false">$Q$12^(-1/3.5)*($J$1^(1/3.5-1))*EXP($Q$14/(3.5*8.314*C16))</f>
        <v>3.31434998094416E+029</v>
      </c>
      <c r="J16" s="1" t="n">
        <f aca="false">G16*$J$1*2</f>
        <v>529093912.71582</v>
      </c>
      <c r="K16" s="1" t="n">
        <f aca="false">H16*$J$1*2</f>
        <v>40203489585.3598</v>
      </c>
      <c r="L16" s="1" t="n">
        <f aca="false">I16*$J$1*2</f>
        <v>662869996188832</v>
      </c>
      <c r="M16" s="1" t="n">
        <f aca="false">MIN(J16,E16)</f>
        <v>138048401.781812</v>
      </c>
    </row>
    <row r="17" customFormat="false" ht="16.5" hidden="false" customHeight="false" outlineLevel="0" collapsed="false">
      <c r="A17" s="0" t="n">
        <v>14</v>
      </c>
      <c r="B17" s="0" t="n">
        <f aca="false">B16+($B$1-$A$1)/18</f>
        <v>311.111111111111</v>
      </c>
      <c r="C17" s="0" t="n">
        <f aca="false">B17+273</f>
        <v>584.111111111111</v>
      </c>
      <c r="D17" s="0" t="n">
        <f aca="false">A17*9.8*3000*1000</f>
        <v>411600000</v>
      </c>
      <c r="E17" s="1" t="n">
        <f aca="false">$H$1+$I$1*SIN(18/180*3.14)*D17</f>
        <v>147129048.072721</v>
      </c>
      <c r="F17" s="1" t="n">
        <f aca="false">E17/2/$J$1</f>
        <v>7.35645240363603E+022</v>
      </c>
      <c r="G17" s="1" t="n">
        <f aca="false">($Q$4^(-0.25))*($J$1^(-0.75))*EXP(223000/(4*8.314*C17))</f>
        <v>1.68005590758237E+023</v>
      </c>
      <c r="H17" s="1" t="n">
        <f aca="false">$Q$8^(-1/$Q$9)*($J$1^(1/$Q$9-1))*EXP($Q$10/($Q$9*8.314*C17))</f>
        <v>1.00513820830673E+025</v>
      </c>
      <c r="I17" s="1" t="n">
        <f aca="false">$Q$12^(-1/3.5)*($J$1^(1/3.5-1))*EXP($Q$14/(3.5*8.314*C17))</f>
        <v>9.43439189601789E+028</v>
      </c>
      <c r="J17" s="1" t="n">
        <f aca="false">G17*$J$1*2</f>
        <v>336011181.516474</v>
      </c>
      <c r="K17" s="1" t="n">
        <f aca="false">H17*$J$1*2</f>
        <v>20102764166.1346</v>
      </c>
      <c r="L17" s="1" t="n">
        <f aca="false">I17*$J$1*2</f>
        <v>188687837920358</v>
      </c>
      <c r="M17" s="1" t="n">
        <f aca="false">MIN(J17,E17)</f>
        <v>147129048.072721</v>
      </c>
    </row>
    <row r="18" customFormat="false" ht="16.5" hidden="false" customHeight="false" outlineLevel="0" collapsed="false">
      <c r="A18" s="0" t="n">
        <v>15</v>
      </c>
      <c r="B18" s="0" t="n">
        <f aca="false">B17+($B$1-$A$1)/18</f>
        <v>333.333333333333</v>
      </c>
      <c r="C18" s="0" t="n">
        <f aca="false">B18+273</f>
        <v>606.333333333333</v>
      </c>
      <c r="D18" s="0" t="n">
        <f aca="false">A18*9.8*3000*1000</f>
        <v>441000000</v>
      </c>
      <c r="E18" s="1" t="n">
        <f aca="false">$H$1+$I$1*SIN(18/180*3.14)*D18</f>
        <v>156209694.363629</v>
      </c>
      <c r="F18" s="1" t="n">
        <f aca="false">E18/2/$J$1</f>
        <v>7.81048471818146E+022</v>
      </c>
      <c r="G18" s="1" t="n">
        <f aca="false">($Q$4^(-0.25))*($J$1^(-0.75))*EXP(223000/(4*8.314*C18))</f>
        <v>1.1030570909182E+023</v>
      </c>
      <c r="H18" s="1" t="n">
        <f aca="false">$Q$8^(-1/$Q$9)*($J$1^(1/$Q$9-1))*EXP($Q$10/($Q$9*8.314*C18))</f>
        <v>5.2878825268446E+024</v>
      </c>
      <c r="I18" s="1" t="n">
        <f aca="false">$Q$12^(-1/3.5)*($J$1^(1/3.5-1))*EXP($Q$14/(3.5*8.314*C18))</f>
        <v>2.94461363867434E+028</v>
      </c>
      <c r="J18" s="1" t="n">
        <f aca="false">G18*$J$1*2</f>
        <v>220611418.183639</v>
      </c>
      <c r="K18" s="1" t="n">
        <f aca="false">H18*$J$1*2</f>
        <v>10575765053.6892</v>
      </c>
      <c r="L18" s="1" t="n">
        <f aca="false">I18*$J$1*2</f>
        <v>58892272773486.9</v>
      </c>
      <c r="M18" s="1" t="n">
        <f aca="false">MIN(J18,E18)</f>
        <v>156209694.363629</v>
      </c>
    </row>
    <row r="19" customFormat="false" ht="16.5" hidden="false" customHeight="false" outlineLevel="0" collapsed="false">
      <c r="A19" s="0" t="n">
        <v>16</v>
      </c>
      <c r="B19" s="0" t="n">
        <f aca="false">B18+($B$1-$A$1)/18</f>
        <v>355.555555555556</v>
      </c>
      <c r="C19" s="0" t="n">
        <f aca="false">B19+273</f>
        <v>628.555555555556</v>
      </c>
      <c r="D19" s="0" t="n">
        <f aca="false">A19*9.8*3000*1000</f>
        <v>470400000</v>
      </c>
      <c r="E19" s="1" t="n">
        <f aca="false">$H$1+$I$1*SIN(18/180*3.14)*D19</f>
        <v>165290340.654538</v>
      </c>
      <c r="F19" s="1" t="n">
        <f aca="false">E19/2/$J$1</f>
        <v>8.26451703272689E+022</v>
      </c>
      <c r="G19" s="1" t="n">
        <f aca="false">($Q$4^(-0.25))*($J$1^(-0.75))*EXP(223000/(4*8.314*C19))</f>
        <v>7.46092330815213E+022</v>
      </c>
      <c r="H19" s="1" t="n">
        <f aca="false">$Q$8^(-1/$Q$9)*($J$1^(1/$Q$9-1))*EXP($Q$10/($Q$9*8.314*C19))</f>
        <v>2.91113016826928E+024</v>
      </c>
      <c r="I19" s="1" t="n">
        <f aca="false">$Q$12^(-1/3.5)*($J$1^(1/3.5-1))*EXP($Q$14/(3.5*8.314*C19))</f>
        <v>9.97927925893042E+027</v>
      </c>
      <c r="J19" s="1" t="n">
        <f aca="false">G19*$J$1*2</f>
        <v>149218466.163043</v>
      </c>
      <c r="K19" s="1" t="n">
        <f aca="false">H19*$J$1*2</f>
        <v>5822260336.53856</v>
      </c>
      <c r="L19" s="1" t="n">
        <f aca="false">I19*$J$1*2</f>
        <v>19958558517860.8</v>
      </c>
      <c r="M19" s="1" t="n">
        <f aca="false">MIN(J19,E19)</f>
        <v>149218466.163043</v>
      </c>
    </row>
    <row r="20" customFormat="false" ht="16.5" hidden="false" customHeight="false" outlineLevel="0" collapsed="false">
      <c r="A20" s="0" t="n">
        <v>17</v>
      </c>
      <c r="B20" s="0" t="n">
        <f aca="false">B19+($B$1-$A$1)/18</f>
        <v>377.777777777778</v>
      </c>
      <c r="C20" s="0" t="n">
        <f aca="false">B20+273</f>
        <v>650.777777777778</v>
      </c>
      <c r="D20" s="0" t="n">
        <f aca="false">A20*9.8*3000*1000</f>
        <v>499800000</v>
      </c>
      <c r="E20" s="1" t="n">
        <f aca="false">$H$1+$I$1*SIN(18/180*3.14)*D20</f>
        <v>174370986.945446</v>
      </c>
      <c r="F20" s="1" t="n">
        <f aca="false">E20/2/$J$1</f>
        <v>8.71854934727232E+022</v>
      </c>
      <c r="G20" s="1" t="n">
        <f aca="false">($Q$4^(-0.25))*($J$1^(-0.75))*EXP(223000/(4*8.314*C20))</f>
        <v>5.18303224959847E+022</v>
      </c>
      <c r="H20" s="1" t="n">
        <f aca="false">$Q$8^(-1/$Q$9)*($J$1^(1/$Q$9-1))*EXP($Q$10/($Q$9*8.314*C20))</f>
        <v>1.66933970925514E+024</v>
      </c>
      <c r="I20" s="1" t="n">
        <f aca="false">$Q$12^(-1/3.5)*($J$1^(1/3.5-1))*EXP($Q$14/(3.5*8.314*C20))</f>
        <v>3.64135933189369E+027</v>
      </c>
      <c r="J20" s="1" t="n">
        <f aca="false">G20*$J$1*2</f>
        <v>103660644.991969</v>
      </c>
      <c r="K20" s="1" t="n">
        <f aca="false">H20*$J$1*2</f>
        <v>3338679418.51028</v>
      </c>
      <c r="L20" s="1" t="n">
        <f aca="false">I20*$J$1*2</f>
        <v>7282718663787.39</v>
      </c>
      <c r="M20" s="1" t="n">
        <f aca="false">MIN(J20,E20)</f>
        <v>103660644.991969</v>
      </c>
    </row>
    <row r="21" s="2" customFormat="true" ht="16.5" hidden="false" customHeight="false" outlineLevel="0" collapsed="false">
      <c r="A21" s="2" t="n">
        <v>18</v>
      </c>
      <c r="B21" s="2" t="n">
        <f aca="false">B20+($B$1-$A$1)/18</f>
        <v>400</v>
      </c>
      <c r="C21" s="2" t="n">
        <f aca="false">B21+273</f>
        <v>673</v>
      </c>
      <c r="D21" s="2" t="n">
        <f aca="false">A21*9.8*3000*1000</f>
        <v>529200000</v>
      </c>
      <c r="E21" s="1" t="n">
        <f aca="false">$H$1+$I$1*SIN(18/180*3.14)*D21</f>
        <v>183451633.236355</v>
      </c>
      <c r="F21" s="1" t="n">
        <f aca="false">E21/2/$J$1</f>
        <v>9.17258166181775E+022</v>
      </c>
      <c r="G21" s="1" t="n">
        <f aca="false">($Q$4^(-0.25))*($J$1^(-0.75))*EXP(223000/(4*8.314*C21))</f>
        <v>3.68827448981336E+022</v>
      </c>
      <c r="H21" s="1" t="n">
        <f aca="false">$Q$8^(-1/$Q$9)*($J$1^(1/$Q$9-1))*EXP($Q$10/($Q$9*8.314*C21))</f>
        <v>9.93064435948922E+023</v>
      </c>
      <c r="I21" s="1" t="n">
        <f aca="false">$Q$12^(-1/3.5)*($J$1^(1/3.5-1))*EXP($Q$14/(3.5*8.314*C21))</f>
        <v>1.4201762815975E+027</v>
      </c>
      <c r="J21" s="1" t="n">
        <f aca="false">G21*$J$1*2</f>
        <v>73765489.7962672</v>
      </c>
      <c r="K21" s="1" t="n">
        <f aca="false">H21*$J$1*2</f>
        <v>1986128871.89784</v>
      </c>
      <c r="L21" s="1" t="n">
        <f aca="false">I21*$J$1*2</f>
        <v>2840352563194.99</v>
      </c>
      <c r="M21" s="1" t="n">
        <f aca="false">MIN(J21,E21)</f>
        <v>73765489.7962672</v>
      </c>
    </row>
    <row r="22" customFormat="false" ht="16.5" hidden="false" customHeight="false" outlineLevel="0" collapsed="false">
      <c r="A22" s="0" t="n">
        <v>19</v>
      </c>
      <c r="B22" s="0" t="n">
        <f aca="false">B21+($C$1-$B$1)/18</f>
        <v>408.333333333333</v>
      </c>
      <c r="C22" s="0" t="n">
        <f aca="false">B22+273</f>
        <v>681.333333333333</v>
      </c>
      <c r="D22" s="0" t="n">
        <f aca="false">A22*9.8*3000*1000</f>
        <v>558600000</v>
      </c>
      <c r="E22" s="1" t="n">
        <f aca="false">$H$1+$I$1*SIN(18/180*3.14)*D22</f>
        <v>192532279.527264</v>
      </c>
      <c r="F22" s="1" t="n">
        <f aca="false">E22/2/$J$1</f>
        <v>9.62661397636318E+022</v>
      </c>
      <c r="G22" s="1" t="n">
        <f aca="false">($Q$4^(-0.25))*($J$1^(-0.75))*EXP(223000/(4*8.314*C22))</f>
        <v>3.26511098836056E+022</v>
      </c>
      <c r="H22" s="1" t="n">
        <f aca="false">$Q$8^(-1/$Q$9)*($J$1^(1/$Q$9-1))*EXP($Q$10/($Q$9*8.314*C22))</f>
        <v>8.24485789306522E+023</v>
      </c>
      <c r="I22" s="1" t="n">
        <f aca="false">$Q$12^(-1/3.5)*($J$1^(1/3.5-1))*EXP($Q$14/(3.5*8.314*C22))</f>
        <v>1.01361683253175E+027</v>
      </c>
      <c r="J22" s="1" t="n">
        <f aca="false">G22*$J$1*2</f>
        <v>65302219.7672112</v>
      </c>
      <c r="K22" s="1" t="n">
        <f aca="false">H22*$J$1*2</f>
        <v>1648971578.61304</v>
      </c>
      <c r="L22" s="1" t="n">
        <f aca="false">I22*$J$1*2</f>
        <v>2027233665063.5</v>
      </c>
      <c r="M22" s="1" t="n">
        <f aca="false">MIN(K22,E22)</f>
        <v>192532279.527264</v>
      </c>
      <c r="O22" s="0" t="s">
        <v>22</v>
      </c>
      <c r="P22" s="0" t="s">
        <v>23</v>
      </c>
    </row>
    <row r="23" customFormat="false" ht="16.5" hidden="false" customHeight="false" outlineLevel="0" collapsed="false">
      <c r="A23" s="0" t="n">
        <v>20</v>
      </c>
      <c r="B23" s="0" t="n">
        <f aca="false">B22+($C$1-$B$1)/18</f>
        <v>416.666666666667</v>
      </c>
      <c r="C23" s="0" t="n">
        <f aca="false">B23+273</f>
        <v>689.666666666667</v>
      </c>
      <c r="D23" s="0" t="n">
        <f aca="false">A23*9.8*3000*1000</f>
        <v>588000000</v>
      </c>
      <c r="E23" s="1" t="n">
        <f aca="false">$H$1+$I$1*SIN(18/180*3.14)*D23</f>
        <v>201612925.818172</v>
      </c>
      <c r="F23" s="1" t="n">
        <f aca="false">E23/2/$J$1</f>
        <v>1.00806462909086E+023</v>
      </c>
      <c r="G23" s="1" t="n">
        <f aca="false">($Q$4^(-0.25))*($J$1^(-0.75))*EXP(223000/(4*8.314*C23))</f>
        <v>2.89902305151613E+022</v>
      </c>
      <c r="H23" s="1" t="n">
        <f aca="false">$Q$8^(-1/$Q$9)*($J$1^(1/$Q$9-1))*EXP($Q$10/($Q$9*8.314*C23))</f>
        <v>6.87608783132744E+023</v>
      </c>
      <c r="I23" s="1" t="n">
        <f aca="false">$Q$12^(-1/3.5)*($J$1^(1/3.5-1))*EXP($Q$14/(3.5*8.314*C23))</f>
        <v>7.2936508194352E+026</v>
      </c>
      <c r="J23" s="1" t="n">
        <f aca="false">G23*$J$1*2</f>
        <v>57980461.0303225</v>
      </c>
      <c r="K23" s="1" t="n">
        <f aca="false">H23*$J$1*2</f>
        <v>1375217566.26549</v>
      </c>
      <c r="L23" s="1" t="n">
        <f aca="false">I23*$J$1*2</f>
        <v>1458730163887.04</v>
      </c>
      <c r="M23" s="1" t="n">
        <f aca="false">MIN(K23,E23)</f>
        <v>201612925.818172</v>
      </c>
      <c r="P23" s="0" t="s">
        <v>24</v>
      </c>
    </row>
    <row r="24" customFormat="false" ht="16.5" hidden="false" customHeight="false" outlineLevel="0" collapsed="false">
      <c r="A24" s="0" t="n">
        <v>21</v>
      </c>
      <c r="B24" s="0" t="n">
        <f aca="false">B23+($C$1-$B$1)/18</f>
        <v>425</v>
      </c>
      <c r="C24" s="0" t="n">
        <f aca="false">B24+273</f>
        <v>698</v>
      </c>
      <c r="D24" s="0" t="n">
        <f aca="false">A24*9.8*3000*1000</f>
        <v>617400000</v>
      </c>
      <c r="E24" s="1" t="n">
        <f aca="false">$H$1+$I$1*SIN(18/180*3.14)*D24</f>
        <v>210693572.109081</v>
      </c>
      <c r="F24" s="1" t="n">
        <f aca="false">E24/2/$J$1</f>
        <v>1.0534678605454E+023</v>
      </c>
      <c r="G24" s="1" t="n">
        <f aca="false">($Q$4^(-0.25))*($J$1^(-0.75))*EXP(223000/(4*8.314*C24))</f>
        <v>2.5813006190605E+022</v>
      </c>
      <c r="H24" s="1" t="n">
        <f aca="false">$Q$8^(-1/$Q$9)*($J$1^(1/$Q$9-1))*EXP($Q$10/($Q$9*8.314*C24))</f>
        <v>5.7594660133669E+023</v>
      </c>
      <c r="I24" s="1" t="n">
        <f aca="false">$Q$12^(-1/3.5)*($J$1^(1/3.5-1))*EXP($Q$14/(3.5*8.314*C24))</f>
        <v>5.28967439918952E+026</v>
      </c>
      <c r="J24" s="1" t="n">
        <f aca="false">G24*$J$1*2</f>
        <v>51626012.38121</v>
      </c>
      <c r="K24" s="1" t="n">
        <f aca="false">H24*$J$1*2</f>
        <v>1151893202.67338</v>
      </c>
      <c r="L24" s="1" t="n">
        <f aca="false">I24*$J$1*2</f>
        <v>1057934879837.9</v>
      </c>
      <c r="M24" s="1" t="n">
        <f aca="false">MIN(K24,E24)</f>
        <v>210693572.109081</v>
      </c>
    </row>
    <row r="25" customFormat="false" ht="16.5" hidden="false" customHeight="false" outlineLevel="0" collapsed="false">
      <c r="A25" s="0" t="n">
        <v>22</v>
      </c>
      <c r="B25" s="0" t="n">
        <f aca="false">B24+($C$1-$B$1)/18</f>
        <v>433.333333333333</v>
      </c>
      <c r="C25" s="0" t="n">
        <f aca="false">B25+273</f>
        <v>706.333333333333</v>
      </c>
      <c r="D25" s="0" t="n">
        <f aca="false">A25*9.8*3000*1000</f>
        <v>646800000</v>
      </c>
      <c r="E25" s="1" t="n">
        <f aca="false">$H$1+$I$1*SIN(18/180*3.14)*D25</f>
        <v>219774218.399989</v>
      </c>
      <c r="F25" s="1" t="n">
        <f aca="false">E25/2/$J$1</f>
        <v>1.09887109199995E+023</v>
      </c>
      <c r="G25" s="1" t="n">
        <f aca="false">($Q$4^(-0.25))*($J$1^(-0.75))*EXP(223000/(4*8.314*C25))</f>
        <v>2.30470344707284E+022</v>
      </c>
      <c r="H25" s="1" t="n">
        <f aca="false">$Q$8^(-1/$Q$9)*($J$1^(1/$Q$9-1))*EXP($Q$10/($Q$9*8.314*C25))</f>
        <v>4.84438840687947E+023</v>
      </c>
      <c r="I25" s="1" t="n">
        <f aca="false">$Q$12^(-1/3.5)*($J$1^(1/3.5-1))*EXP($Q$14/(3.5*8.314*C25))</f>
        <v>3.86549341653851E+026</v>
      </c>
      <c r="J25" s="1" t="n">
        <f aca="false">G25*$J$1*2</f>
        <v>46094068.9414568</v>
      </c>
      <c r="K25" s="1" t="n">
        <f aca="false">H25*$J$1*2</f>
        <v>968877681.375894</v>
      </c>
      <c r="L25" s="1" t="n">
        <f aca="false">I25*$J$1*2</f>
        <v>773098683307.703</v>
      </c>
      <c r="M25" s="1" t="n">
        <f aca="false">MIN(K25,E25)</f>
        <v>219774218.399989</v>
      </c>
    </row>
    <row r="26" customFormat="false" ht="16.5" hidden="false" customHeight="false" outlineLevel="0" collapsed="false">
      <c r="A26" s="0" t="n">
        <v>23</v>
      </c>
      <c r="B26" s="0" t="n">
        <f aca="false">B25+($C$1-$B$1)/18</f>
        <v>441.666666666667</v>
      </c>
      <c r="C26" s="0" t="n">
        <f aca="false">B26+273</f>
        <v>714.666666666667</v>
      </c>
      <c r="D26" s="0" t="n">
        <f aca="false">A26*9.8*3000*1000</f>
        <v>676200000</v>
      </c>
      <c r="E26" s="1" t="n">
        <f aca="false">$H$1+$I$1*SIN(18/180*3.14)*D26</f>
        <v>228854864.690898</v>
      </c>
      <c r="F26" s="1" t="n">
        <f aca="false">E26/2/$J$1</f>
        <v>1.14427432345449E+023</v>
      </c>
      <c r="G26" s="1" t="n">
        <f aca="false">($Q$4^(-0.25))*($J$1^(-0.75))*EXP(223000/(4*8.314*C26))</f>
        <v>2.06319109233296E+022</v>
      </c>
      <c r="H26" s="1" t="n">
        <f aca="false">$Q$8^(-1/$Q$9)*($J$1^(1/$Q$9-1))*EXP($Q$10/($Q$9*8.314*C26))</f>
        <v>4.09117541269588E+023</v>
      </c>
      <c r="I26" s="1" t="n">
        <f aca="false">$Q$12^(-1/3.5)*($J$1^(1/3.5-1))*EXP($Q$14/(3.5*8.314*C26))</f>
        <v>2.84549483303639E+026</v>
      </c>
      <c r="J26" s="1" t="n">
        <f aca="false">G26*$J$1*2</f>
        <v>41263821.8466591</v>
      </c>
      <c r="K26" s="1" t="n">
        <f aca="false">H26*$J$1*2</f>
        <v>818235082.539176</v>
      </c>
      <c r="L26" s="1" t="n">
        <f aca="false">I26*$J$1*2</f>
        <v>569098966607.278</v>
      </c>
      <c r="M26" s="1" t="n">
        <f aca="false">MIN(K26,E26)</f>
        <v>228854864.690898</v>
      </c>
    </row>
    <row r="27" customFormat="false" ht="16.5" hidden="false" customHeight="false" outlineLevel="0" collapsed="false">
      <c r="A27" s="0" t="n">
        <v>24</v>
      </c>
      <c r="B27" s="0" t="n">
        <f aca="false">B26+($C$1-$B$1)/18</f>
        <v>450</v>
      </c>
      <c r="C27" s="0" t="n">
        <f aca="false">B27+273</f>
        <v>723</v>
      </c>
      <c r="D27" s="0" t="n">
        <f aca="false">A27*9.8*3000*1000</f>
        <v>705600000</v>
      </c>
      <c r="E27" s="1" t="n">
        <f aca="false">$H$1+$I$1*SIN(18/180*3.14)*D27</f>
        <v>237935510.981807</v>
      </c>
      <c r="F27" s="1" t="n">
        <f aca="false">E27/2/$J$1</f>
        <v>1.18967755490903E+023</v>
      </c>
      <c r="G27" s="1" t="n">
        <f aca="false">($Q$4^(-0.25))*($J$1^(-0.75))*EXP(223000/(4*8.314*C27))</f>
        <v>1.85170628308005E+022</v>
      </c>
      <c r="H27" s="1" t="n">
        <f aca="false">$Q$8^(-1/$Q$9)*($J$1^(1/$Q$9-1))*EXP($Q$10/($Q$9*8.314*C27))</f>
        <v>3.46855877719832E+023</v>
      </c>
      <c r="I27" s="1" t="n">
        <f aca="false">$Q$12^(-1/3.5)*($J$1^(1/3.5-1))*EXP($Q$14/(3.5*8.314*C27))</f>
        <v>2.10949101695266E+026</v>
      </c>
      <c r="J27" s="1" t="n">
        <f aca="false">G27*$J$1*2</f>
        <v>37034125.661601</v>
      </c>
      <c r="K27" s="1" t="n">
        <f aca="false">H27*$J$1*2</f>
        <v>693711755.439664</v>
      </c>
      <c r="L27" s="1" t="n">
        <f aca="false">I27*$J$1*2</f>
        <v>421898203390.532</v>
      </c>
      <c r="M27" s="1" t="n">
        <f aca="false">MIN(K27,E27)</f>
        <v>237935510.981807</v>
      </c>
    </row>
    <row r="28" customFormat="false" ht="16.5" hidden="false" customHeight="false" outlineLevel="0" collapsed="false">
      <c r="A28" s="0" t="n">
        <v>25</v>
      </c>
      <c r="B28" s="0" t="n">
        <f aca="false">B27+($C$1-$B$1)/18</f>
        <v>458.333333333333</v>
      </c>
      <c r="C28" s="0" t="n">
        <f aca="false">B28+273</f>
        <v>731.333333333333</v>
      </c>
      <c r="D28" s="0" t="n">
        <f aca="false">A28*9.8*3000*1000</f>
        <v>735000000</v>
      </c>
      <c r="E28" s="1" t="n">
        <f aca="false">$H$1+$I$1*SIN(18/180*3.14)*D28</f>
        <v>247016157.272715</v>
      </c>
      <c r="F28" s="1" t="n">
        <f aca="false">E28/2/$J$1</f>
        <v>1.23508078636358E+023</v>
      </c>
      <c r="G28" s="1" t="n">
        <f aca="false">($Q$4^(-0.25))*($J$1^(-0.75))*EXP(223000/(4*8.314*C28))</f>
        <v>1.66600041517978E+022</v>
      </c>
      <c r="H28" s="1" t="n">
        <f aca="false">$Q$8^(-1/$Q$9)*($J$1^(1/$Q$9-1))*EXP($Q$10/($Q$9*8.314*C28))</f>
        <v>2.95178006917192E+023</v>
      </c>
      <c r="I28" s="1" t="n">
        <f aca="false">$Q$12^(-1/3.5)*($J$1^(1/3.5-1))*EXP($Q$14/(3.5*8.314*C28))</f>
        <v>1.5745618749977E+026</v>
      </c>
      <c r="J28" s="1" t="n">
        <f aca="false">G28*$J$1*2</f>
        <v>33320008.3035956</v>
      </c>
      <c r="K28" s="1" t="n">
        <f aca="false">H28*$J$1*2</f>
        <v>590356013.834384</v>
      </c>
      <c r="L28" s="1" t="n">
        <f aca="false">I28*$J$1*2</f>
        <v>314912374999.541</v>
      </c>
      <c r="M28" s="1" t="n">
        <f aca="false">MIN(K28,E28)</f>
        <v>247016157.272715</v>
      </c>
    </row>
    <row r="29" customFormat="false" ht="16.5" hidden="false" customHeight="false" outlineLevel="0" collapsed="false">
      <c r="A29" s="0" t="n">
        <v>26</v>
      </c>
      <c r="B29" s="0" t="n">
        <f aca="false">B28+($C$1-$B$1)/18</f>
        <v>466.666666666667</v>
      </c>
      <c r="C29" s="0" t="n">
        <f aca="false">B29+273</f>
        <v>739.666666666667</v>
      </c>
      <c r="D29" s="0" t="n">
        <f aca="false">A29*9.8*3000*1000</f>
        <v>764400000</v>
      </c>
      <c r="E29" s="1" t="n">
        <f aca="false">$H$1+$I$1*SIN(18/180*3.14)*D29</f>
        <v>256096803.563624</v>
      </c>
      <c r="F29" s="1" t="n">
        <f aca="false">E29/2/$J$1</f>
        <v>1.28048401781812E+023</v>
      </c>
      <c r="G29" s="1" t="n">
        <f aca="false">($Q$4^(-0.25))*($J$1^(-0.75))*EXP(223000/(4*8.314*C29))</f>
        <v>1.50249242925003E+022</v>
      </c>
      <c r="H29" s="1" t="n">
        <f aca="false">$Q$8^(-1/$Q$9)*($J$1^(1/$Q$9-1))*EXP($Q$10/($Q$9*8.314*C29))</f>
        <v>2.52114420213578E+023</v>
      </c>
      <c r="I29" s="1" t="n">
        <f aca="false">$Q$12^(-1/3.5)*($J$1^(1/3.5-1))*EXP($Q$14/(3.5*8.314*C29))</f>
        <v>1.18305200727655E+026</v>
      </c>
      <c r="J29" s="1" t="n">
        <f aca="false">G29*$J$1*2</f>
        <v>30049848.5850005</v>
      </c>
      <c r="K29" s="1" t="n">
        <f aca="false">H29*$J$1*2</f>
        <v>504228840.427155</v>
      </c>
      <c r="L29" s="1" t="n">
        <f aca="false">I29*$J$1*2</f>
        <v>236610401455.309</v>
      </c>
      <c r="M29" s="1" t="n">
        <f aca="false">MIN(K29,E29)</f>
        <v>256096803.563624</v>
      </c>
    </row>
    <row r="30" customFormat="false" ht="16.5" hidden="false" customHeight="false" outlineLevel="0" collapsed="false">
      <c r="A30" s="0" t="n">
        <v>27</v>
      </c>
      <c r="B30" s="0" t="n">
        <f aca="false">B29+($C$1-$B$1)/18</f>
        <v>475</v>
      </c>
      <c r="C30" s="0" t="n">
        <f aca="false">B30+273</f>
        <v>748</v>
      </c>
      <c r="D30" s="0" t="n">
        <f aca="false">A30*9.8*3000*1000</f>
        <v>793800000</v>
      </c>
      <c r="E30" s="1" t="n">
        <f aca="false">$H$1+$I$1*SIN(18/180*3.14)*D30</f>
        <v>265177449.854532</v>
      </c>
      <c r="F30" s="1" t="n">
        <f aca="false">E30/2/$J$1</f>
        <v>1.32588724927266E+023</v>
      </c>
      <c r="G30" s="1" t="n">
        <f aca="false">($Q$4^(-0.25))*($J$1^(-0.75))*EXP(223000/(4*8.314*C30))</f>
        <v>1.35815424837266E+022</v>
      </c>
      <c r="H30" s="1" t="n">
        <f aca="false">$Q$8^(-1/$Q$9)*($J$1^(1/$Q$9-1))*EXP($Q$10/($Q$9*8.314*C30))</f>
        <v>2.16091341106138E+023</v>
      </c>
      <c r="I30" s="1" t="n">
        <f aca="false">$Q$12^(-1/3.5)*($J$1^(1/3.5-1))*EXP($Q$14/(3.5*8.314*C30))</f>
        <v>8.94570018720456E+025</v>
      </c>
      <c r="J30" s="1" t="n">
        <f aca="false">G30*$J$1*2</f>
        <v>27163084.9674532</v>
      </c>
      <c r="K30" s="1" t="n">
        <f aca="false">H30*$J$1*2</f>
        <v>432182682.212276</v>
      </c>
      <c r="L30" s="1" t="n">
        <f aca="false">I30*$J$1*2</f>
        <v>178914003744.091</v>
      </c>
      <c r="M30" s="1" t="n">
        <f aca="false">MIN(K30,E30)</f>
        <v>265177449.854532</v>
      </c>
    </row>
    <row r="31" customFormat="false" ht="16.5" hidden="false" customHeight="false" outlineLevel="0" collapsed="false">
      <c r="A31" s="0" t="n">
        <v>28</v>
      </c>
      <c r="B31" s="0" t="n">
        <f aca="false">B30+($C$1-$B$1)/18</f>
        <v>483.333333333333</v>
      </c>
      <c r="C31" s="0" t="n">
        <f aca="false">B31+273</f>
        <v>756.333333333333</v>
      </c>
      <c r="D31" s="0" t="n">
        <f aca="false">A31*9.8*3000*1000</f>
        <v>823200000</v>
      </c>
      <c r="E31" s="1" t="n">
        <f aca="false">$H$1+$I$1*SIN(18/180*3.14)*D31</f>
        <v>274258096.145441</v>
      </c>
      <c r="F31" s="1" t="n">
        <f aca="false">E31/2/$J$1</f>
        <v>1.37129048072721E+023</v>
      </c>
      <c r="G31" s="1" t="n">
        <f aca="false">($Q$4^(-0.25))*($J$1^(-0.75))*EXP(223000/(4*8.314*C31))</f>
        <v>1.23041743390174E+022</v>
      </c>
      <c r="H31" s="1" t="n">
        <f aca="false">$Q$8^(-1/$Q$9)*($J$1^(1/$Q$9-1))*EXP($Q$10/($Q$9*8.314*C31))</f>
        <v>1.85845731146137E+023</v>
      </c>
      <c r="I31" s="1" t="n">
        <f aca="false">$Q$12^(-1/3.5)*($J$1^(1/3.5-1))*EXP($Q$14/(3.5*8.314*C31))</f>
        <v>6.80612305298102E+025</v>
      </c>
      <c r="J31" s="1" t="n">
        <f aca="false">G31*$J$1*2</f>
        <v>24608348.6780348</v>
      </c>
      <c r="K31" s="1" t="n">
        <f aca="false">H31*$J$1*2</f>
        <v>371691462.292273</v>
      </c>
      <c r="L31" s="1" t="n">
        <f aca="false">I31*$J$1*2</f>
        <v>136122461059.62</v>
      </c>
      <c r="M31" s="1" t="n">
        <f aca="false">MIN(K31,E31)</f>
        <v>274258096.145441</v>
      </c>
    </row>
    <row r="32" customFormat="false" ht="16.5" hidden="false" customHeight="false" outlineLevel="0" collapsed="false">
      <c r="A32" s="0" t="n">
        <v>29</v>
      </c>
      <c r="B32" s="0" t="n">
        <f aca="false">B31+($C$1-$B$1)/18</f>
        <v>491.666666666667</v>
      </c>
      <c r="C32" s="0" t="n">
        <f aca="false">B32+273</f>
        <v>764.666666666667</v>
      </c>
      <c r="D32" s="0" t="n">
        <f aca="false">A32*9.8*3000*1000</f>
        <v>852600000</v>
      </c>
      <c r="E32" s="1" t="n">
        <f aca="false">$H$1+$I$1*SIN(18/180*3.14)*D32</f>
        <v>283338742.43635</v>
      </c>
      <c r="F32" s="1" t="n">
        <f aca="false">E32/2/$J$1</f>
        <v>1.41669371218175E+023</v>
      </c>
      <c r="G32" s="1" t="n">
        <f aca="false">($Q$4^(-0.25))*($J$1^(-0.75))*EXP(223000/(4*8.314*C32))</f>
        <v>1.11709685710202E+022</v>
      </c>
      <c r="H32" s="1" t="n">
        <f aca="false">$Q$8^(-1/$Q$9)*($J$1^(1/$Q$9-1))*EXP($Q$10/($Q$9*8.314*C32))</f>
        <v>1.6035965763057E+023</v>
      </c>
      <c r="I32" s="1" t="n">
        <f aca="false">$Q$12^(-1/3.5)*($J$1^(1/3.5-1))*EXP($Q$14/(3.5*8.314*C32))</f>
        <v>5.20922067572204E+025</v>
      </c>
      <c r="J32" s="1" t="n">
        <f aca="false">G32*$J$1*2</f>
        <v>22341937.1420404</v>
      </c>
      <c r="K32" s="1" t="n">
        <f aca="false">H32*$J$1*2</f>
        <v>320719315.26114</v>
      </c>
      <c r="L32" s="1" t="n">
        <f aca="false">I32*$J$1*2</f>
        <v>104184413514.441</v>
      </c>
      <c r="M32" s="1" t="n">
        <f aca="false">MIN(K32,E32)</f>
        <v>283338742.43635</v>
      </c>
    </row>
    <row r="33" customFormat="false" ht="16.5" hidden="false" customHeight="false" outlineLevel="0" collapsed="false">
      <c r="A33" s="0" t="n">
        <v>30</v>
      </c>
      <c r="B33" s="0" t="n">
        <f aca="false">B32+($C$1-$B$1)/18</f>
        <v>500</v>
      </c>
      <c r="C33" s="0" t="n">
        <f aca="false">B33+273</f>
        <v>773</v>
      </c>
      <c r="D33" s="0" t="n">
        <f aca="false">A33*9.8*3000*1000</f>
        <v>882000000</v>
      </c>
      <c r="E33" s="1" t="n">
        <f aca="false">$H$1+$I$1*SIN(18/180*3.14)*D33</f>
        <v>292419388.727258</v>
      </c>
      <c r="F33" s="1" t="n">
        <f aca="false">E33/2/$J$1</f>
        <v>1.46209694363629E+023</v>
      </c>
      <c r="G33" s="1" t="n">
        <f aca="false">($Q$4^(-0.25))*($J$1^(-0.75))*EXP(223000/(4*8.314*C33))</f>
        <v>1.01632806786921E+022</v>
      </c>
      <c r="H33" s="1" t="n">
        <f aca="false">$Q$8^(-1/$Q$9)*($J$1^(1/$Q$9-1))*EXP($Q$10/($Q$9*8.314*C33))</f>
        <v>1.3880937382102E+023</v>
      </c>
      <c r="I33" s="1" t="n">
        <f aca="false">$Q$12^(-1/3.5)*($J$1^(1/3.5-1))*EXP($Q$14/(3.5*8.314*C33))</f>
        <v>4.01004763582057E+025</v>
      </c>
      <c r="J33" s="1" t="n">
        <f aca="false">G33*$J$1*2</f>
        <v>20326561.3573841</v>
      </c>
      <c r="K33" s="1" t="n">
        <f aca="false">H33*$J$1*2</f>
        <v>277618747.64204</v>
      </c>
      <c r="L33" s="1" t="n">
        <f aca="false">I33*$J$1*2</f>
        <v>80200952716.4115</v>
      </c>
      <c r="M33" s="1" t="n">
        <f aca="false">MIN(K33,E33)</f>
        <v>277618747.64204</v>
      </c>
    </row>
    <row r="34" customFormat="false" ht="16.5" hidden="false" customHeight="false" outlineLevel="0" collapsed="false">
      <c r="A34" s="0" t="n">
        <v>31</v>
      </c>
      <c r="B34" s="0" t="n">
        <f aca="false">B33+($C$1-$B$1)/18</f>
        <v>508.333333333333</v>
      </c>
      <c r="C34" s="0" t="n">
        <f aca="false">B34+273</f>
        <v>781.333333333333</v>
      </c>
      <c r="D34" s="0" t="n">
        <f aca="false">A34*9.8*3000*1000</f>
        <v>911400000</v>
      </c>
      <c r="E34" s="1" t="n">
        <f aca="false">$H$1+$I$1*SIN(18/180*3.14)*D34</f>
        <v>301500035.018167</v>
      </c>
      <c r="F34" s="1" t="n">
        <f aca="false">E34/2/$J$1</f>
        <v>1.50750017509083E+023</v>
      </c>
      <c r="G34" s="1" t="n">
        <f aca="false">($Q$4^(-0.25))*($J$1^(-0.75))*EXP(223000/(4*8.314*C34))</f>
        <v>9.26515729265128E+021</v>
      </c>
      <c r="H34" s="1" t="n">
        <f aca="false">$Q$8^(-1/$Q$9)*($J$1^(1/$Q$9-1))*EXP($Q$10/($Q$9*8.314*C34))</f>
        <v>1.20525633300292E+023</v>
      </c>
      <c r="I34" s="1" t="n">
        <f aca="false">$Q$12^(-1/3.5)*($J$1^(1/3.5-1))*EXP($Q$14/(3.5*8.314*C34))</f>
        <v>3.10420226399329E+025</v>
      </c>
      <c r="J34" s="1" t="n">
        <f aca="false">G34*$J$1*2</f>
        <v>18530314.5853026</v>
      </c>
      <c r="K34" s="1" t="n">
        <f aca="false">H34*$J$1*2</f>
        <v>241051266.600584</v>
      </c>
      <c r="L34" s="1" t="n">
        <f aca="false">I34*$J$1*2</f>
        <v>62084045279.8658</v>
      </c>
      <c r="M34" s="1" t="n">
        <f aca="false">MIN(K34,E34)</f>
        <v>241051266.600584</v>
      </c>
    </row>
    <row r="35" customFormat="false" ht="16.5" hidden="false" customHeight="false" outlineLevel="0" collapsed="false">
      <c r="A35" s="0" t="n">
        <v>32</v>
      </c>
      <c r="B35" s="0" t="n">
        <f aca="false">B34+($C$1-$B$1)/18</f>
        <v>516.666666666667</v>
      </c>
      <c r="C35" s="0" t="n">
        <f aca="false">B35+273</f>
        <v>789.666666666667</v>
      </c>
      <c r="D35" s="0" t="n">
        <f aca="false">A35*9.8*3000*1000</f>
        <v>940800000</v>
      </c>
      <c r="E35" s="1" t="n">
        <f aca="false">$H$1+$I$1*SIN(18/180*3.14)*D35</f>
        <v>310580681.309075</v>
      </c>
      <c r="F35" s="1" t="n">
        <f aca="false">E35/2/$J$1</f>
        <v>1.55290340654538E+023</v>
      </c>
      <c r="G35" s="1" t="n">
        <f aca="false">($Q$4^(-0.25))*($J$1^(-0.75))*EXP(223000/(4*8.314*C35))</f>
        <v>8.46291023725529E+021</v>
      </c>
      <c r="H35" s="1" t="n">
        <f aca="false">$Q$8^(-1/$Q$9)*($J$1^(1/$Q$9-1))*EXP($Q$10/($Q$9*8.314*C35))</f>
        <v>1.04962622988741E+023</v>
      </c>
      <c r="I35" s="1" t="n">
        <f aca="false">$Q$12^(-1/3.5)*($J$1^(1/3.5-1))*EXP($Q$14/(3.5*8.314*C35))</f>
        <v>2.41600296362623E+025</v>
      </c>
      <c r="J35" s="1" t="n">
        <f aca="false">G35*$J$1*2</f>
        <v>16925820.4745106</v>
      </c>
      <c r="K35" s="1" t="n">
        <f aca="false">H35*$J$1*2</f>
        <v>209925245.977481</v>
      </c>
      <c r="L35" s="1" t="n">
        <f aca="false">I35*$J$1*2</f>
        <v>48320059272.5245</v>
      </c>
      <c r="M35" s="1" t="n">
        <f aca="false">MIN(K35,E35)</f>
        <v>209925245.977481</v>
      </c>
    </row>
    <row r="36" customFormat="false" ht="16.5" hidden="false" customHeight="false" outlineLevel="0" collapsed="false">
      <c r="A36" s="0" t="n">
        <v>33</v>
      </c>
      <c r="B36" s="0" t="n">
        <f aca="false">B35+($C$1-$B$1)/18</f>
        <v>525</v>
      </c>
      <c r="C36" s="0" t="n">
        <f aca="false">B36+273</f>
        <v>798</v>
      </c>
      <c r="D36" s="0" t="n">
        <f aca="false">A36*9.8*3000*1000</f>
        <v>970200000</v>
      </c>
      <c r="E36" s="1" t="n">
        <f aca="false">$H$1+$I$1*SIN(18/180*3.14)*D36</f>
        <v>319661327.599984</v>
      </c>
      <c r="F36" s="1" t="n">
        <f aca="false">E36/2/$J$1</f>
        <v>1.59830663799992E+023</v>
      </c>
      <c r="G36" s="1" t="n">
        <f aca="false">($Q$4^(-0.25))*($J$1^(-0.75))*EXP(223000/(4*8.314*C36))</f>
        <v>7.74476358113306E+021</v>
      </c>
      <c r="H36" s="1" t="n">
        <f aca="false">$Q$8^(-1/$Q$9)*($J$1^(1/$Q$9-1))*EXP($Q$10/($Q$9*8.314*C36))</f>
        <v>9.16735385881872E+022</v>
      </c>
      <c r="I36" s="1" t="n">
        <f aca="false">$Q$12^(-1/3.5)*($J$1^(1/3.5-1))*EXP($Q$14/(3.5*8.314*C36))</f>
        <v>1.89024613655628E+025</v>
      </c>
      <c r="J36" s="1" t="n">
        <f aca="false">G36*$J$1*2</f>
        <v>15489527.1622661</v>
      </c>
      <c r="K36" s="1" t="n">
        <f aca="false">H36*$J$1*2</f>
        <v>183347077.176374</v>
      </c>
      <c r="L36" s="1" t="n">
        <f aca="false">I36*$J$1*2</f>
        <v>37804922731.1256</v>
      </c>
      <c r="M36" s="1" t="n">
        <f aca="false">MIN(K36,E36)</f>
        <v>183347077.176374</v>
      </c>
    </row>
    <row r="37" customFormat="false" ht="16.5" hidden="false" customHeight="false" outlineLevel="0" collapsed="false">
      <c r="A37" s="0" t="n">
        <v>34</v>
      </c>
      <c r="B37" s="0" t="n">
        <f aca="false">B36+($C$1-$B$1)/18</f>
        <v>533.333333333333</v>
      </c>
      <c r="C37" s="0" t="n">
        <f aca="false">B37+273</f>
        <v>806.333333333333</v>
      </c>
      <c r="D37" s="0" t="n">
        <f aca="false">A37*9.8*3000*1000</f>
        <v>999600000</v>
      </c>
      <c r="E37" s="1" t="n">
        <f aca="false">$H$1+$I$1*SIN(18/180*3.14)*D37</f>
        <v>328741973.890893</v>
      </c>
      <c r="F37" s="1" t="n">
        <f aca="false">E37/2/$J$1</f>
        <v>1.64370986945446E+023</v>
      </c>
      <c r="G37" s="1" t="n">
        <f aca="false">($Q$4^(-0.25))*($J$1^(-0.75))*EXP(223000/(4*8.314*C37))</f>
        <v>7.10056026538098E+021</v>
      </c>
      <c r="H37" s="1" t="n">
        <f aca="false">$Q$8^(-1/$Q$9)*($J$1^(1/$Q$9-1))*EXP($Q$10/($Q$9*8.314*C37))</f>
        <v>8.02913021561601E+022</v>
      </c>
      <c r="I37" s="1" t="n">
        <f aca="false">$Q$12^(-1/3.5)*($J$1^(1/3.5-1))*EXP($Q$14/(3.5*8.314*C37))</f>
        <v>1.48642230415348E+025</v>
      </c>
      <c r="J37" s="1" t="n">
        <f aca="false">G37*$J$1*2</f>
        <v>14201120.530762</v>
      </c>
      <c r="K37" s="1" t="n">
        <f aca="false">H37*$J$1*2</f>
        <v>160582604.31232</v>
      </c>
      <c r="L37" s="1" t="n">
        <f aca="false">I37*$J$1*2</f>
        <v>29728446083.0697</v>
      </c>
      <c r="M37" s="1" t="n">
        <f aca="false">MIN(K37,E37)</f>
        <v>160582604.31232</v>
      </c>
    </row>
    <row r="38" customFormat="false" ht="16.5" hidden="false" customHeight="false" outlineLevel="0" collapsed="false">
      <c r="A38" s="0" t="n">
        <v>35</v>
      </c>
      <c r="B38" s="0" t="n">
        <f aca="false">B37+($C$1-$B$1)/18</f>
        <v>541.666666666667</v>
      </c>
      <c r="C38" s="0" t="n">
        <f aca="false">B38+273</f>
        <v>814.666666666667</v>
      </c>
      <c r="D38" s="0" t="n">
        <f aca="false">A38*9.8*3000*1000</f>
        <v>1029000000</v>
      </c>
      <c r="E38" s="1" t="n">
        <f aca="false">$H$1+$I$1*SIN(18/180*3.14)*D38</f>
        <v>337822620.181801</v>
      </c>
      <c r="F38" s="1" t="n">
        <f aca="false">E38/2/$J$1</f>
        <v>1.68911310090901E+023</v>
      </c>
      <c r="G38" s="1" t="n">
        <f aca="false">($Q$4^(-0.25))*($J$1^(-0.75))*EXP(223000/(4*8.314*C38))</f>
        <v>6.52151752063287E+021</v>
      </c>
      <c r="H38" s="1" t="n">
        <f aca="false">$Q$8^(-1/$Q$9)*($J$1^(1/$Q$9-1))*EXP($Q$10/($Q$9*8.314*C38))</f>
        <v>7.05132775887917E+022</v>
      </c>
      <c r="I38" s="1" t="n">
        <f aca="false">$Q$12^(-1/3.5)*($J$1^(1/3.5-1))*EXP($Q$14/(3.5*8.314*C38))</f>
        <v>1.17463090353919E+025</v>
      </c>
      <c r="J38" s="1" t="n">
        <f aca="false">G38*$J$1*2</f>
        <v>13043035.0412657</v>
      </c>
      <c r="K38" s="1" t="n">
        <f aca="false">H38*$J$1*2</f>
        <v>141026555.177583</v>
      </c>
      <c r="L38" s="1" t="n">
        <f aca="false">I38*$J$1*2</f>
        <v>23492618070.7839</v>
      </c>
      <c r="M38" s="1" t="n">
        <f aca="false">MIN(K38,E38)</f>
        <v>141026555.177583</v>
      </c>
    </row>
    <row r="39" s="3" customFormat="true" ht="16.5" hidden="false" customHeight="false" outlineLevel="0" collapsed="false">
      <c r="A39" s="3" t="n">
        <v>36</v>
      </c>
      <c r="B39" s="3" t="n">
        <f aca="false">B38+($C$1-$B$1)/18</f>
        <v>550</v>
      </c>
      <c r="C39" s="3" t="n">
        <f aca="false">B39+273</f>
        <v>823</v>
      </c>
      <c r="D39" s="3" t="n">
        <f aca="false">A39*9.8*3000*1000</f>
        <v>1058400000</v>
      </c>
      <c r="E39" s="1" t="n">
        <f aca="false">$H$1+$I$1*SIN(18/180*3.14)*D39</f>
        <v>346903266.47271</v>
      </c>
      <c r="F39" s="4" t="n">
        <f aca="false">E39/2/$J$1</f>
        <v>1.73451633236355E+023</v>
      </c>
      <c r="G39" s="4" t="n">
        <f aca="false">($Q$4^(-0.25))*($J$1^(-0.75))*EXP(223000/(4*8.314*C39))</f>
        <v>6.00002236408454E+021</v>
      </c>
      <c r="H39" s="4" t="n">
        <f aca="false">$Q$8^(-1/$Q$9)*($J$1^(1/$Q$9-1))*EXP($Q$10/($Q$9*8.314*C39))</f>
        <v>6.20891074559713E+022</v>
      </c>
      <c r="I39" s="4" t="n">
        <f aca="false">$Q$12^(-1/3.5)*($J$1^(1/3.5-1))*EXP($Q$14/(3.5*8.314*C39))</f>
        <v>9.32676687604E+024</v>
      </c>
      <c r="J39" s="4" t="n">
        <f aca="false">G39*$J$1*2</f>
        <v>12000044.7281691</v>
      </c>
      <c r="K39" s="4" t="n">
        <f aca="false">H39*$J$1*2</f>
        <v>124178214.911943</v>
      </c>
      <c r="L39" s="4" t="n">
        <f aca="false">I39*$J$1*2</f>
        <v>18653533752.08</v>
      </c>
      <c r="M39" s="1" t="n">
        <f aca="false">MIN(K39,E39)</f>
        <v>124178214.911943</v>
      </c>
    </row>
    <row r="40" customFormat="false" ht="16.5" hidden="false" customHeight="false" outlineLevel="0" collapsed="false">
      <c r="A40" s="0" t="n">
        <v>37</v>
      </c>
      <c r="B40" s="0" t="n">
        <f aca="false">B39+($D$1-$C$1)/84</f>
        <v>558.928571428571</v>
      </c>
      <c r="C40" s="0" t="n">
        <f aca="false">B40+273</f>
        <v>831.928571428571</v>
      </c>
      <c r="D40" s="0" t="n">
        <f aca="false">A40*9.8*3000*1000</f>
        <v>1087800000</v>
      </c>
      <c r="E40" s="1" t="n">
        <f aca="false">$H$1+$I$1*SIN(18/180*3.14)*D40</f>
        <v>355983912.763618</v>
      </c>
      <c r="F40" s="1" t="n">
        <f aca="false">E40/2/$J$1</f>
        <v>1.77991956381809E+023</v>
      </c>
      <c r="G40" s="1" t="n">
        <f aca="false">($Q$4^(-0.25))*($J$1^(-0.75))*EXP(223000/(4*8.314*C40))</f>
        <v>5.49764054096939E+021</v>
      </c>
      <c r="H40" s="1" t="n">
        <f aca="false">$Q$8^(-1/$Q$9)*($J$1^(1/$Q$9-1))*EXP($Q$10/($Q$9*8.314*C40))</f>
        <v>5.43302264900027E+022</v>
      </c>
      <c r="I40" s="1" t="n">
        <f aca="false">$Q$12^(-1/3.5)*($J$1^(1/3.5-1))*EXP($Q$14/(3.5*8.314*C40))</f>
        <v>7.32205051154965E+024</v>
      </c>
      <c r="J40" s="1" t="n">
        <f aca="false">G40*$J$1*2</f>
        <v>10995281.0819388</v>
      </c>
      <c r="K40" s="1" t="n">
        <f aca="false">H40*$J$1*2</f>
        <v>108660452.980005</v>
      </c>
      <c r="L40" s="1" t="n">
        <f aca="false">I40*$J$1*2</f>
        <v>14644101023.0993</v>
      </c>
      <c r="M40" s="5" t="n">
        <f aca="false">MIN(L40,E40)</f>
        <v>355983912.763618</v>
      </c>
    </row>
    <row r="41" customFormat="false" ht="16.5" hidden="false" customHeight="false" outlineLevel="0" collapsed="false">
      <c r="A41" s="0" t="n">
        <v>38</v>
      </c>
      <c r="B41" s="0" t="n">
        <f aca="false">B40+($D$1-$C$1)/84</f>
        <v>567.857142857143</v>
      </c>
      <c r="C41" s="0" t="n">
        <f aca="false">B41+273</f>
        <v>840.857142857143</v>
      </c>
      <c r="D41" s="0" t="n">
        <f aca="false">A41*9.8*3000*1000</f>
        <v>1117200000</v>
      </c>
      <c r="E41" s="1" t="n">
        <f aca="false">$H$1+$I$1*SIN(18/180*3.14)*D41</f>
        <v>365064559.054527</v>
      </c>
      <c r="F41" s="1" t="n">
        <f aca="false">E41/2/$J$1</f>
        <v>1.82532279527264E+023</v>
      </c>
      <c r="G41" s="1" t="n">
        <f aca="false">($Q$4^(-0.25))*($J$1^(-0.75))*EXP(223000/(4*8.314*C41))</f>
        <v>5.046686333712E+021</v>
      </c>
      <c r="H41" s="1" t="n">
        <f aca="false">$Q$8^(-1/$Q$9)*($J$1^(1/$Q$9-1))*EXP($Q$10/($Q$9*8.314*C41))</f>
        <v>4.76758885940817E+022</v>
      </c>
      <c r="I41" s="1" t="n">
        <f aca="false">$Q$12^(-1/3.5)*($J$1^(1/3.5-1))*EXP($Q$14/(3.5*8.314*C41))</f>
        <v>5.77785018417339E+024</v>
      </c>
      <c r="J41" s="1" t="n">
        <f aca="false">G41*$J$1*2</f>
        <v>10093372.667424</v>
      </c>
      <c r="K41" s="1" t="n">
        <f aca="false">H41*$J$1*2</f>
        <v>95351777.1881634</v>
      </c>
      <c r="L41" s="1" t="n">
        <f aca="false">I41*$J$1*2</f>
        <v>11555700368.3468</v>
      </c>
      <c r="M41" s="5" t="n">
        <f aca="false">MIN(L41,E41)</f>
        <v>365064559.054527</v>
      </c>
    </row>
    <row r="42" customFormat="false" ht="16.5" hidden="false" customHeight="false" outlineLevel="0" collapsed="false">
      <c r="A42" s="0" t="n">
        <v>39</v>
      </c>
      <c r="B42" s="0" t="n">
        <f aca="false">B41+($D$1-$C$1)/84</f>
        <v>576.785714285714</v>
      </c>
      <c r="C42" s="0" t="n">
        <f aca="false">B42+273</f>
        <v>849.785714285714</v>
      </c>
      <c r="D42" s="0" t="n">
        <f aca="false">A42*9.8*3000*1000</f>
        <v>1146600000</v>
      </c>
      <c r="E42" s="1" t="n">
        <f aca="false">$H$1+$I$1*SIN(18/180*3.14)*D42</f>
        <v>374145205.345436</v>
      </c>
      <c r="F42" s="1" t="n">
        <f aca="false">E42/2/$J$1</f>
        <v>1.87072602672718E+023</v>
      </c>
      <c r="G42" s="1" t="n">
        <f aca="false">($Q$4^(-0.25))*($J$1^(-0.75))*EXP(223000/(4*8.314*C42))</f>
        <v>4.64106194680324E+021</v>
      </c>
      <c r="H42" s="1" t="n">
        <f aca="false">$Q$8^(-1/$Q$9)*($J$1^(1/$Q$9-1))*EXP($Q$10/($Q$9*8.314*C42))</f>
        <v>4.19515925087755E+022</v>
      </c>
      <c r="I42" s="1" t="n">
        <f aca="false">$Q$12^(-1/3.5)*($J$1^(1/3.5-1))*EXP($Q$14/(3.5*8.314*C42))</f>
        <v>4.58206702374413E+024</v>
      </c>
      <c r="J42" s="1" t="n">
        <f aca="false">G42*$J$1*2</f>
        <v>9282123.89360649</v>
      </c>
      <c r="K42" s="1" t="n">
        <f aca="false">H42*$J$1*2</f>
        <v>83903185.017551</v>
      </c>
      <c r="L42" s="1" t="n">
        <f aca="false">I42*$J$1*2</f>
        <v>9164134047.48825</v>
      </c>
      <c r="M42" s="5" t="n">
        <f aca="false">MIN(L42,E42)</f>
        <v>374145205.345436</v>
      </c>
    </row>
    <row r="43" customFormat="false" ht="16.5" hidden="false" customHeight="false" outlineLevel="0" collapsed="false">
      <c r="A43" s="0" t="n">
        <v>40</v>
      </c>
      <c r="B43" s="0" t="n">
        <f aca="false">B42+($D$1-$C$1)/84</f>
        <v>585.714285714286</v>
      </c>
      <c r="C43" s="0" t="n">
        <f aca="false">B43+273</f>
        <v>858.714285714286</v>
      </c>
      <c r="D43" s="0" t="n">
        <f aca="false">A43*9.8*3000*1000</f>
        <v>1176000000</v>
      </c>
      <c r="E43" s="1" t="n">
        <f aca="false">$H$1+$I$1*SIN(18/180*3.14)*D43</f>
        <v>383225851.636344</v>
      </c>
      <c r="F43" s="1" t="n">
        <f aca="false">E43/2/$J$1</f>
        <v>1.91612925818172E+023</v>
      </c>
      <c r="G43" s="1" t="n">
        <f aca="false">($Q$4^(-0.25))*($J$1^(-0.75))*EXP(223000/(4*8.314*C43))</f>
        <v>4.27548250148062E+021</v>
      </c>
      <c r="H43" s="1" t="n">
        <f aca="false">$Q$8^(-1/$Q$9)*($J$1^(1/$Q$9-1))*EXP($Q$10/($Q$9*8.314*C43))</f>
        <v>3.70129148308016E+022</v>
      </c>
      <c r="I43" s="1" t="n">
        <f aca="false">$Q$12^(-1/3.5)*($J$1^(1/3.5-1))*EXP($Q$14/(3.5*8.314*C43))</f>
        <v>3.65132740266993E+024</v>
      </c>
      <c r="J43" s="1" t="n">
        <f aca="false">G43*$J$1*2</f>
        <v>8550965.00296123</v>
      </c>
      <c r="K43" s="1" t="n">
        <f aca="false">H43*$J$1*2</f>
        <v>74025829.6616032</v>
      </c>
      <c r="L43" s="1" t="n">
        <f aca="false">I43*$J$1*2</f>
        <v>7302654805.33986</v>
      </c>
      <c r="M43" s="5" t="n">
        <f aca="false">MIN(L43,E43)</f>
        <v>383225851.636344</v>
      </c>
    </row>
    <row r="44" customFormat="false" ht="16.5" hidden="false" customHeight="false" outlineLevel="0" collapsed="false">
      <c r="A44" s="0" t="n">
        <v>41</v>
      </c>
      <c r="B44" s="0" t="n">
        <f aca="false">B43+($D$1-$C$1)/84</f>
        <v>594.642857142857</v>
      </c>
      <c r="C44" s="0" t="n">
        <f aca="false">B44+273</f>
        <v>867.642857142857</v>
      </c>
      <c r="D44" s="0" t="n">
        <f aca="false">A44*9.8*3000*1000</f>
        <v>1205400000</v>
      </c>
      <c r="E44" s="1" t="n">
        <f aca="false">$H$1+$I$1*SIN(18/180*3.14)*D44</f>
        <v>392306497.927253</v>
      </c>
      <c r="F44" s="1" t="n">
        <f aca="false">E44/2/$J$1</f>
        <v>1.96153248963626E+023</v>
      </c>
      <c r="G44" s="1" t="n">
        <f aca="false">($Q$4^(-0.25))*($J$1^(-0.75))*EXP(223000/(4*8.314*C44))</f>
        <v>3.94535653694514E+021</v>
      </c>
      <c r="H44" s="1" t="n">
        <f aca="false">$Q$8^(-1/$Q$9)*($J$1^(1/$Q$9-1))*EXP($Q$10/($Q$9*8.314*C44))</f>
        <v>3.27399221703137E+022</v>
      </c>
      <c r="I44" s="1" t="n">
        <f aca="false">$Q$12^(-1/3.5)*($J$1^(1/3.5-1))*EXP($Q$14/(3.5*8.314*C44))</f>
        <v>2.92327479826139E+024</v>
      </c>
      <c r="J44" s="1" t="n">
        <f aca="false">G44*$J$1*2</f>
        <v>7890713.07389028</v>
      </c>
      <c r="K44" s="1" t="n">
        <f aca="false">H44*$J$1*2</f>
        <v>65479844.3406274</v>
      </c>
      <c r="L44" s="1" t="n">
        <f aca="false">I44*$J$1*2</f>
        <v>5846549596.52277</v>
      </c>
      <c r="M44" s="5" t="n">
        <f aca="false">MIN(L44,E44)</f>
        <v>392306497.927253</v>
      </c>
    </row>
    <row r="45" customFormat="false" ht="16.5" hidden="false" customHeight="false" outlineLevel="0" collapsed="false">
      <c r="A45" s="0" t="n">
        <v>42</v>
      </c>
      <c r="B45" s="0" t="n">
        <f aca="false">B44+($D$1-$C$1)/84</f>
        <v>603.571428571429</v>
      </c>
      <c r="C45" s="0" t="n">
        <f aca="false">B45+273</f>
        <v>876.571428571429</v>
      </c>
      <c r="D45" s="0" t="n">
        <f aca="false">A45*9.8*3000*1000</f>
        <v>1234800000</v>
      </c>
      <c r="E45" s="1" t="n">
        <f aca="false">$H$1+$I$1*SIN(18/180*3.14)*D45</f>
        <v>401387144.218162</v>
      </c>
      <c r="F45" s="1" t="n">
        <f aca="false">E45/2/$J$1</f>
        <v>2.00693572109081E+023</v>
      </c>
      <c r="G45" s="1" t="n">
        <f aca="false">($Q$4^(-0.25))*($J$1^(-0.75))*EXP(223000/(4*8.314*C45))</f>
        <v>3.64668561430968E+021</v>
      </c>
      <c r="H45" s="1" t="n">
        <f aca="false">$Q$8^(-1/$Q$9)*($J$1^(1/$Q$9-1))*EXP($Q$10/($Q$9*8.314*C45))</f>
        <v>2.90326919721203E+022</v>
      </c>
      <c r="I45" s="1" t="n">
        <f aca="false">$Q$12^(-1/3.5)*($J$1^(1/3.5-1))*EXP($Q$14/(3.5*8.314*C45))</f>
        <v>2.35101834861197E+024</v>
      </c>
      <c r="J45" s="1" t="n">
        <f aca="false">G45*$J$1*2</f>
        <v>7293371.22861936</v>
      </c>
      <c r="K45" s="1" t="n">
        <f aca="false">H45*$J$1*2</f>
        <v>58065383.9442407</v>
      </c>
      <c r="L45" s="1" t="n">
        <f aca="false">I45*$J$1*2</f>
        <v>4702036697.22393</v>
      </c>
      <c r="M45" s="5" t="n">
        <f aca="false">MIN(L45,E45)</f>
        <v>401387144.218162</v>
      </c>
    </row>
    <row r="46" customFormat="false" ht="16.5" hidden="false" customHeight="false" outlineLevel="0" collapsed="false">
      <c r="A46" s="0" t="n">
        <v>43</v>
      </c>
      <c r="B46" s="0" t="n">
        <f aca="false">B45+($D$1-$C$1)/84</f>
        <v>612.5</v>
      </c>
      <c r="C46" s="0" t="n">
        <f aca="false">B46+273</f>
        <v>885.5</v>
      </c>
      <c r="D46" s="0" t="n">
        <f aca="false">A46*9.8*3000*1000</f>
        <v>1264200000</v>
      </c>
      <c r="E46" s="1" t="n">
        <f aca="false">$H$1+$I$1*SIN(18/180*3.14)*D46</f>
        <v>410467790.50907</v>
      </c>
      <c r="F46" s="1" t="n">
        <f aca="false">E46/2/$J$1</f>
        <v>2.05233895254535E+023</v>
      </c>
      <c r="G46" s="1" t="n">
        <f aca="false">($Q$4^(-0.25))*($J$1^(-0.75))*EXP(223000/(4*8.314*C46))</f>
        <v>3.37597973704729E+021</v>
      </c>
      <c r="H46" s="1" t="n">
        <f aca="false">$Q$8^(-1/$Q$9)*($J$1^(1/$Q$9-1))*EXP($Q$10/($Q$9*8.314*C46))</f>
        <v>2.58077087728027E+022</v>
      </c>
      <c r="I46" s="1" t="n">
        <f aca="false">$Q$12^(-1/3.5)*($J$1^(1/3.5-1))*EXP($Q$14/(3.5*8.314*C46))</f>
        <v>1.89911117386275E+024</v>
      </c>
      <c r="J46" s="1" t="n">
        <f aca="false">G46*$J$1*2</f>
        <v>6751959.47409458</v>
      </c>
      <c r="K46" s="1" t="n">
        <f aca="false">H46*$J$1*2</f>
        <v>51615417.5456053</v>
      </c>
      <c r="L46" s="1" t="n">
        <f aca="false">I46*$J$1*2</f>
        <v>3798222347.72551</v>
      </c>
      <c r="M46" s="5" t="n">
        <f aca="false">MIN(L46,E46)</f>
        <v>410467790.50907</v>
      </c>
    </row>
    <row r="47" customFormat="false" ht="16.5" hidden="false" customHeight="false" outlineLevel="0" collapsed="false">
      <c r="A47" s="0" t="n">
        <v>44</v>
      </c>
      <c r="B47" s="0" t="n">
        <f aca="false">B46+($D$1-$C$1)/84</f>
        <v>621.428571428572</v>
      </c>
      <c r="C47" s="0" t="n">
        <f aca="false">B47+273</f>
        <v>894.428571428572</v>
      </c>
      <c r="D47" s="0" t="n">
        <f aca="false">A47*9.8*3000*1000</f>
        <v>1293600000</v>
      </c>
      <c r="E47" s="1" t="n">
        <f aca="false">$H$1+$I$1*SIN(18/180*3.14)*D47</f>
        <v>419548436.799979</v>
      </c>
      <c r="F47" s="1" t="n">
        <f aca="false">E47/2/$J$1</f>
        <v>2.09774218399989E+023</v>
      </c>
      <c r="G47" s="1" t="n">
        <f aca="false">($Q$4^(-0.25))*($J$1^(-0.75))*EXP(223000/(4*8.314*C47))</f>
        <v>3.13018590511849E+021</v>
      </c>
      <c r="H47" s="1" t="n">
        <f aca="false">$Q$8^(-1/$Q$9)*($J$1^(1/$Q$9-1))*EXP($Q$10/($Q$9*8.314*C47))</f>
        <v>2.29949543852446E+022</v>
      </c>
      <c r="I47" s="1" t="n">
        <f aca="false">$Q$12^(-1/3.5)*($J$1^(1/3.5-1))*EXP($Q$14/(3.5*8.314*C47))</f>
        <v>1.54062029483297E+024</v>
      </c>
      <c r="J47" s="1" t="n">
        <f aca="false">G47*$J$1*2</f>
        <v>6260371.81023698</v>
      </c>
      <c r="K47" s="1" t="n">
        <f aca="false">H47*$J$1*2</f>
        <v>45989908.7704893</v>
      </c>
      <c r="L47" s="1" t="n">
        <f aca="false">I47*$J$1*2</f>
        <v>3081240589.66594</v>
      </c>
      <c r="M47" s="5" t="n">
        <f aca="false">MIN(L47,E47)</f>
        <v>419548436.799979</v>
      </c>
    </row>
    <row r="48" customFormat="false" ht="16.5" hidden="false" customHeight="false" outlineLevel="0" collapsed="false">
      <c r="A48" s="0" t="n">
        <v>45</v>
      </c>
      <c r="B48" s="0" t="n">
        <f aca="false">B47+($D$1-$C$1)/84</f>
        <v>630.357142857143</v>
      </c>
      <c r="C48" s="0" t="n">
        <f aca="false">B48+273</f>
        <v>903.357142857143</v>
      </c>
      <c r="D48" s="0" t="n">
        <f aca="false">A48*9.8*3000*1000</f>
        <v>1323000000</v>
      </c>
      <c r="E48" s="1" t="n">
        <f aca="false">$H$1+$I$1*SIN(18/180*3.14)*D48</f>
        <v>428629083.090887</v>
      </c>
      <c r="F48" s="1" t="n">
        <f aca="false">E48/2/$J$1</f>
        <v>2.14314541545444E+023</v>
      </c>
      <c r="G48" s="1" t="n">
        <f aca="false">($Q$4^(-0.25))*($J$1^(-0.75))*EXP(223000/(4*8.314*C48))</f>
        <v>2.90662760588492E+021</v>
      </c>
      <c r="H48" s="1" t="n">
        <f aca="false">$Q$8^(-1/$Q$9)*($J$1^(1/$Q$9-1))*EXP($Q$10/($Q$9*8.314*C48))</f>
        <v>2.05355501898568E+022</v>
      </c>
      <c r="I48" s="1" t="n">
        <f aca="false">$Q$12^(-1/3.5)*($J$1^(1/3.5-1))*EXP($Q$14/(3.5*8.314*C48))</f>
        <v>1.25498002953111E+024</v>
      </c>
      <c r="J48" s="1" t="n">
        <f aca="false">G48*$J$1*2</f>
        <v>5813255.21176985</v>
      </c>
      <c r="K48" s="1" t="n">
        <f aca="false">H48*$J$1*2</f>
        <v>41071100.3797136</v>
      </c>
      <c r="L48" s="1" t="n">
        <f aca="false">I48*$J$1*2</f>
        <v>2509960059.06222</v>
      </c>
      <c r="M48" s="5" t="n">
        <f aca="false">MIN(L48,E48)</f>
        <v>428629083.090887</v>
      </c>
    </row>
    <row r="49" customFormat="false" ht="16.5" hidden="false" customHeight="false" outlineLevel="0" collapsed="false">
      <c r="A49" s="0" t="n">
        <v>46</v>
      </c>
      <c r="B49" s="0" t="n">
        <f aca="false">B48+($D$1-$C$1)/84</f>
        <v>639.285714285714</v>
      </c>
      <c r="C49" s="0" t="n">
        <f aca="false">B49+273</f>
        <v>912.285714285714</v>
      </c>
      <c r="D49" s="0" t="n">
        <f aca="false">A49*9.8*3000*1000</f>
        <v>1352400000</v>
      </c>
      <c r="E49" s="1" t="n">
        <f aca="false">$H$1+$I$1*SIN(18/180*3.14)*D49</f>
        <v>437709729.381796</v>
      </c>
      <c r="F49" s="1" t="n">
        <f aca="false">E49/2/$J$1</f>
        <v>2.18854864690898E+023</v>
      </c>
      <c r="G49" s="1" t="n">
        <f aca="false">($Q$4^(-0.25))*($J$1^(-0.75))*EXP(223000/(4*8.314*C49))</f>
        <v>2.70295343748515E+021</v>
      </c>
      <c r="H49" s="1" t="n">
        <f aca="false">$Q$8^(-1/$Q$9)*($J$1^(1/$Q$9-1))*EXP($Q$10/($Q$9*8.314*C49))</f>
        <v>1.83798402922258E+022</v>
      </c>
      <c r="I49" s="1" t="n">
        <f aca="false">$Q$12^(-1/3.5)*($J$1^(1/3.5-1))*EXP($Q$14/(3.5*8.314*C49))</f>
        <v>1.02641090696197E+024</v>
      </c>
      <c r="J49" s="1" t="n">
        <f aca="false">G49*$J$1*2</f>
        <v>5405906.8749703</v>
      </c>
      <c r="K49" s="1" t="n">
        <f aca="false">H49*$J$1*2</f>
        <v>36759680.5844517</v>
      </c>
      <c r="L49" s="1" t="n">
        <f aca="false">I49*$J$1*2</f>
        <v>2052821813.92394</v>
      </c>
      <c r="M49" s="5" t="n">
        <f aca="false">MIN(L49,E49)</f>
        <v>437709729.381796</v>
      </c>
    </row>
    <row r="50" customFormat="false" ht="16.5" hidden="false" customHeight="false" outlineLevel="0" collapsed="false">
      <c r="A50" s="0" t="n">
        <v>47</v>
      </c>
      <c r="B50" s="0" t="n">
        <f aca="false">B49+($D$1-$C$1)/84</f>
        <v>648.214285714286</v>
      </c>
      <c r="C50" s="0" t="n">
        <f aca="false">B50+273</f>
        <v>921.214285714286</v>
      </c>
      <c r="D50" s="0" t="n">
        <f aca="false">A50*9.8*3000*1000</f>
        <v>1381800000</v>
      </c>
      <c r="E50" s="1" t="n">
        <f aca="false">$H$1+$I$1*SIN(18/180*3.14)*D50</f>
        <v>446790375.672705</v>
      </c>
      <c r="F50" s="1" t="n">
        <f aca="false">E50/2/$J$1</f>
        <v>2.23395187836352E+023</v>
      </c>
      <c r="G50" s="1" t="n">
        <f aca="false">($Q$4^(-0.25))*($J$1^(-0.75))*EXP(223000/(4*8.314*C50))</f>
        <v>2.51709337847881E+021</v>
      </c>
      <c r="H50" s="1" t="n">
        <f aca="false">$Q$8^(-1/$Q$9)*($J$1^(1/$Q$9-1))*EXP($Q$10/($Q$9*8.314*C50))</f>
        <v>1.64858279644144E+022</v>
      </c>
      <c r="I50" s="1" t="n">
        <f aca="false">$Q$12^(-1/3.5)*($J$1^(1/3.5-1))*EXP($Q$14/(3.5*8.314*C50))</f>
        <v>8.42749022181442E+023</v>
      </c>
      <c r="J50" s="1" t="n">
        <f aca="false">G50*$J$1*2</f>
        <v>5034186.75695762</v>
      </c>
      <c r="K50" s="1" t="n">
        <f aca="false">H50*$J$1*2</f>
        <v>32971655.9288287</v>
      </c>
      <c r="L50" s="1" t="n">
        <f aca="false">I50*$J$1*2</f>
        <v>1685498044.36288</v>
      </c>
      <c r="M50" s="5" t="n">
        <f aca="false">MIN(L50,E50)</f>
        <v>446790375.672705</v>
      </c>
    </row>
    <row r="51" customFormat="false" ht="16.5" hidden="false" customHeight="false" outlineLevel="0" collapsed="false">
      <c r="A51" s="0" t="n">
        <v>48</v>
      </c>
      <c r="B51" s="0" t="n">
        <f aca="false">B50+($D$1-$C$1)/84</f>
        <v>657.142857142857</v>
      </c>
      <c r="C51" s="0" t="n">
        <f aca="false">B51+273</f>
        <v>930.142857142857</v>
      </c>
      <c r="D51" s="0" t="n">
        <f aca="false">A51*9.8*3000*1000</f>
        <v>1411200000</v>
      </c>
      <c r="E51" s="1" t="n">
        <f aca="false">$H$1+$I$1*SIN(18/180*3.14)*D51</f>
        <v>455871021.963613</v>
      </c>
      <c r="F51" s="1" t="n">
        <f aca="false">E51/2/$J$1</f>
        <v>2.27935510981806E+023</v>
      </c>
      <c r="G51" s="1" t="n">
        <f aca="false">($Q$4^(-0.25))*($J$1^(-0.75))*EXP(223000/(4*8.314*C51))</f>
        <v>2.34722147615362E+021</v>
      </c>
      <c r="H51" s="1" t="n">
        <f aca="false">$Q$8^(-1/$Q$9)*($J$1^(1/$Q$9-1))*EXP($Q$10/($Q$9*8.314*C51))</f>
        <v>1.48178961603227E+022</v>
      </c>
      <c r="I51" s="1" t="n">
        <f aca="false">$Q$12^(-1/3.5)*($J$1^(1/3.5-1))*EXP($Q$14/(3.5*8.314*C51))</f>
        <v>6.94574876832889E+023</v>
      </c>
      <c r="J51" s="1" t="n">
        <f aca="false">G51*$J$1*2</f>
        <v>4694442.95230724</v>
      </c>
      <c r="K51" s="1" t="n">
        <f aca="false">H51*$J$1*2</f>
        <v>29635792.3206453</v>
      </c>
      <c r="L51" s="1" t="n">
        <f aca="false">I51*$J$1*2</f>
        <v>1389149753.66578</v>
      </c>
      <c r="M51" s="5" t="n">
        <f aca="false">MIN(L51,E51)</f>
        <v>455871021.963613</v>
      </c>
    </row>
    <row r="52" customFormat="false" ht="16.5" hidden="false" customHeight="false" outlineLevel="0" collapsed="false">
      <c r="A52" s="0" t="n">
        <v>49</v>
      </c>
      <c r="B52" s="0" t="n">
        <f aca="false">B51+($D$1-$C$1)/84</f>
        <v>666.071428571429</v>
      </c>
      <c r="C52" s="0" t="n">
        <f aca="false">B52+273</f>
        <v>939.071428571429</v>
      </c>
      <c r="D52" s="0" t="n">
        <f aca="false">A52*9.8*3000*1000</f>
        <v>1440600000</v>
      </c>
      <c r="E52" s="1" t="n">
        <f aca="false">$H$1+$I$1*SIN(18/180*3.14)*D52</f>
        <v>464951668.254522</v>
      </c>
      <c r="F52" s="1" t="n">
        <f aca="false">E52/2/$J$1</f>
        <v>2.32475834127261E+023</v>
      </c>
      <c r="G52" s="1" t="n">
        <f aca="false">($Q$4^(-0.25))*($J$1^(-0.75))*EXP(223000/(4*8.314*C52))</f>
        <v>2.19172393669922E+021</v>
      </c>
      <c r="H52" s="1" t="n">
        <f aca="false">$Q$8^(-1/$Q$9)*($J$1^(1/$Q$9-1))*EXP($Q$10/($Q$9*8.314*C52))</f>
        <v>1.33457572189675E+022</v>
      </c>
      <c r="I52" s="1" t="n">
        <f aca="false">$Q$12^(-1/3.5)*($J$1^(1/3.5-1))*EXP($Q$14/(3.5*8.314*C52))</f>
        <v>5.74561882448491E+023</v>
      </c>
      <c r="J52" s="1" t="n">
        <f aca="false">G52*$J$1*2</f>
        <v>4383447.87339844</v>
      </c>
      <c r="K52" s="1" t="n">
        <f aca="false">H52*$J$1*2</f>
        <v>26691514.4379349</v>
      </c>
      <c r="L52" s="1" t="n">
        <f aca="false">I52*$J$1*2</f>
        <v>1149123764.89698</v>
      </c>
      <c r="M52" s="5" t="n">
        <f aca="false">MIN(L52,E52)</f>
        <v>464951668.254522</v>
      </c>
    </row>
    <row r="53" customFormat="false" ht="16.5" hidden="false" customHeight="false" outlineLevel="0" collapsed="false">
      <c r="A53" s="0" t="n">
        <v>50</v>
      </c>
      <c r="B53" s="0" t="n">
        <f aca="false">B52+($D$1-$C$1)/84</f>
        <v>675</v>
      </c>
      <c r="C53" s="0" t="n">
        <f aca="false">B53+273</f>
        <v>948</v>
      </c>
      <c r="D53" s="0" t="n">
        <f aca="false">A53*9.8*3000*1000</f>
        <v>1470000000</v>
      </c>
      <c r="E53" s="1" t="n">
        <f aca="false">$H$1+$I$1*SIN(18/180*3.14)*D53</f>
        <v>474032314.54543</v>
      </c>
      <c r="F53" s="1" t="n">
        <f aca="false">E53/2/$J$1</f>
        <v>2.37016157272715E+023</v>
      </c>
      <c r="G53" s="1" t="n">
        <f aca="false">($Q$4^(-0.25))*($J$1^(-0.75))*EXP(223000/(4*8.314*C53))</f>
        <v>2.04917177280532E+021</v>
      </c>
      <c r="H53" s="1" t="n">
        <f aca="false">$Q$8^(-1/$Q$9)*($J$1^(1/$Q$9-1))*EXP($Q$10/($Q$9*8.314*C53))</f>
        <v>1.20435880771685E+022</v>
      </c>
      <c r="I53" s="1" t="n">
        <f aca="false">$Q$12^(-1/3.5)*($J$1^(1/3.5-1))*EXP($Q$14/(3.5*8.314*C53))</f>
        <v>4.76986795365607E+023</v>
      </c>
      <c r="J53" s="1" t="n">
        <f aca="false">G53*$J$1*2</f>
        <v>4098343.54561065</v>
      </c>
      <c r="K53" s="1" t="n">
        <f aca="false">H53*$J$1*2</f>
        <v>24087176.154337</v>
      </c>
      <c r="L53" s="1" t="n">
        <f aca="false">I53*$J$1*2</f>
        <v>953973590.731214</v>
      </c>
      <c r="M53" s="5" t="n">
        <f aca="false">MIN(L53,E53)</f>
        <v>474032314.54543</v>
      </c>
    </row>
    <row r="54" customFormat="false" ht="16.5" hidden="false" customHeight="false" outlineLevel="0" collapsed="false">
      <c r="A54" s="0" t="n">
        <v>51</v>
      </c>
      <c r="B54" s="0" t="n">
        <f aca="false">B53+($D$1-$C$1)/84</f>
        <v>683.928571428572</v>
      </c>
      <c r="C54" s="0" t="n">
        <f aca="false">B54+273</f>
        <v>956.928571428572</v>
      </c>
      <c r="D54" s="0" t="n">
        <f aca="false">A54*9.8*3000*1000</f>
        <v>1499400000</v>
      </c>
      <c r="E54" s="1" t="n">
        <f aca="false">$H$1+$I$1*SIN(18/180*3.14)*D54</f>
        <v>483112960.836339</v>
      </c>
      <c r="F54" s="1" t="n">
        <f aca="false">E54/2/$J$1</f>
        <v>2.41556480418169E+023</v>
      </c>
      <c r="G54" s="1" t="n">
        <f aca="false">($Q$4^(-0.25))*($J$1^(-0.75))*EXP(223000/(4*8.314*C54))</f>
        <v>1.91829730554917E+021</v>
      </c>
      <c r="H54" s="1" t="n">
        <f aca="false">$Q$8^(-1/$Q$9)*($J$1^(1/$Q$9-1))*EXP($Q$10/($Q$9*8.314*C54))</f>
        <v>1.08893161143724E+022</v>
      </c>
      <c r="I54" s="1" t="n">
        <f aca="false">$Q$12^(-1/3.5)*($J$1^(1/3.5-1))*EXP($Q$14/(3.5*8.314*C54))</f>
        <v>3.97360113255116E+023</v>
      </c>
      <c r="J54" s="1" t="n">
        <f aca="false">G54*$J$1*2</f>
        <v>3836594.61109835</v>
      </c>
      <c r="K54" s="1" t="n">
        <f aca="false">H54*$J$1*2</f>
        <v>21778632.2287449</v>
      </c>
      <c r="L54" s="1" t="n">
        <f aca="false">I54*$J$1*2</f>
        <v>794720226.510233</v>
      </c>
      <c r="M54" s="5" t="n">
        <f aca="false">MIN(L54,E54)</f>
        <v>483112960.836339</v>
      </c>
    </row>
    <row r="55" customFormat="false" ht="16.5" hidden="false" customHeight="false" outlineLevel="0" collapsed="false">
      <c r="A55" s="0" t="n">
        <v>52</v>
      </c>
      <c r="B55" s="0" t="n">
        <f aca="false">B54+($D$1-$C$1)/84</f>
        <v>692.857142857143</v>
      </c>
      <c r="C55" s="0" t="n">
        <f aca="false">B55+273</f>
        <v>965.857142857143</v>
      </c>
      <c r="D55" s="0" t="n">
        <f aca="false">A55*9.8*3000*1000</f>
        <v>1528800000</v>
      </c>
      <c r="E55" s="1" t="n">
        <f aca="false">$H$1+$I$1*SIN(18/180*3.14)*D55</f>
        <v>492193607.127248</v>
      </c>
      <c r="F55" s="1" t="n">
        <f aca="false">E55/2/$J$1</f>
        <v>2.46096803563624E+023</v>
      </c>
      <c r="G55" s="1" t="n">
        <f aca="false">($Q$4^(-0.25))*($J$1^(-0.75))*EXP(223000/(4*8.314*C55))</f>
        <v>1.79797393360787E+021</v>
      </c>
      <c r="H55" s="1" t="n">
        <f aca="false">$Q$8^(-1/$Q$9)*($J$1^(1/$Q$9-1))*EXP($Q$10/($Q$9*8.314*C55))</f>
        <v>9.86402768813585E+021</v>
      </c>
      <c r="I55" s="1" t="n">
        <f aca="false">$Q$12^(-1/3.5)*($J$1^(1/3.5-1))*EXP($Q$14/(3.5*8.314*C55))</f>
        <v>3.32145767541071E+023</v>
      </c>
      <c r="J55" s="1" t="n">
        <f aca="false">G55*$J$1*2</f>
        <v>3595947.86721573</v>
      </c>
      <c r="K55" s="1" t="n">
        <f aca="false">H55*$J$1*2</f>
        <v>19728055.3762717</v>
      </c>
      <c r="L55" s="1" t="n">
        <f aca="false">I55*$J$1*2</f>
        <v>664291535.082143</v>
      </c>
      <c r="M55" s="5" t="n">
        <f aca="false">MIN(L55,E55)</f>
        <v>492193607.127248</v>
      </c>
    </row>
    <row r="56" customFormat="false" ht="16.5" hidden="false" customHeight="false" outlineLevel="0" collapsed="false">
      <c r="A56" s="0" t="n">
        <v>53</v>
      </c>
      <c r="B56" s="0" t="n">
        <f aca="false">B55+($D$1-$C$1)/84</f>
        <v>701.785714285715</v>
      </c>
      <c r="C56" s="0" t="n">
        <f aca="false">B56+273</f>
        <v>974.785714285715</v>
      </c>
      <c r="D56" s="0" t="n">
        <f aca="false">A56*9.8*3000*1000</f>
        <v>1558200000</v>
      </c>
      <c r="E56" s="1" t="n">
        <f aca="false">$H$1+$I$1*SIN(18/180*3.14)*D56</f>
        <v>501274253.418156</v>
      </c>
      <c r="F56" s="1" t="n">
        <f aca="false">E56/2/$J$1</f>
        <v>2.50637126709078E+023</v>
      </c>
      <c r="G56" s="1" t="n">
        <f aca="false">($Q$4^(-0.25))*($J$1^(-0.75))*EXP(223000/(4*8.314*C56))</f>
        <v>1.68719867859146E+021</v>
      </c>
      <c r="H56" s="1" t="n">
        <f aca="false">$Q$8^(-1/$Q$9)*($J$1^(1/$Q$9-1))*EXP($Q$10/($Q$9*8.314*C56))</f>
        <v>8.95147690324333E+021</v>
      </c>
      <c r="I56" s="1" t="n">
        <f aca="false">$Q$12^(-1/3.5)*($J$1^(1/3.5-1))*EXP($Q$14/(3.5*8.314*C56))</f>
        <v>2.78547595505733E+023</v>
      </c>
      <c r="J56" s="1" t="n">
        <f aca="false">G56*$J$1*2</f>
        <v>3374397.35718292</v>
      </c>
      <c r="K56" s="1" t="n">
        <f aca="false">H56*$J$1*2</f>
        <v>17902953.8064867</v>
      </c>
      <c r="L56" s="1" t="n">
        <f aca="false">I56*$J$1*2</f>
        <v>557095191.011466</v>
      </c>
      <c r="M56" s="5" t="n">
        <f aca="false">MIN(L56,E56)</f>
        <v>501274253.418156</v>
      </c>
    </row>
    <row r="57" customFormat="false" ht="16.5" hidden="false" customHeight="false" outlineLevel="0" collapsed="false">
      <c r="A57" s="0" t="n">
        <v>54</v>
      </c>
      <c r="B57" s="0" t="n">
        <f aca="false">B56+($D$1-$C$1)/84</f>
        <v>710.714285714286</v>
      </c>
      <c r="C57" s="0" t="n">
        <f aca="false">B57+273</f>
        <v>983.714285714286</v>
      </c>
      <c r="D57" s="0" t="n">
        <f aca="false">A57*9.8*3000*1000</f>
        <v>1587600000</v>
      </c>
      <c r="E57" s="1" t="n">
        <f aca="false">$H$1+$I$1*SIN(18/180*3.14)*D57</f>
        <v>510354899.709065</v>
      </c>
      <c r="F57" s="1" t="n">
        <f aca="false">E57/2/$J$1</f>
        <v>2.55177449854532E+023</v>
      </c>
      <c r="G57" s="1" t="n">
        <f aca="false">($Q$4^(-0.25))*($J$1^(-0.75))*EXP(223000/(4*8.314*C57))</f>
        <v>1.58507709443388E+021</v>
      </c>
      <c r="H57" s="1" t="n">
        <f aca="false">$Q$8^(-1/$Q$9)*($J$1^(1/$Q$9-1))*EXP($Q$10/($Q$9*8.314*C57))</f>
        <v>8.13767650872678E+021</v>
      </c>
      <c r="I57" s="1" t="n">
        <f aca="false">$Q$12^(-1/3.5)*($J$1^(1/3.5-1))*EXP($Q$14/(3.5*8.314*C57))</f>
        <v>2.34345980548579E+023</v>
      </c>
      <c r="J57" s="1" t="n">
        <f aca="false">G57*$J$1*2</f>
        <v>3170154.18886776</v>
      </c>
      <c r="K57" s="1" t="n">
        <f aca="false">H57*$J$1*2</f>
        <v>16275353.0174536</v>
      </c>
      <c r="L57" s="1" t="n">
        <f aca="false">I57*$J$1*2</f>
        <v>468691961.097159</v>
      </c>
      <c r="M57" s="5" t="n">
        <f aca="false">MIN(L57,E57)</f>
        <v>468691961.097159</v>
      </c>
    </row>
    <row r="58" customFormat="false" ht="16.5" hidden="false" customHeight="false" outlineLevel="0" collapsed="false">
      <c r="A58" s="0" t="n">
        <v>55</v>
      </c>
      <c r="B58" s="0" t="n">
        <f aca="false">B57+($D$1-$C$1)/84</f>
        <v>719.642857142858</v>
      </c>
      <c r="C58" s="0" t="n">
        <f aca="false">B58+273</f>
        <v>992.642857142858</v>
      </c>
      <c r="D58" s="0" t="n">
        <f aca="false">A58*9.8*3000*1000</f>
        <v>1617000000</v>
      </c>
      <c r="E58" s="1" t="n">
        <f aca="false">$H$1+$I$1*SIN(18/180*3.14)*D58</f>
        <v>519435545.999973</v>
      </c>
      <c r="F58" s="1" t="n">
        <f aca="false">E58/2/$J$1</f>
        <v>2.59717772999987E+023</v>
      </c>
      <c r="G58" s="1" t="n">
        <f aca="false">($Q$4^(-0.25))*($J$1^(-0.75))*EXP(223000/(4*8.314*C58))</f>
        <v>1.49081019435129E+021</v>
      </c>
      <c r="H58" s="1" t="n">
        <f aca="false">$Q$8^(-1/$Q$9)*($J$1^(1/$Q$9-1))*EXP($Q$10/($Q$9*8.314*C58))</f>
        <v>7.41055628055043E+021</v>
      </c>
      <c r="I58" s="1" t="n">
        <f aca="false">$Q$12^(-1/3.5)*($J$1^(1/3.5-1))*EXP($Q$14/(3.5*8.314*C58))</f>
        <v>1.97772348188353E+023</v>
      </c>
      <c r="J58" s="1" t="n">
        <f aca="false">G58*$J$1*2</f>
        <v>2981620.38870258</v>
      </c>
      <c r="K58" s="1" t="n">
        <f aca="false">H58*$J$1*2</f>
        <v>14821112.5611009</v>
      </c>
      <c r="L58" s="1" t="n">
        <f aca="false">I58*$J$1*2</f>
        <v>395544696.376707</v>
      </c>
      <c r="M58" s="5" t="n">
        <f aca="false">MIN(L58,E58)</f>
        <v>395544696.376707</v>
      </c>
    </row>
    <row r="59" customFormat="false" ht="16.5" hidden="false" customHeight="false" outlineLevel="0" collapsed="false">
      <c r="A59" s="0" t="n">
        <v>56</v>
      </c>
      <c r="B59" s="0" t="n">
        <f aca="false">B58+($D$1-$C$1)/84</f>
        <v>728.571428571429</v>
      </c>
      <c r="C59" s="0" t="n">
        <f aca="false">B59+273</f>
        <v>1001.57142857143</v>
      </c>
      <c r="D59" s="0" t="n">
        <f aca="false">A59*9.8*3000*1000</f>
        <v>1646400000</v>
      </c>
      <c r="E59" s="1" t="n">
        <f aca="false">$H$1+$I$1*SIN(18/180*3.14)*D59</f>
        <v>528516192.290882</v>
      </c>
      <c r="F59" s="1" t="n">
        <f aca="false">E59/2/$J$1</f>
        <v>2.64258096145441E+023</v>
      </c>
      <c r="G59" s="1" t="n">
        <f aca="false">($Q$4^(-0.25))*($J$1^(-0.75))*EXP(223000/(4*8.314*C59))</f>
        <v>1.4036831033428E+021</v>
      </c>
      <c r="H59" s="1" t="n">
        <f aca="false">$Q$8^(-1/$Q$9)*($J$1^(1/$Q$9-1))*EXP($Q$10/($Q$9*8.314*C59))</f>
        <v>6.75967701332179E+021</v>
      </c>
      <c r="I59" s="1" t="n">
        <f aca="false">$Q$12^(-1/3.5)*($J$1^(1/3.5-1))*EXP($Q$14/(3.5*8.314*C59))</f>
        <v>1.67412350455369E+023</v>
      </c>
      <c r="J59" s="1" t="n">
        <f aca="false">G59*$J$1*2</f>
        <v>2807366.2066856</v>
      </c>
      <c r="K59" s="1" t="n">
        <f aca="false">H59*$J$1*2</f>
        <v>13519354.0266436</v>
      </c>
      <c r="L59" s="1" t="n">
        <f aca="false">I59*$J$1*2</f>
        <v>334824700.910739</v>
      </c>
      <c r="M59" s="5" t="n">
        <f aca="false">MIN(L59,E59)</f>
        <v>334824700.910739</v>
      </c>
    </row>
    <row r="60" customFormat="false" ht="16.5" hidden="false" customHeight="false" outlineLevel="0" collapsed="false">
      <c r="A60" s="0" t="n">
        <v>57</v>
      </c>
      <c r="B60" s="0" t="n">
        <f aca="false">B59+($D$1-$C$1)/84</f>
        <v>737.5</v>
      </c>
      <c r="C60" s="0" t="n">
        <f aca="false">B60+273</f>
        <v>1010.5</v>
      </c>
      <c r="D60" s="0" t="n">
        <f aca="false">A60*9.8*3000*1000</f>
        <v>1675800000</v>
      </c>
      <c r="E60" s="1" t="n">
        <f aca="false">$H$1+$I$1*SIN(18/180*3.14)*D60</f>
        <v>537596838.581791</v>
      </c>
      <c r="F60" s="1" t="n">
        <f aca="false">E60/2/$J$1</f>
        <v>2.68798419290895E+023</v>
      </c>
      <c r="G60" s="1" t="n">
        <f aca="false">($Q$4^(-0.25))*($J$1^(-0.75))*EXP(223000/(4*8.314*C60))</f>
        <v>1.32305518955708E+021</v>
      </c>
      <c r="H60" s="1" t="n">
        <f aca="false">$Q$8^(-1/$Q$9)*($J$1^(1/$Q$9-1))*EXP($Q$10/($Q$9*8.314*C60))</f>
        <v>6.17599045956048E+021</v>
      </c>
      <c r="I60" s="1" t="n">
        <f aca="false">$Q$12^(-1/3.5)*($J$1^(1/3.5-1))*EXP($Q$14/(3.5*8.314*C60))</f>
        <v>1.42130882805929E+023</v>
      </c>
      <c r="J60" s="1" t="n">
        <f aca="false">G60*$J$1*2</f>
        <v>2646110.37911417</v>
      </c>
      <c r="K60" s="1" t="n">
        <f aca="false">H60*$J$1*2</f>
        <v>12351980.919121</v>
      </c>
      <c r="L60" s="1" t="n">
        <f aca="false">I60*$J$1*2</f>
        <v>284261765.611858</v>
      </c>
      <c r="M60" s="5" t="n">
        <f aca="false">MIN(L60,E60)</f>
        <v>284261765.611858</v>
      </c>
    </row>
    <row r="61" customFormat="false" ht="16.5" hidden="false" customHeight="false" outlineLevel="0" collapsed="false">
      <c r="A61" s="0" t="n">
        <v>58</v>
      </c>
      <c r="B61" s="0" t="n">
        <f aca="false">B60+($D$1-$C$1)/84</f>
        <v>746.428571428572</v>
      </c>
      <c r="C61" s="0" t="n">
        <f aca="false">B61+273</f>
        <v>1019.42857142857</v>
      </c>
      <c r="D61" s="0" t="n">
        <f aca="false">A61*9.8*3000*1000</f>
        <v>1705200000</v>
      </c>
      <c r="E61" s="1" t="n">
        <f aca="false">$H$1+$I$1*SIN(18/180*3.14)*D61</f>
        <v>546677484.872699</v>
      </c>
      <c r="F61" s="1" t="n">
        <f aca="false">E61/2/$J$1</f>
        <v>2.7333874243635E+023</v>
      </c>
      <c r="G61" s="1" t="n">
        <f aca="false">($Q$4^(-0.25))*($J$1^(-0.75))*EXP(223000/(4*8.314*C61))</f>
        <v>1.24835146569621E+021</v>
      </c>
      <c r="H61" s="1" t="n">
        <f aca="false">$Q$8^(-1/$Q$9)*($J$1^(1/$Q$9-1))*EXP($Q$10/($Q$9*8.314*C61))</f>
        <v>5.65163733471716E+021</v>
      </c>
      <c r="I61" s="1" t="n">
        <f aca="false">$Q$12^(-1/3.5)*($J$1^(1/3.5-1))*EXP($Q$14/(3.5*8.314*C61))</f>
        <v>1.21013784230039E+023</v>
      </c>
      <c r="J61" s="1" t="n">
        <f aca="false">G61*$J$1*2</f>
        <v>2496702.93139241</v>
      </c>
      <c r="K61" s="1" t="n">
        <f aca="false">H61*$J$1*2</f>
        <v>11303274.6694343</v>
      </c>
      <c r="L61" s="1" t="n">
        <f aca="false">I61*$J$1*2</f>
        <v>242027568.460078</v>
      </c>
      <c r="M61" s="5" t="n">
        <f aca="false">MIN(L61,E61)</f>
        <v>242027568.460078</v>
      </c>
    </row>
    <row r="62" customFormat="false" ht="16.5" hidden="false" customHeight="false" outlineLevel="0" collapsed="false">
      <c r="A62" s="0" t="n">
        <v>59</v>
      </c>
      <c r="B62" s="0" t="n">
        <f aca="false">B61+($D$1-$C$1)/84</f>
        <v>755.357142857143</v>
      </c>
      <c r="C62" s="0" t="n">
        <f aca="false">B62+273</f>
        <v>1028.35714285714</v>
      </c>
      <c r="D62" s="0" t="n">
        <f aca="false">A62*9.8*3000*1000</f>
        <v>1734600000</v>
      </c>
      <c r="E62" s="1" t="n">
        <f aca="false">$H$1+$I$1*SIN(18/180*3.14)*D62</f>
        <v>555758131.163608</v>
      </c>
      <c r="F62" s="1" t="n">
        <f aca="false">E62/2/$J$1</f>
        <v>2.77879065581804E+023</v>
      </c>
      <c r="G62" s="1" t="n">
        <f aca="false">($Q$4^(-0.25))*($J$1^(-0.75))*EXP(223000/(4*8.314*C62))</f>
        <v>1.17905508328829E+021</v>
      </c>
      <c r="H62" s="1" t="n">
        <f aca="false">$Q$8^(-1/$Q$9)*($J$1^(1/$Q$9-1))*EXP($Q$10/($Q$9*8.314*C62))</f>
        <v>5.17977694013238E+021</v>
      </c>
      <c r="I62" s="1" t="n">
        <f aca="false">$Q$12^(-1/3.5)*($J$1^(1/3.5-1))*EXP($Q$14/(3.5*8.314*C62))</f>
        <v>1.03322336705706E+023</v>
      </c>
      <c r="J62" s="1" t="n">
        <f aca="false">G62*$J$1*2</f>
        <v>2358110.16657658</v>
      </c>
      <c r="K62" s="1" t="n">
        <f aca="false">H62*$J$1*2</f>
        <v>10359553.8802648</v>
      </c>
      <c r="L62" s="1" t="n">
        <f aca="false">I62*$J$1*2</f>
        <v>206644673.411413</v>
      </c>
      <c r="M62" s="5" t="n">
        <f aca="false">MIN(L62,E62)</f>
        <v>206644673.411413</v>
      </c>
    </row>
    <row r="63" customFormat="false" ht="16.5" hidden="false" customHeight="false" outlineLevel="0" collapsed="false">
      <c r="A63" s="0" t="n">
        <v>60</v>
      </c>
      <c r="B63" s="0" t="n">
        <f aca="false">B62+($D$1-$C$1)/84</f>
        <v>764.285714285715</v>
      </c>
      <c r="C63" s="0" t="n">
        <f aca="false">B63+273</f>
        <v>1037.28571428571</v>
      </c>
      <c r="D63" s="0" t="n">
        <f aca="false">A63*9.8*3000*1000</f>
        <v>1764000000</v>
      </c>
      <c r="E63" s="1" t="n">
        <f aca="false">$H$1+$I$1*SIN(18/180*3.14)*D63</f>
        <v>564838777.454516</v>
      </c>
      <c r="F63" s="1" t="n">
        <f aca="false">E63/2/$J$1</f>
        <v>2.82419388727258E+023</v>
      </c>
      <c r="G63" s="1" t="n">
        <f aca="false">($Q$4^(-0.25))*($J$1^(-0.75))*EXP(223000/(4*8.314*C63))</f>
        <v>1.11470076920502E+021</v>
      </c>
      <c r="H63" s="1" t="n">
        <f aca="false">$Q$8^(-1/$Q$9)*($J$1^(1/$Q$9-1))*EXP($Q$10/($Q$9*8.314*C63))</f>
        <v>4.75444311492925E+021</v>
      </c>
      <c r="I63" s="1" t="n">
        <f aca="false">$Q$12^(-1/3.5)*($J$1^(1/3.5-1))*EXP($Q$14/(3.5*8.314*C63))</f>
        <v>8.84576226134847E+022</v>
      </c>
      <c r="J63" s="1" t="n">
        <f aca="false">G63*$J$1*2</f>
        <v>2229401.53841003</v>
      </c>
      <c r="K63" s="1" t="n">
        <f aca="false">H63*$J$1*2</f>
        <v>9508886.22985851</v>
      </c>
      <c r="L63" s="1" t="n">
        <f aca="false">I63*$J$1*2</f>
        <v>176915245.226969</v>
      </c>
      <c r="M63" s="5" t="n">
        <f aca="false">MIN(L63,E63)</f>
        <v>176915245.226969</v>
      </c>
    </row>
    <row r="64" customFormat="false" ht="16.5" hidden="false" customHeight="false" outlineLevel="0" collapsed="false">
      <c r="A64" s="0" t="n">
        <v>61</v>
      </c>
      <c r="B64" s="0" t="n">
        <f aca="false">B63+($D$1-$C$1)/84</f>
        <v>773.214285714286</v>
      </c>
      <c r="C64" s="0" t="n">
        <f aca="false">B64+273</f>
        <v>1046.21428571429</v>
      </c>
      <c r="D64" s="0" t="n">
        <f aca="false">A64*9.8*3000*1000</f>
        <v>1793400000</v>
      </c>
      <c r="E64" s="1" t="n">
        <f aca="false">$H$1+$I$1*SIN(18/180*3.14)*D64</f>
        <v>573919423.745425</v>
      </c>
      <c r="F64" s="1" t="n">
        <f aca="false">E64/2/$J$1</f>
        <v>2.86959711872713E+023</v>
      </c>
      <c r="G64" s="1" t="n">
        <f aca="false">($Q$4^(-0.25))*($J$1^(-0.75))*EXP(223000/(4*8.314*C64))</f>
        <v>1.05486907610425E+021</v>
      </c>
      <c r="H64" s="1" t="n">
        <f aca="false">$Q$8^(-1/$Q$9)*($J$1^(1/$Q$9-1))*EXP($Q$10/($Q$9*8.314*C64))</f>
        <v>4.37042216689428E+021</v>
      </c>
      <c r="I64" s="1" t="n">
        <f aca="false">$Q$12^(-1/3.5)*($J$1^(1/3.5-1))*EXP($Q$14/(3.5*8.314*C64))</f>
        <v>7.5932503568032E+022</v>
      </c>
      <c r="J64" s="1" t="n">
        <f aca="false">G64*$J$1*2</f>
        <v>2109738.15220849</v>
      </c>
      <c r="K64" s="1" t="n">
        <f aca="false">H64*$J$1*2</f>
        <v>8740844.33378855</v>
      </c>
      <c r="L64" s="1" t="n">
        <f aca="false">I64*$J$1*2</f>
        <v>151865007.136064</v>
      </c>
      <c r="M64" s="5" t="n">
        <f aca="false">MIN(L64,E64)</f>
        <v>151865007.136064</v>
      </c>
    </row>
    <row r="65" customFormat="false" ht="16.5" hidden="false" customHeight="false" outlineLevel="0" collapsed="false">
      <c r="A65" s="0" t="n">
        <v>62</v>
      </c>
      <c r="B65" s="0" t="n">
        <f aca="false">B64+($D$1-$C$1)/84</f>
        <v>782.142857142858</v>
      </c>
      <c r="C65" s="0" t="n">
        <f aca="false">B65+273</f>
        <v>1055.14285714286</v>
      </c>
      <c r="D65" s="0" t="n">
        <f aca="false">A65*9.8*3000*1000</f>
        <v>1822800000</v>
      </c>
      <c r="E65" s="1" t="n">
        <f aca="false">$H$1+$I$1*SIN(18/180*3.14)*D65</f>
        <v>583000070.036334</v>
      </c>
      <c r="F65" s="1" t="n">
        <f aca="false">E65/2/$J$1</f>
        <v>2.91500035018167E+023</v>
      </c>
      <c r="G65" s="1" t="n">
        <f aca="false">($Q$4^(-0.25))*($J$1^(-0.75))*EXP(223000/(4*8.314*C65))</f>
        <v>9.99181337259813E+020</v>
      </c>
      <c r="H65" s="1" t="n">
        <f aca="false">$Q$8^(-1/$Q$9)*($J$1^(1/$Q$9-1))*EXP($Q$10/($Q$9*8.314*C65))</f>
        <v>4.0231491954809E+021</v>
      </c>
      <c r="I65" s="1" t="n">
        <f aca="false">$Q$12^(-1/3.5)*($J$1^(1/3.5-1))*EXP($Q$14/(3.5*8.314*C65))</f>
        <v>6.5349513421144E+022</v>
      </c>
      <c r="J65" s="1" t="n">
        <f aca="false">G65*$J$1*2</f>
        <v>1998362.67451963</v>
      </c>
      <c r="K65" s="1" t="n">
        <f aca="false">H65*$J$1*2</f>
        <v>8046298.39096179</v>
      </c>
      <c r="L65" s="1" t="n">
        <f aca="false">I65*$J$1*2</f>
        <v>130699026.842288</v>
      </c>
      <c r="M65" s="5" t="n">
        <f aca="false">MIN(L65,E65)</f>
        <v>130699026.842288</v>
      </c>
    </row>
    <row r="66" customFormat="false" ht="16.5" hidden="false" customHeight="false" outlineLevel="0" collapsed="false">
      <c r="A66" s="0" t="n">
        <v>63</v>
      </c>
      <c r="B66" s="0" t="n">
        <f aca="false">B65+($D$1-$C$1)/84</f>
        <v>791.071428571429</v>
      </c>
      <c r="C66" s="0" t="n">
        <f aca="false">B66+273</f>
        <v>1064.07142857143</v>
      </c>
      <c r="D66" s="0" t="n">
        <f aca="false">A66*9.8*3000*1000</f>
        <v>1852200000</v>
      </c>
      <c r="E66" s="1" t="n">
        <f aca="false">$H$1+$I$1*SIN(18/180*3.14)*D66</f>
        <v>592080716.327242</v>
      </c>
      <c r="F66" s="1" t="n">
        <f aca="false">E66/2/$J$1</f>
        <v>2.96040358163621E+023</v>
      </c>
      <c r="G66" s="1" t="n">
        <f aca="false">($Q$4^(-0.25))*($J$1^(-0.75))*EXP(223000/(4*8.314*C66))</f>
        <v>9.47295232089839E+020</v>
      </c>
      <c r="H66" s="1" t="n">
        <f aca="false">$Q$8^(-1/$Q$9)*($J$1^(1/$Q$9-1))*EXP($Q$10/($Q$9*8.314*C66))</f>
        <v>3.70861984181782E+021</v>
      </c>
      <c r="I66" s="1" t="n">
        <f aca="false">$Q$12^(-1/3.5)*($J$1^(1/3.5-1))*EXP($Q$14/(3.5*8.314*C66))</f>
        <v>5.63833572557291E+022</v>
      </c>
      <c r="J66" s="1" t="n">
        <f aca="false">G66*$J$1*2</f>
        <v>1894590.46417968</v>
      </c>
      <c r="K66" s="1" t="n">
        <f aca="false">H66*$J$1*2</f>
        <v>7417239.68363564</v>
      </c>
      <c r="L66" s="1" t="n">
        <f aca="false">I66*$J$1*2</f>
        <v>112766714.511458</v>
      </c>
      <c r="M66" s="5" t="n">
        <f aca="false">MIN(L66,E66)</f>
        <v>112766714.511458</v>
      </c>
    </row>
    <row r="67" customFormat="false" ht="16.5" hidden="false" customHeight="false" outlineLevel="0" collapsed="false">
      <c r="A67" s="0" t="n">
        <v>64</v>
      </c>
      <c r="B67" s="0" t="n">
        <f aca="false">B66+($D$1-$C$1)/84</f>
        <v>800.000000000001</v>
      </c>
      <c r="C67" s="0" t="n">
        <f aca="false">B67+273</f>
        <v>1073</v>
      </c>
      <c r="D67" s="0" t="n">
        <f aca="false">A67*9.8*3000*1000</f>
        <v>1881600000</v>
      </c>
      <c r="E67" s="1" t="n">
        <f aca="false">$H$1+$I$1*SIN(18/180*3.14)*D67</f>
        <v>601161362.618151</v>
      </c>
      <c r="F67" s="1" t="n">
        <f aca="false">E67/2/$J$1</f>
        <v>3.00580681309075E+023</v>
      </c>
      <c r="G67" s="1" t="n">
        <f aca="false">($Q$4^(-0.25))*($J$1^(-0.75))*EXP(223000/(4*8.314*C67))</f>
        <v>8.98900882096874E+020</v>
      </c>
      <c r="H67" s="1" t="n">
        <f aca="false">$Q$8^(-1/$Q$9)*($J$1^(1/$Q$9-1))*EXP($Q$10/($Q$9*8.314*C67))</f>
        <v>3.42331500852604E+021</v>
      </c>
      <c r="I67" s="1" t="n">
        <f aca="false">$Q$12^(-1/3.5)*($J$1^(1/3.5-1))*EXP($Q$14/(3.5*8.314*C67))</f>
        <v>4.87670102425586E+022</v>
      </c>
      <c r="J67" s="1" t="n">
        <f aca="false">G67*$J$1*2</f>
        <v>1797801.76419375</v>
      </c>
      <c r="K67" s="1" t="n">
        <f aca="false">H67*$J$1*2</f>
        <v>6846630.01705209</v>
      </c>
      <c r="L67" s="1" t="n">
        <f aca="false">I67*$J$1*2</f>
        <v>97534020.4851172</v>
      </c>
      <c r="M67" s="5" t="n">
        <f aca="false">MIN(L67,E67)</f>
        <v>97534020.4851172</v>
      </c>
    </row>
    <row r="68" customFormat="false" ht="16.5" hidden="false" customHeight="false" outlineLevel="0" collapsed="false">
      <c r="A68" s="0" t="n">
        <v>65</v>
      </c>
      <c r="B68" s="0" t="n">
        <f aca="false">B67+($D$1-$C$1)/84</f>
        <v>808.928571428572</v>
      </c>
      <c r="C68" s="0" t="n">
        <f aca="false">B68+273</f>
        <v>1081.92857142857</v>
      </c>
      <c r="D68" s="0" t="n">
        <f aca="false">A68*9.8*3000*1000</f>
        <v>1911000000</v>
      </c>
      <c r="E68" s="1" t="n">
        <f aca="false">$H$1+$I$1*SIN(18/180*3.14)*D68</f>
        <v>610242008.909059</v>
      </c>
      <c r="F68" s="1" t="n">
        <f aca="false">E68/2/$J$1</f>
        <v>3.0512100445453E+023</v>
      </c>
      <c r="G68" s="1" t="n">
        <f aca="false">($Q$4^(-0.25))*($J$1^(-0.75))*EXP(223000/(4*8.314*C68))</f>
        <v>8.53717408288776E+020</v>
      </c>
      <c r="H68" s="1" t="n">
        <f aca="false">$Q$8^(-1/$Q$9)*($J$1^(1/$Q$9-1))*EXP($Q$10/($Q$9*8.314*C68))</f>
        <v>3.16413650814932E+021</v>
      </c>
      <c r="I68" s="1" t="n">
        <f aca="false">$Q$12^(-1/3.5)*($J$1^(1/3.5-1))*EXP($Q$14/(3.5*8.314*C68))</f>
        <v>4.22806397282261E+022</v>
      </c>
      <c r="J68" s="1" t="n">
        <f aca="false">G68*$J$1*2</f>
        <v>1707434.81657755</v>
      </c>
      <c r="K68" s="1" t="n">
        <f aca="false">H68*$J$1*2</f>
        <v>6328273.01629863</v>
      </c>
      <c r="L68" s="1" t="n">
        <f aca="false">I68*$J$1*2</f>
        <v>84561279.4564523</v>
      </c>
      <c r="M68" s="5" t="n">
        <f aca="false">MIN(L68,E68)</f>
        <v>84561279.4564523</v>
      </c>
    </row>
    <row r="69" customFormat="false" ht="16.5" hidden="false" customHeight="false" outlineLevel="0" collapsed="false">
      <c r="A69" s="0" t="n">
        <v>66</v>
      </c>
      <c r="B69" s="0" t="n">
        <f aca="false">B68+($D$1-$C$1)/84</f>
        <v>817.857142857143</v>
      </c>
      <c r="C69" s="0" t="n">
        <f aca="false">B69+273</f>
        <v>1090.85714285714</v>
      </c>
      <c r="D69" s="0" t="n">
        <f aca="false">A69*9.8*3000*1000</f>
        <v>1940400000</v>
      </c>
      <c r="E69" s="1" t="n">
        <f aca="false">$H$1+$I$1*SIN(18/180*3.14)*D69</f>
        <v>619322655.199968</v>
      </c>
      <c r="F69" s="1" t="n">
        <f aca="false">E69/2/$J$1</f>
        <v>3.09661327599984E+023</v>
      </c>
      <c r="G69" s="1" t="n">
        <f aca="false">($Q$4^(-0.25))*($J$1^(-0.75))*EXP(223000/(4*8.314*C69))</f>
        <v>8.11489890789963E+020</v>
      </c>
      <c r="H69" s="1" t="n">
        <f aca="false">$Q$8^(-1/$Q$9)*($J$1^(1/$Q$9-1))*EXP($Q$10/($Q$9*8.314*C69))</f>
        <v>2.92835194057527E+021</v>
      </c>
      <c r="I69" s="1" t="n">
        <f aca="false">$Q$12^(-1/3.5)*($J$1^(1/3.5-1))*EXP($Q$14/(3.5*8.314*C69))</f>
        <v>3.67427489426188E+022</v>
      </c>
      <c r="J69" s="1" t="n">
        <f aca="false">G69*$J$1*2</f>
        <v>1622979.78157993</v>
      </c>
      <c r="K69" s="1" t="n">
        <f aca="false">H69*$J$1*2</f>
        <v>5856703.88115054</v>
      </c>
      <c r="L69" s="1" t="n">
        <f aca="false">I69*$J$1*2</f>
        <v>73485497.8852376</v>
      </c>
      <c r="M69" s="5" t="n">
        <f aca="false">MIN(L69,E69)</f>
        <v>73485497.8852376</v>
      </c>
    </row>
    <row r="70" customFormat="false" ht="16.5" hidden="false" customHeight="false" outlineLevel="0" collapsed="false">
      <c r="A70" s="0" t="n">
        <v>67</v>
      </c>
      <c r="B70" s="0" t="n">
        <f aca="false">B69+($D$1-$C$1)/84</f>
        <v>826.785714285715</v>
      </c>
      <c r="C70" s="0" t="n">
        <f aca="false">B70+273</f>
        <v>1099.78571428571</v>
      </c>
      <c r="D70" s="0" t="n">
        <f aca="false">A70*9.8*3000*1000</f>
        <v>1969800000</v>
      </c>
      <c r="E70" s="1" t="n">
        <f aca="false">$H$1+$I$1*SIN(18/180*3.14)*D70</f>
        <v>628403301.490877</v>
      </c>
      <c r="F70" s="1" t="n">
        <f aca="false">E70/2/$J$1</f>
        <v>3.14201650745438E+023</v>
      </c>
      <c r="G70" s="1" t="n">
        <f aca="false">($Q$4^(-0.25))*($J$1^(-0.75))*EXP(223000/(4*8.314*C70))</f>
        <v>7.71986679553293E+020</v>
      </c>
      <c r="H70" s="1" t="n">
        <f aca="false">$Q$8^(-1/$Q$9)*($J$1^(1/$Q$9-1))*EXP($Q$10/($Q$9*8.314*C70))</f>
        <v>2.71354738097177E+021</v>
      </c>
      <c r="I70" s="1" t="n">
        <f aca="false">$Q$12^(-1/3.5)*($J$1^(1/3.5-1))*EXP($Q$14/(3.5*8.314*C70))</f>
        <v>3.20030746752051E+022</v>
      </c>
      <c r="J70" s="1" t="n">
        <f aca="false">G70*$J$1*2</f>
        <v>1543973.35910659</v>
      </c>
      <c r="K70" s="1" t="n">
        <f aca="false">H70*$J$1*2</f>
        <v>5427094.76194354</v>
      </c>
      <c r="L70" s="1" t="n">
        <f aca="false">I70*$J$1*2</f>
        <v>64006149.3504101</v>
      </c>
      <c r="M70" s="5" t="n">
        <f aca="false">MIN(L70,E70)</f>
        <v>64006149.3504101</v>
      </c>
    </row>
    <row r="71" customFormat="false" ht="16.5" hidden="false" customHeight="false" outlineLevel="0" collapsed="false">
      <c r="A71" s="0" t="n">
        <v>68</v>
      </c>
      <c r="B71" s="0" t="n">
        <f aca="false">B70+($D$1-$C$1)/84</f>
        <v>835.714285714286</v>
      </c>
      <c r="C71" s="0" t="n">
        <f aca="false">B71+273</f>
        <v>1108.71428571429</v>
      </c>
      <c r="D71" s="0" t="n">
        <f aca="false">A71*9.8*3000*1000</f>
        <v>1999200000</v>
      </c>
      <c r="E71" s="1" t="n">
        <f aca="false">$H$1+$I$1*SIN(18/180*3.14)*D71</f>
        <v>637483947.781785</v>
      </c>
      <c r="F71" s="1" t="n">
        <f aca="false">E71/2/$J$1</f>
        <v>3.18741973890893E+023</v>
      </c>
      <c r="G71" s="1" t="n">
        <f aca="false">($Q$4^(-0.25))*($J$1^(-0.75))*EXP(223000/(4*8.314*C71))</f>
        <v>7.3499701207163E+020</v>
      </c>
      <c r="H71" s="1" t="n">
        <f aca="false">$Q$8^(-1/$Q$9)*($J$1^(1/$Q$9-1))*EXP($Q$10/($Q$9*8.314*C71))</f>
        <v>2.51758669173329E+021</v>
      </c>
      <c r="I71" s="1" t="n">
        <f aca="false">$Q$12^(-1/3.5)*($J$1^(1/3.5-1))*EXP($Q$14/(3.5*8.314*C71))</f>
        <v>2.7936874168982E+022</v>
      </c>
      <c r="J71" s="1" t="n">
        <f aca="false">G71*$J$1*2</f>
        <v>1469994.02414326</v>
      </c>
      <c r="K71" s="1" t="n">
        <f aca="false">H71*$J$1*2</f>
        <v>5035173.38346658</v>
      </c>
      <c r="L71" s="1" t="n">
        <f aca="false">I71*$J$1*2</f>
        <v>55873748.337964</v>
      </c>
      <c r="M71" s="5" t="n">
        <f aca="false">MIN(L71,E71)</f>
        <v>55873748.337964</v>
      </c>
    </row>
    <row r="72" customFormat="false" ht="16.5" hidden="false" customHeight="false" outlineLevel="0" collapsed="false">
      <c r="A72" s="0" t="n">
        <v>69</v>
      </c>
      <c r="B72" s="0" t="n">
        <f aca="false">B71+($D$1-$C$1)/84</f>
        <v>844.642857142858</v>
      </c>
      <c r="C72" s="0" t="n">
        <f aca="false">B72+273</f>
        <v>1117.64285714286</v>
      </c>
      <c r="D72" s="0" t="n">
        <f aca="false">A72*9.8*3000*1000</f>
        <v>2028600000</v>
      </c>
      <c r="E72" s="1" t="n">
        <f aca="false">$H$1+$I$1*SIN(18/180*3.14)*D72</f>
        <v>646564594.072694</v>
      </c>
      <c r="F72" s="1" t="n">
        <f aca="false">E72/2/$J$1</f>
        <v>3.23282297036347E+023</v>
      </c>
      <c r="G72" s="1" t="n">
        <f aca="false">($Q$4^(-0.25))*($J$1^(-0.75))*EXP(223000/(4*8.314*C72))</f>
        <v>7.00328899955381E+020</v>
      </c>
      <c r="H72" s="1" t="n">
        <f aca="false">$Q$8^(-1/$Q$9)*($J$1^(1/$Q$9-1))*EXP($Q$10/($Q$9*8.314*C72))</f>
        <v>2.33857646377475E+021</v>
      </c>
      <c r="I72" s="1" t="n">
        <f aca="false">$Q$12^(-1/3.5)*($J$1^(1/3.5-1))*EXP($Q$14/(3.5*8.314*C72))</f>
        <v>2.44403157963612E+022</v>
      </c>
      <c r="J72" s="1" t="n">
        <f aca="false">G72*$J$1*2</f>
        <v>1400657.79991076</v>
      </c>
      <c r="K72" s="1" t="n">
        <f aca="false">H72*$J$1*2</f>
        <v>4677152.9275495</v>
      </c>
      <c r="L72" s="1" t="n">
        <f aca="false">I72*$J$1*2</f>
        <v>48880631.5927224</v>
      </c>
      <c r="M72" s="5" t="n">
        <f aca="false">MIN(L72,E72)</f>
        <v>48880631.5927224</v>
      </c>
    </row>
    <row r="73" customFormat="false" ht="16.5" hidden="false" customHeight="false" outlineLevel="0" collapsed="false">
      <c r="A73" s="0" t="n">
        <v>70</v>
      </c>
      <c r="B73" s="0" t="n">
        <f aca="false">B72+($D$1-$C$1)/84</f>
        <v>853.571428571429</v>
      </c>
      <c r="C73" s="0" t="n">
        <f aca="false">B73+273</f>
        <v>1126.57142857143</v>
      </c>
      <c r="D73" s="0" t="n">
        <f aca="false">A73*9.8*3000*1000</f>
        <v>2058000000</v>
      </c>
      <c r="E73" s="1" t="n">
        <f aca="false">$H$1+$I$1*SIN(18/180*3.14)*D73</f>
        <v>655645240.363603</v>
      </c>
      <c r="F73" s="1" t="n">
        <f aca="false">E73/2/$J$1</f>
        <v>3.27822620181801E+023</v>
      </c>
      <c r="G73" s="1" t="n">
        <f aca="false">($Q$4^(-0.25))*($J$1^(-0.75))*EXP(223000/(4*8.314*C73))</f>
        <v>6.67807251346354E+020</v>
      </c>
      <c r="H73" s="1" t="n">
        <f aca="false">$Q$8^(-1/$Q$9)*($J$1^(1/$Q$9-1))*EXP($Q$10/($Q$9*8.314*C73))</f>
        <v>2.17483575153376E+021</v>
      </c>
      <c r="I73" s="1" t="n">
        <f aca="false">$Q$12^(-1/3.5)*($J$1^(1/3.5-1))*EXP($Q$14/(3.5*8.314*C73))</f>
        <v>2.14267494260293E+022</v>
      </c>
      <c r="J73" s="1" t="n">
        <f aca="false">G73*$J$1*2</f>
        <v>1335614.50269271</v>
      </c>
      <c r="K73" s="1" t="n">
        <f aca="false">H73*$J$1*2</f>
        <v>4349671.50306753</v>
      </c>
      <c r="L73" s="1" t="n">
        <f aca="false">I73*$J$1*2</f>
        <v>42853498.8520587</v>
      </c>
      <c r="M73" s="5" t="n">
        <f aca="false">MIN(L73,E73)</f>
        <v>42853498.8520587</v>
      </c>
    </row>
    <row r="74" customFormat="false" ht="16.5" hidden="false" customHeight="false" outlineLevel="0" collapsed="false">
      <c r="A74" s="0" t="n">
        <v>71</v>
      </c>
      <c r="B74" s="0" t="n">
        <f aca="false">B73+($D$1-$C$1)/84</f>
        <v>862.500000000001</v>
      </c>
      <c r="C74" s="0" t="n">
        <f aca="false">B74+273</f>
        <v>1135.5</v>
      </c>
      <c r="D74" s="0" t="n">
        <f aca="false">A74*9.8*3000*1000</f>
        <v>2087400000</v>
      </c>
      <c r="E74" s="1" t="n">
        <f aca="false">$H$1+$I$1*SIN(18/180*3.14)*D74</f>
        <v>664725886.654511</v>
      </c>
      <c r="F74" s="1" t="n">
        <f aca="false">E74/2/$J$1</f>
        <v>3.32362943327256E+023</v>
      </c>
      <c r="G74" s="1" t="n">
        <f aca="false">($Q$4^(-0.25))*($J$1^(-0.75))*EXP(223000/(4*8.314*C74))</f>
        <v>6.37272200511995E+020</v>
      </c>
      <c r="H74" s="1" t="n">
        <f aca="false">$Q$8^(-1/$Q$9)*($J$1^(1/$Q$9-1))*EXP($Q$10/($Q$9*8.314*C74))</f>
        <v>2.02486989815702E+021</v>
      </c>
      <c r="I74" s="1" t="n">
        <f aca="false">$Q$12^(-1/3.5)*($J$1^(1/3.5-1))*EXP($Q$14/(3.5*8.314*C74))</f>
        <v>1.88236799934598E+022</v>
      </c>
      <c r="J74" s="1" t="n">
        <f aca="false">G74*$J$1*2</f>
        <v>1274544.40102399</v>
      </c>
      <c r="K74" s="1" t="n">
        <f aca="false">H74*$J$1*2</f>
        <v>4049739.79631404</v>
      </c>
      <c r="L74" s="1" t="n">
        <f aca="false">I74*$J$1*2</f>
        <v>37647359.9869195</v>
      </c>
      <c r="M74" s="5" t="n">
        <f aca="false">MIN(L74,E74)</f>
        <v>37647359.9869195</v>
      </c>
    </row>
    <row r="75" customFormat="false" ht="16.5" hidden="false" customHeight="false" outlineLevel="0" collapsed="false">
      <c r="A75" s="0" t="n">
        <v>72</v>
      </c>
      <c r="B75" s="0" t="n">
        <f aca="false">B74+($D$1-$C$1)/84</f>
        <v>871.428571428572</v>
      </c>
      <c r="C75" s="0" t="n">
        <f aca="false">B75+273</f>
        <v>1144.42857142857</v>
      </c>
      <c r="D75" s="0" t="n">
        <f aca="false">A75*9.8*3000*1000</f>
        <v>2116800000</v>
      </c>
      <c r="E75" s="1" t="n">
        <f aca="false">$H$1+$I$1*SIN(18/180*3.14)*D75</f>
        <v>673806532.94542</v>
      </c>
      <c r="F75" s="1" t="n">
        <f aca="false">E75/2/$J$1</f>
        <v>3.3690326647271E+023</v>
      </c>
      <c r="G75" s="1" t="n">
        <f aca="false">($Q$4^(-0.25))*($J$1^(-0.75))*EXP(223000/(4*8.314*C75))</f>
        <v>6.08577619718305E+020</v>
      </c>
      <c r="H75" s="1" t="n">
        <f aca="false">$Q$8^(-1/$Q$9)*($J$1^(1/$Q$9-1))*EXP($Q$10/($Q$9*8.314*C75))</f>
        <v>1.88734785734796E+021</v>
      </c>
      <c r="I75" s="1" t="n">
        <f aca="false">$Q$12^(-1/3.5)*($J$1^(1/3.5-1))*EXP($Q$14/(3.5*8.314*C75))</f>
        <v>1.65703048484639E+022</v>
      </c>
      <c r="J75" s="1" t="n">
        <f aca="false">G75*$J$1*2</f>
        <v>1217155.23943661</v>
      </c>
      <c r="K75" s="1" t="n">
        <f aca="false">H75*$J$1*2</f>
        <v>3774695.71469591</v>
      </c>
      <c r="L75" s="1" t="n">
        <f aca="false">I75*$J$1*2</f>
        <v>33140609.6969278</v>
      </c>
      <c r="M75" s="5" t="n">
        <f aca="false">MIN(L75,E75)</f>
        <v>33140609.6969278</v>
      </c>
    </row>
    <row r="76" customFormat="false" ht="16.5" hidden="false" customHeight="false" outlineLevel="0" collapsed="false">
      <c r="A76" s="0" t="n">
        <v>73</v>
      </c>
      <c r="B76" s="0" t="n">
        <f aca="false">B75+($D$1-$C$1)/84</f>
        <v>880.357142857143</v>
      </c>
      <c r="C76" s="0" t="n">
        <f aca="false">B76+273</f>
        <v>1153.35714285714</v>
      </c>
      <c r="D76" s="0" t="n">
        <f aca="false">A76*9.8*3000*1000</f>
        <v>2146200000</v>
      </c>
      <c r="E76" s="1" t="n">
        <f aca="false">$H$1+$I$1*SIN(18/180*3.14)*D76</f>
        <v>682887179.236329</v>
      </c>
      <c r="F76" s="1" t="n">
        <f aca="false">E76/2/$J$1</f>
        <v>3.41443589618164E+023</v>
      </c>
      <c r="G76" s="1" t="n">
        <f aca="false">($Q$4^(-0.25))*($J$1^(-0.75))*EXP(223000/(4*8.314*C76))</f>
        <v>5.81589791707758E+020</v>
      </c>
      <c r="H76" s="1" t="n">
        <f aca="false">$Q$8^(-1/$Q$9)*($J$1^(1/$Q$9-1))*EXP($Q$10/($Q$9*8.314*C76))</f>
        <v>1.76108251014048E+021</v>
      </c>
      <c r="I76" s="1" t="n">
        <f aca="false">$Q$12^(-1/3.5)*($J$1^(1/3.5-1))*EXP($Q$14/(3.5*8.314*C76))</f>
        <v>1.46155043978097E+022</v>
      </c>
      <c r="J76" s="1" t="n">
        <f aca="false">G76*$J$1*2</f>
        <v>1163179.58341552</v>
      </c>
      <c r="K76" s="1" t="n">
        <f aca="false">H76*$J$1*2</f>
        <v>3522165.02028096</v>
      </c>
      <c r="L76" s="1" t="n">
        <f aca="false">I76*$J$1*2</f>
        <v>29231008.7956194</v>
      </c>
      <c r="M76" s="5" t="n">
        <f aca="false">MIN(L76,E76)</f>
        <v>29231008.7956194</v>
      </c>
    </row>
    <row r="77" customFormat="false" ht="16.5" hidden="false" customHeight="false" outlineLevel="0" collapsed="false">
      <c r="A77" s="0" t="n">
        <v>74</v>
      </c>
      <c r="B77" s="0" t="n">
        <f aca="false">B76+($D$1-$C$1)/84</f>
        <v>889.285714285715</v>
      </c>
      <c r="C77" s="0" t="n">
        <f aca="false">B77+273</f>
        <v>1162.28571428571</v>
      </c>
      <c r="D77" s="0" t="n">
        <f aca="false">A77*9.8*3000*1000</f>
        <v>2175600000</v>
      </c>
      <c r="E77" s="1" t="n">
        <f aca="false">$H$1+$I$1*SIN(18/180*3.14)*D77</f>
        <v>691967825.527237</v>
      </c>
      <c r="F77" s="1" t="n">
        <f aca="false">E77/2/$J$1</f>
        <v>3.45983912763618E+023</v>
      </c>
      <c r="G77" s="1" t="n">
        <f aca="false">($Q$4^(-0.25))*($J$1^(-0.75))*EXP(223000/(4*8.314*C77))</f>
        <v>5.56186223888939E+020</v>
      </c>
      <c r="H77" s="1" t="n">
        <f aca="false">$Q$8^(-1/$Q$9)*($J$1^(1/$Q$9-1))*EXP($Q$10/($Q$9*8.314*C77))</f>
        <v>1.64501355161435E+021</v>
      </c>
      <c r="I77" s="1" t="n">
        <f aca="false">$Q$12^(-1/3.5)*($J$1^(1/3.5-1))*EXP($Q$14/(3.5*8.314*C77))</f>
        <v>1.29161982372748E+022</v>
      </c>
      <c r="J77" s="1" t="n">
        <f aca="false">G77*$J$1*2</f>
        <v>1112372.44777788</v>
      </c>
      <c r="K77" s="1" t="n">
        <f aca="false">H77*$J$1*2</f>
        <v>3290027.10322871</v>
      </c>
      <c r="L77" s="1" t="n">
        <f aca="false">I77*$J$1*2</f>
        <v>25832396.4745496</v>
      </c>
      <c r="M77" s="5" t="n">
        <f aca="false">MIN(L77,E77)</f>
        <v>25832396.4745496</v>
      </c>
    </row>
    <row r="78" customFormat="false" ht="16.5" hidden="false" customHeight="false" outlineLevel="0" collapsed="false">
      <c r="A78" s="0" t="n">
        <v>75</v>
      </c>
      <c r="B78" s="0" t="n">
        <f aca="false">B77+($D$1-$C$1)/84</f>
        <v>898.214285714286</v>
      </c>
      <c r="C78" s="0" t="n">
        <f aca="false">B78+273</f>
        <v>1171.21428571429</v>
      </c>
      <c r="D78" s="0" t="n">
        <f aca="false">A78*9.8*3000*1000</f>
        <v>2205000000</v>
      </c>
      <c r="E78" s="1" t="n">
        <f aca="false">$H$1+$I$1*SIN(18/180*3.14)*D78</f>
        <v>701048471.818146</v>
      </c>
      <c r="F78" s="1" t="n">
        <f aca="false">E78/2/$J$1</f>
        <v>3.50524235909073E+023</v>
      </c>
      <c r="G78" s="1" t="n">
        <f aca="false">($Q$4^(-0.25))*($J$1^(-0.75))*EXP(223000/(4*8.314*C78))</f>
        <v>5.32254587743054E+020</v>
      </c>
      <c r="H78" s="1" t="n">
        <f aca="false">$Q$8^(-1/$Q$9)*($J$1^(1/$Q$9-1))*EXP($Q$10/($Q$9*8.314*C78))</f>
        <v>1.5381925868787E+021</v>
      </c>
      <c r="I78" s="1" t="n">
        <f aca="false">$Q$12^(-1/3.5)*($J$1^(1/3.5-1))*EXP($Q$14/(3.5*8.314*C78))</f>
        <v>1.14359967871711E+022</v>
      </c>
      <c r="J78" s="1" t="n">
        <f aca="false">G78*$J$1*2</f>
        <v>1064509.17548611</v>
      </c>
      <c r="K78" s="1" t="n">
        <f aca="false">H78*$J$1*2</f>
        <v>3076385.17375741</v>
      </c>
      <c r="L78" s="1" t="n">
        <f aca="false">I78*$J$1*2</f>
        <v>22871993.5743421</v>
      </c>
      <c r="M78" s="5" t="n">
        <f aca="false">MIN(L78,E78)</f>
        <v>22871993.5743421</v>
      </c>
    </row>
    <row r="79" customFormat="false" ht="16.5" hidden="false" customHeight="false" outlineLevel="0" collapsed="false">
      <c r="A79" s="0" t="n">
        <v>76</v>
      </c>
      <c r="B79" s="0" t="n">
        <f aca="false">B78+($D$1-$C$1)/84</f>
        <v>907.142857142858</v>
      </c>
      <c r="C79" s="0" t="n">
        <f aca="false">B79+273</f>
        <v>1180.14285714286</v>
      </c>
      <c r="D79" s="0" t="n">
        <f aca="false">A79*9.8*3000*1000</f>
        <v>2234400000</v>
      </c>
      <c r="E79" s="1" t="n">
        <f aca="false">$H$1+$I$1*SIN(18/180*3.14)*D79</f>
        <v>710129118.109054</v>
      </c>
      <c r="F79" s="1" t="n">
        <f aca="false">E79/2/$J$1</f>
        <v>3.55064559054527E+023</v>
      </c>
      <c r="G79" s="1" t="n">
        <f aca="false">($Q$4^(-0.25))*($J$1^(-0.75))*EXP(223000/(4*8.314*C79))</f>
        <v>5.09691769025105E+020</v>
      </c>
      <c r="H79" s="1" t="n">
        <f aca="false">$Q$8^(-1/$Q$9)*($J$1^(1/$Q$9-1))*EXP($Q$10/($Q$9*8.314*C79))</f>
        <v>1.43977012964652E+021</v>
      </c>
      <c r="I79" s="1" t="n">
        <f aca="false">$Q$12^(-1/3.5)*($J$1^(1/3.5-1))*EXP($Q$14/(3.5*8.314*C79))</f>
        <v>1.01440924903228E+022</v>
      </c>
      <c r="J79" s="1" t="n">
        <f aca="false">G79*$J$1*2</f>
        <v>1019383.53805021</v>
      </c>
      <c r="K79" s="1" t="n">
        <f aca="false">H79*$J$1*2</f>
        <v>2879540.25929304</v>
      </c>
      <c r="L79" s="1" t="n">
        <f aca="false">I79*$J$1*2</f>
        <v>20288184.9806456</v>
      </c>
      <c r="M79" s="5" t="n">
        <f aca="false">MIN(L79,E79)</f>
        <v>20288184.9806456</v>
      </c>
    </row>
    <row r="80" customFormat="false" ht="16.5" hidden="false" customHeight="false" outlineLevel="0" collapsed="false">
      <c r="A80" s="0" t="n">
        <v>77</v>
      </c>
      <c r="B80" s="0" t="n">
        <f aca="false">B79+($D$1-$C$1)/84</f>
        <v>916.071428571429</v>
      </c>
      <c r="C80" s="0" t="n">
        <f aca="false">B80+273</f>
        <v>1189.07142857143</v>
      </c>
      <c r="D80" s="0" t="n">
        <f aca="false">A80*9.8*3000*1000</f>
        <v>2263800000</v>
      </c>
      <c r="E80" s="1" t="n">
        <f aca="false">$H$1+$I$1*SIN(18/180*3.14)*D80</f>
        <v>719209764.399963</v>
      </c>
      <c r="F80" s="1" t="n">
        <f aca="false">E80/2/$J$1</f>
        <v>3.59604882199981E+023</v>
      </c>
      <c r="G80" s="1" t="n">
        <f aca="false">($Q$4^(-0.25))*($J$1^(-0.75))*EXP(223000/(4*8.314*C80))</f>
        <v>4.88403016131104E+020</v>
      </c>
      <c r="H80" s="1" t="n">
        <f aca="false">$Q$8^(-1/$Q$9)*($J$1^(1/$Q$9-1))*EXP($Q$10/($Q$9*8.314*C80))</f>
        <v>1.34898424214906E+021</v>
      </c>
      <c r="I80" s="1" t="n">
        <f aca="false">$Q$12^(-1/3.5)*($J$1^(1/3.5-1))*EXP($Q$14/(3.5*8.314*C80))</f>
        <v>9.01434573363036E+021</v>
      </c>
      <c r="J80" s="1" t="n">
        <f aca="false">G80*$J$1*2</f>
        <v>976806.032262209</v>
      </c>
      <c r="K80" s="1" t="n">
        <f aca="false">H80*$J$1*2</f>
        <v>2697968.48429813</v>
      </c>
      <c r="L80" s="1" t="n">
        <f aca="false">I80*$J$1*2</f>
        <v>18028691.4672607</v>
      </c>
      <c r="M80" s="5" t="n">
        <f aca="false">MIN(L80,E80)</f>
        <v>18028691.4672607</v>
      </c>
    </row>
    <row r="81" customFormat="false" ht="16.5" hidden="false" customHeight="false" outlineLevel="0" collapsed="false">
      <c r="A81" s="0" t="n">
        <v>78</v>
      </c>
      <c r="B81" s="0" t="n">
        <f aca="false">B80+($D$1-$C$1)/84</f>
        <v>925.000000000001</v>
      </c>
      <c r="C81" s="0" t="n">
        <f aca="false">B81+273</f>
        <v>1198</v>
      </c>
      <c r="D81" s="0" t="n">
        <f aca="false">A81*9.8*3000*1000</f>
        <v>2293200000</v>
      </c>
      <c r="E81" s="1" t="n">
        <f aca="false">$H$1+$I$1*SIN(18/180*3.14)*D81</f>
        <v>728290410.690872</v>
      </c>
      <c r="F81" s="1" t="n">
        <f aca="false">E81/2/$J$1</f>
        <v>3.64145205345436E+023</v>
      </c>
      <c r="G81" s="1" t="n">
        <f aca="false">($Q$4^(-0.25))*($J$1^(-0.75))*EXP(223000/(4*8.314*C81))</f>
        <v>4.68301175557499E+020</v>
      </c>
      <c r="H81" s="1" t="n">
        <f aca="false">$Q$8^(-1/$Q$9)*($J$1^(1/$Q$9-1))*EXP($Q$10/($Q$9*8.314*C81))</f>
        <v>1.26515059342983E+021</v>
      </c>
      <c r="I81" s="1" t="n">
        <f aca="false">$Q$12^(-1/3.5)*($J$1^(1/3.5-1))*EXP($Q$14/(3.5*8.314*C81))</f>
        <v>8.02452945539104E+021</v>
      </c>
      <c r="J81" s="1" t="n">
        <f aca="false">G81*$J$1*2</f>
        <v>936602.351114998</v>
      </c>
      <c r="K81" s="1" t="n">
        <f aca="false">H81*$J$1*2</f>
        <v>2530301.18685965</v>
      </c>
      <c r="L81" s="1" t="n">
        <f aca="false">I81*$J$1*2</f>
        <v>16049058.9107821</v>
      </c>
      <c r="M81" s="5" t="n">
        <f aca="false">MIN(L81,E81)</f>
        <v>16049058.9107821</v>
      </c>
    </row>
    <row r="82" customFormat="false" ht="16.5" hidden="false" customHeight="false" outlineLevel="0" collapsed="false">
      <c r="A82" s="0" t="n">
        <v>79</v>
      </c>
      <c r="B82" s="0" t="n">
        <f aca="false">B81+($D$1-$C$1)/84</f>
        <v>933.928571428572</v>
      </c>
      <c r="C82" s="0" t="n">
        <f aca="false">B82+273</f>
        <v>1206.92857142857</v>
      </c>
      <c r="D82" s="0" t="n">
        <f aca="false">A82*9.8*3000*1000</f>
        <v>2322600000</v>
      </c>
      <c r="E82" s="1" t="n">
        <f aca="false">$H$1+$I$1*SIN(18/180*3.14)*D82</f>
        <v>737371056.98178</v>
      </c>
      <c r="F82" s="1" t="n">
        <f aca="false">E82/2/$J$1</f>
        <v>3.6868552849089E+023</v>
      </c>
      <c r="G82" s="1" t="n">
        <f aca="false">($Q$4^(-0.25))*($J$1^(-0.75))*EXP(223000/(4*8.314*C82))</f>
        <v>4.49306004728558E+020</v>
      </c>
      <c r="H82" s="1" t="n">
        <f aca="false">$Q$8^(-1/$Q$9)*($J$1^(1/$Q$9-1))*EXP($Q$10/($Q$9*8.314*C82))</f>
        <v>1.18765374539566E+021</v>
      </c>
      <c r="I82" s="1" t="n">
        <f aca="false">$Q$12^(-1/3.5)*($J$1^(1/3.5-1))*EXP($Q$14/(3.5*8.314*C82))</f>
        <v>7.15570339696874E+021</v>
      </c>
      <c r="J82" s="1" t="n">
        <f aca="false">G82*$J$1*2</f>
        <v>898612.009457116</v>
      </c>
      <c r="K82" s="1" t="n">
        <f aca="false">H82*$J$1*2</f>
        <v>2375307.49079132</v>
      </c>
      <c r="L82" s="1" t="n">
        <f aca="false">I82*$J$1*2</f>
        <v>14311406.7939375</v>
      </c>
      <c r="M82" s="5" t="n">
        <f aca="false">MIN(L82,E82)</f>
        <v>14311406.7939375</v>
      </c>
    </row>
    <row r="83" customFormat="false" ht="16.5" hidden="false" customHeight="false" outlineLevel="0" collapsed="false">
      <c r="A83" s="0" t="n">
        <v>80</v>
      </c>
      <c r="B83" s="0" t="n">
        <f aca="false">B82+($D$1-$C$1)/84</f>
        <v>942.857142857144</v>
      </c>
      <c r="C83" s="0" t="n">
        <f aca="false">B83+273</f>
        <v>1215.85714285714</v>
      </c>
      <c r="D83" s="0" t="n">
        <f aca="false">A83*9.8*3000*1000</f>
        <v>2352000000</v>
      </c>
      <c r="E83" s="1" t="n">
        <f aca="false">$H$1+$I$1*SIN(18/180*3.14)*D83</f>
        <v>746451703.272689</v>
      </c>
      <c r="F83" s="1" t="n">
        <f aca="false">E83/2/$J$1</f>
        <v>3.73225851636344E+023</v>
      </c>
      <c r="G83" s="1" t="n">
        <f aca="false">($Q$4^(-0.25))*($J$1^(-0.75))*EXP(223000/(4*8.314*C83))</f>
        <v>4.31343553640891E+020</v>
      </c>
      <c r="H83" s="1" t="n">
        <f aca="false">$Q$8^(-1/$Q$9)*($J$1^(1/$Q$9-1))*EXP($Q$10/($Q$9*8.314*C83))</f>
        <v>1.11593950336378E+021</v>
      </c>
      <c r="I83" s="1" t="n">
        <f aca="false">$Q$12^(-1/3.5)*($J$1^(1/3.5-1))*EXP($Q$14/(3.5*8.314*C83))</f>
        <v>6.39169453447981E+021</v>
      </c>
      <c r="J83" s="1" t="n">
        <f aca="false">G83*$J$1*2</f>
        <v>862687.107281782</v>
      </c>
      <c r="K83" s="1" t="n">
        <f aca="false">H83*$J$1*2</f>
        <v>2231879.00672756</v>
      </c>
      <c r="L83" s="1" t="n">
        <f aca="false">I83*$J$1*2</f>
        <v>12783389.0689596</v>
      </c>
      <c r="M83" s="5" t="n">
        <f aca="false">MIN(L83,E83)</f>
        <v>12783389.0689596</v>
      </c>
    </row>
    <row r="84" customFormat="false" ht="16.5" hidden="false" customHeight="false" outlineLevel="0" collapsed="false">
      <c r="A84" s="0" t="n">
        <v>81</v>
      </c>
      <c r="B84" s="0" t="n">
        <f aca="false">B83+($D$1-$C$1)/84</f>
        <v>951.785714285715</v>
      </c>
      <c r="C84" s="0" t="n">
        <f aca="false">B84+273</f>
        <v>1224.78571428572</v>
      </c>
      <c r="D84" s="0" t="n">
        <f aca="false">A84*9.8*3000*1000</f>
        <v>2381400000</v>
      </c>
      <c r="E84" s="1" t="n">
        <f aca="false">$H$1+$I$1*SIN(18/180*3.14)*D84</f>
        <v>755532349.563597</v>
      </c>
      <c r="F84" s="1" t="n">
        <f aca="false">E84/2/$J$1</f>
        <v>3.77766174781799E+023</v>
      </c>
      <c r="G84" s="1" t="n">
        <f aca="false">($Q$4^(-0.25))*($J$1^(-0.75))*EXP(223000/(4*8.314*C84))</f>
        <v>4.14345607795828E+020</v>
      </c>
      <c r="H84" s="1" t="n">
        <f aca="false">$Q$8^(-1/$Q$9)*($J$1^(1/$Q$9-1))*EXP($Q$10/($Q$9*8.314*C84))</f>
        <v>1.04950819103697E+021</v>
      </c>
      <c r="I84" s="1" t="n">
        <f aca="false">$Q$12^(-1/3.5)*($J$1^(1/3.5-1))*EXP($Q$14/(3.5*8.314*C84))</f>
        <v>5.71866468378617E+021</v>
      </c>
      <c r="J84" s="1" t="n">
        <f aca="false">G84*$J$1*2</f>
        <v>828691.215591657</v>
      </c>
      <c r="K84" s="1" t="n">
        <f aca="false">H84*$J$1*2</f>
        <v>2099016.38207394</v>
      </c>
      <c r="L84" s="1" t="n">
        <f aca="false">I84*$J$1*2</f>
        <v>11437329.3675723</v>
      </c>
      <c r="M84" s="5" t="n">
        <f aca="false">MIN(L84,E84)</f>
        <v>11437329.3675723</v>
      </c>
    </row>
    <row r="85" customFormat="false" ht="16.5" hidden="false" customHeight="false" outlineLevel="0" collapsed="false">
      <c r="A85" s="0" t="n">
        <v>82</v>
      </c>
      <c r="B85" s="0" t="n">
        <f aca="false">B84+($D$1-$C$1)/84</f>
        <v>960.714285714287</v>
      </c>
      <c r="C85" s="0" t="n">
        <f aca="false">B85+273</f>
        <v>1233.71428571429</v>
      </c>
      <c r="D85" s="0" t="n">
        <f aca="false">A85*9.8*3000*1000</f>
        <v>2410800000</v>
      </c>
      <c r="E85" s="1" t="n">
        <f aca="false">$H$1+$I$1*SIN(18/180*3.14)*D85</f>
        <v>764612995.854506</v>
      </c>
      <c r="F85" s="1" t="n">
        <f aca="false">E85/2/$J$1</f>
        <v>3.82306497927253E+023</v>
      </c>
      <c r="G85" s="1" t="n">
        <f aca="false">($Q$4^(-0.25))*($J$1^(-0.75))*EXP(223000/(4*8.314*C85))</f>
        <v>3.98249185781136E+020</v>
      </c>
      <c r="H85" s="1" t="n">
        <f aca="false">$Q$8^(-1/$Q$9)*($J$1^(1/$Q$9-1))*EXP($Q$10/($Q$9*8.314*C85))</f>
        <v>9.87908729534679E+020</v>
      </c>
      <c r="I85" s="1" t="n">
        <f aca="false">$Q$12^(-1/3.5)*($J$1^(1/3.5-1))*EXP($Q$14/(3.5*8.314*C85))</f>
        <v>5.12474984433289E+021</v>
      </c>
      <c r="J85" s="1" t="n">
        <f aca="false">G85*$J$1*2</f>
        <v>796498.371562273</v>
      </c>
      <c r="K85" s="1" t="n">
        <f aca="false">H85*$J$1*2</f>
        <v>1975817.45906936</v>
      </c>
      <c r="L85" s="1" t="n">
        <f aca="false">I85*$J$1*2</f>
        <v>10249499.6886658</v>
      </c>
      <c r="M85" s="5" t="n">
        <f aca="false">MIN(L85,E85)</f>
        <v>10249499.6886658</v>
      </c>
    </row>
    <row r="86" customFormat="false" ht="16.5" hidden="false" customHeight="false" outlineLevel="0" collapsed="false">
      <c r="A86" s="0" t="n">
        <v>83</v>
      </c>
      <c r="B86" s="0" t="n">
        <f aca="false">B85+($D$1-$C$1)/84</f>
        <v>969.642857142858</v>
      </c>
      <c r="C86" s="0" t="n">
        <f aca="false">B86+273</f>
        <v>1242.64285714286</v>
      </c>
      <c r="D86" s="0" t="n">
        <f aca="false">A86*9.8*3000*1000</f>
        <v>2440200000</v>
      </c>
      <c r="E86" s="1" t="n">
        <f aca="false">$H$1+$I$1*SIN(18/180*3.14)*D86</f>
        <v>773693642.145414</v>
      </c>
      <c r="F86" s="1" t="n">
        <f aca="false">E86/2/$J$1</f>
        <v>3.86846821072707E+023</v>
      </c>
      <c r="G86" s="1" t="n">
        <f aca="false">($Q$4^(-0.25))*($J$1^(-0.75))*EXP(223000/(4*8.314*C86))</f>
        <v>3.82996085641263E+020</v>
      </c>
      <c r="H86" s="1" t="n">
        <f aca="false">$Q$8^(-1/$Q$9)*($J$1^(1/$Q$9-1))*EXP($Q$10/($Q$9*8.314*C86))</f>
        <v>9.30733416862639E+020</v>
      </c>
      <c r="I86" s="1" t="n">
        <f aca="false">$Q$12^(-1/3.5)*($J$1^(1/3.5-1))*EXP($Q$14/(3.5*8.314*C86))</f>
        <v>4.59975871747931E+021</v>
      </c>
      <c r="J86" s="1" t="n">
        <f aca="false">G86*$J$1*2</f>
        <v>765992.171282525</v>
      </c>
      <c r="K86" s="1" t="n">
        <f aca="false">H86*$J$1*2</f>
        <v>1861466.83372528</v>
      </c>
      <c r="L86" s="1" t="n">
        <f aca="false">I86*$J$1*2</f>
        <v>9199517.43495862</v>
      </c>
      <c r="M86" s="5" t="n">
        <f aca="false">MIN(L86,E86)</f>
        <v>9199517.43495862</v>
      </c>
    </row>
    <row r="87" customFormat="false" ht="16.5" hidden="false" customHeight="false" outlineLevel="0" collapsed="false">
      <c r="A87" s="0" t="n">
        <v>84</v>
      </c>
      <c r="B87" s="0" t="n">
        <f aca="false">B86+($D$1-$C$1)/84</f>
        <v>978.571428571429</v>
      </c>
      <c r="C87" s="0" t="n">
        <f aca="false">B87+273</f>
        <v>1251.57142857143</v>
      </c>
      <c r="D87" s="0" t="n">
        <f aca="false">A87*9.8*3000*1000</f>
        <v>2469600000</v>
      </c>
      <c r="E87" s="1" t="n">
        <f aca="false">$H$1+$I$1*SIN(18/180*3.14)*D87</f>
        <v>782774288.436323</v>
      </c>
      <c r="F87" s="1" t="n">
        <f aca="false">E87/2/$J$1</f>
        <v>3.91387144218161E+023</v>
      </c>
      <c r="G87" s="1" t="n">
        <f aca="false">($Q$4^(-0.25))*($J$1^(-0.75))*EXP(223000/(4*8.314*C87))</f>
        <v>3.68532474855285E+020</v>
      </c>
      <c r="H87" s="1" t="n">
        <f aca="false">$Q$8^(-1/$Q$9)*($J$1^(1/$Q$9-1))*EXP($Q$10/($Q$9*8.314*C87))</f>
        <v>8.77613318481525E+020</v>
      </c>
      <c r="I87" s="1" t="n">
        <f aca="false">$Q$12^(-1/3.5)*($J$1^(1/3.5-1))*EXP($Q$14/(3.5*8.314*C87))</f>
        <v>4.13492014678585E+021</v>
      </c>
      <c r="J87" s="1" t="n">
        <f aca="false">G87*$J$1*2</f>
        <v>737064.949710569</v>
      </c>
      <c r="K87" s="1" t="n">
        <f aca="false">H87*$J$1*2</f>
        <v>1755226.63696305</v>
      </c>
      <c r="L87" s="1" t="n">
        <f aca="false">I87*$J$1*2</f>
        <v>8269840.29357169</v>
      </c>
      <c r="M87" s="5" t="n">
        <f aca="false">MIN(L87,E87)</f>
        <v>8269840.29357169</v>
      </c>
    </row>
    <row r="88" customFormat="false" ht="16.5" hidden="false" customHeight="false" outlineLevel="0" collapsed="false">
      <c r="A88" s="0" t="n">
        <v>85</v>
      </c>
      <c r="B88" s="0" t="n">
        <f aca="false">B87+($D$1-$C$1)/84</f>
        <v>987.500000000001</v>
      </c>
      <c r="C88" s="0" t="n">
        <f aca="false">B88+273</f>
        <v>1260.5</v>
      </c>
      <c r="D88" s="0" t="n">
        <f aca="false">A88*9.8*3000*1000</f>
        <v>2499000000</v>
      </c>
      <c r="E88" s="1" t="n">
        <f aca="false">$H$1+$I$1*SIN(18/180*3.14)*D88</f>
        <v>791854934.727232</v>
      </c>
      <c r="F88" s="1" t="n">
        <f aca="false">E88/2/$J$1</f>
        <v>3.95927467363616E+023</v>
      </c>
      <c r="G88" s="1" t="n">
        <f aca="false">($Q$4^(-0.25))*($J$1^(-0.75))*EXP(223000/(4*8.314*C88))</f>
        <v>3.54808519337083E+020</v>
      </c>
      <c r="H88" s="1" t="n">
        <f aca="false">$Q$8^(-1/$Q$9)*($J$1^(1/$Q$9-1))*EXP($Q$10/($Q$9*8.314*C88))</f>
        <v>8.28214191822912E+020</v>
      </c>
      <c r="I88" s="1" t="n">
        <f aca="false">$Q$12^(-1/3.5)*($J$1^(1/3.5-1))*EXP($Q$14/(3.5*8.314*C88))</f>
        <v>3.72267109444942E+021</v>
      </c>
      <c r="J88" s="1" t="n">
        <f aca="false">G88*$J$1*2</f>
        <v>709617.038674166</v>
      </c>
      <c r="K88" s="1" t="n">
        <f aca="false">H88*$J$1*2</f>
        <v>1656428.38364582</v>
      </c>
      <c r="L88" s="1" t="n">
        <f aca="false">I88*$J$1*2</f>
        <v>7445342.18889884</v>
      </c>
      <c r="M88" s="5" t="n">
        <f aca="false">MIN(L88,E88)</f>
        <v>7445342.18889884</v>
      </c>
    </row>
    <row r="89" customFormat="false" ht="16.5" hidden="false" customHeight="false" outlineLevel="0" collapsed="false">
      <c r="A89" s="0" t="n">
        <v>86</v>
      </c>
      <c r="B89" s="0" t="n">
        <f aca="false">B88+($D$1-$C$1)/84</f>
        <v>996.428571428572</v>
      </c>
      <c r="C89" s="0" t="n">
        <f aca="false">B89+273</f>
        <v>1269.42857142857</v>
      </c>
      <c r="D89" s="0" t="n">
        <f aca="false">A89*9.8*3000*1000</f>
        <v>2528400000</v>
      </c>
      <c r="E89" s="1" t="n">
        <f aca="false">$H$1+$I$1*SIN(18/180*3.14)*D89</f>
        <v>800935581.01814</v>
      </c>
      <c r="F89" s="1" t="n">
        <f aca="false">E89/2/$J$1</f>
        <v>4.0046779050907E+023</v>
      </c>
      <c r="G89" s="1" t="n">
        <f aca="false">($Q$4^(-0.25))*($J$1^(-0.75))*EXP(223000/(4*8.314*C89))</f>
        <v>3.41778047394164E+020</v>
      </c>
      <c r="H89" s="1" t="n">
        <f aca="false">$Q$8^(-1/$Q$9)*($J$1^(1/$Q$9-1))*EXP($Q$10/($Q$9*8.314*C89))</f>
        <v>7.82232878021739E+020</v>
      </c>
      <c r="I89" s="1" t="n">
        <f aca="false">$Q$12^(-1/3.5)*($J$1^(1/3.5-1))*EXP($Q$14/(3.5*8.314*C89))</f>
        <v>3.35647827908304E+021</v>
      </c>
      <c r="J89" s="1" t="n">
        <f aca="false">G89*$J$1*2</f>
        <v>683556.094788329</v>
      </c>
      <c r="K89" s="1" t="n">
        <f aca="false">H89*$J$1*2</f>
        <v>1564465.75604348</v>
      </c>
      <c r="L89" s="1" t="n">
        <f aca="false">I89*$J$1*2</f>
        <v>6712956.55816608</v>
      </c>
      <c r="M89" s="5" t="n">
        <f aca="false">MIN(L89,E89)</f>
        <v>6712956.55816608</v>
      </c>
    </row>
    <row r="90" customFormat="false" ht="16.5" hidden="false" customHeight="false" outlineLevel="0" collapsed="false">
      <c r="A90" s="0" t="n">
        <v>87</v>
      </c>
      <c r="B90" s="0" t="n">
        <f aca="false">B89+($D$1-$C$1)/84</f>
        <v>1005.35714285714</v>
      </c>
      <c r="C90" s="0" t="n">
        <f aca="false">B90+273</f>
        <v>1278.35714285714</v>
      </c>
      <c r="D90" s="0" t="n">
        <f aca="false">A90*9.8*3000*1000</f>
        <v>2557800000</v>
      </c>
      <c r="E90" s="1" t="n">
        <f aca="false">$H$1+$I$1*SIN(18/180*3.14)*D90</f>
        <v>810016227.309049</v>
      </c>
      <c r="F90" s="1" t="n">
        <f aca="false">E90/2/$J$1</f>
        <v>4.05008113654524E+023</v>
      </c>
      <c r="G90" s="1" t="n">
        <f aca="false">($Q$4^(-0.25))*($J$1^(-0.75))*EXP(223000/(4*8.314*C90))</f>
        <v>3.29398245039711E+020</v>
      </c>
      <c r="H90" s="1" t="n">
        <f aca="false">$Q$8^(-1/$Q$9)*($J$1^(1/$Q$9-1))*EXP($Q$10/($Q$9*8.314*C90))</f>
        <v>7.39394103059427E+020</v>
      </c>
      <c r="I90" s="1" t="n">
        <f aca="false">$Q$12^(-1/3.5)*($J$1^(1/3.5-1))*EXP($Q$14/(3.5*8.314*C90))</f>
        <v>3.03068782600984E+021</v>
      </c>
      <c r="J90" s="1" t="n">
        <f aca="false">G90*$J$1*2</f>
        <v>658796.490079422</v>
      </c>
      <c r="K90" s="1" t="n">
        <f aca="false">H90*$J$1*2</f>
        <v>1478788.20611885</v>
      </c>
      <c r="L90" s="1" t="n">
        <f aca="false">I90*$J$1*2</f>
        <v>6061375.65201967</v>
      </c>
      <c r="M90" s="5" t="n">
        <f aca="false">MIN(L90,E90)</f>
        <v>6061375.65201967</v>
      </c>
    </row>
    <row r="91" customFormat="false" ht="16.5" hidden="false" customHeight="false" outlineLevel="0" collapsed="false">
      <c r="A91" s="0" t="n">
        <v>88</v>
      </c>
      <c r="B91" s="0" t="n">
        <f aca="false">B90+($D$1-$C$1)/84</f>
        <v>1014.28571428572</v>
      </c>
      <c r="C91" s="0" t="n">
        <f aca="false">B91+273</f>
        <v>1287.28571428572</v>
      </c>
      <c r="D91" s="0" t="n">
        <f aca="false">A91*9.8*3000*1000</f>
        <v>2587200000</v>
      </c>
      <c r="E91" s="1" t="n">
        <f aca="false">$H$1+$I$1*SIN(18/180*3.14)*D91</f>
        <v>819096873.599958</v>
      </c>
      <c r="F91" s="1" t="n">
        <f aca="false">E91/2/$J$1</f>
        <v>4.09548436799979E+023</v>
      </c>
      <c r="G91" s="1" t="n">
        <f aca="false">($Q$4^(-0.25))*($J$1^(-0.75))*EXP(223000/(4*8.314*C91))</f>
        <v>3.17629379455149E+020</v>
      </c>
      <c r="H91" s="1" t="n">
        <f aca="false">$Q$8^(-1/$Q$9)*($J$1^(1/$Q$9-1))*EXP($Q$10/($Q$9*8.314*C91))</f>
        <v>6.99447638167594E+020</v>
      </c>
      <c r="I91" s="1" t="n">
        <f aca="false">$Q$12^(-1/3.5)*($J$1^(1/3.5-1))*EXP($Q$14/(3.5*8.314*C91))</f>
        <v>2.74039827828246E+021</v>
      </c>
      <c r="J91" s="1" t="n">
        <f aca="false">G91*$J$1*2</f>
        <v>635258.758910297</v>
      </c>
      <c r="K91" s="1" t="n">
        <f aca="false">H91*$J$1*2</f>
        <v>1398895.27633519</v>
      </c>
      <c r="L91" s="1" t="n">
        <f aca="false">I91*$J$1*2</f>
        <v>5480796.55656492</v>
      </c>
      <c r="M91" s="5" t="n">
        <f aca="false">MIN(L91,E91)</f>
        <v>5480796.55656492</v>
      </c>
    </row>
    <row r="92" customFormat="false" ht="16.5" hidden="false" customHeight="false" outlineLevel="0" collapsed="false">
      <c r="A92" s="0" t="n">
        <v>89</v>
      </c>
      <c r="B92" s="0" t="n">
        <f aca="false">B91+($D$1-$C$1)/84</f>
        <v>1023.21428571429</v>
      </c>
      <c r="C92" s="0" t="n">
        <f aca="false">B92+273</f>
        <v>1296.21428571429</v>
      </c>
      <c r="D92" s="0" t="n">
        <f aca="false">A92*9.8*3000*1000</f>
        <v>2616600000</v>
      </c>
      <c r="E92" s="1" t="n">
        <f aca="false">$H$1+$I$1*SIN(18/180*3.14)*D92</f>
        <v>828177519.890866</v>
      </c>
      <c r="F92" s="1" t="n">
        <f aca="false">E92/2/$J$1</f>
        <v>4.14088759945433E+023</v>
      </c>
      <c r="G92" s="1" t="n">
        <f aca="false">($Q$4^(-0.25))*($J$1^(-0.75))*EXP(223000/(4*8.314*C92))</f>
        <v>3.06434547754879E+020</v>
      </c>
      <c r="H92" s="1" t="n">
        <f aca="false">$Q$8^(-1/$Q$9)*($J$1^(1/$Q$9-1))*EXP($Q$10/($Q$9*8.314*C92))</f>
        <v>6.62165775919931E+020</v>
      </c>
      <c r="I92" s="1" t="n">
        <f aca="false">$Q$12^(-1/3.5)*($J$1^(1/3.5-1))*EXP($Q$14/(3.5*8.314*C92))</f>
        <v>2.48135312935086E+021</v>
      </c>
      <c r="J92" s="1" t="n">
        <f aca="false">G92*$J$1*2</f>
        <v>612869.095509759</v>
      </c>
      <c r="K92" s="1" t="n">
        <f aca="false">H92*$J$1*2</f>
        <v>1324331.55183986</v>
      </c>
      <c r="L92" s="1" t="n">
        <f aca="false">I92*$J$1*2</f>
        <v>4962706.25870173</v>
      </c>
      <c r="M92" s="5" t="n">
        <f aca="false">MIN(L92,E92)</f>
        <v>4962706.25870173</v>
      </c>
    </row>
    <row r="93" customFormat="false" ht="16.5" hidden="false" customHeight="false" outlineLevel="0" collapsed="false">
      <c r="A93" s="0" t="n">
        <v>90</v>
      </c>
      <c r="B93" s="0" t="n">
        <f aca="false">B92+($D$1-$C$1)/84</f>
        <v>1032.14285714286</v>
      </c>
      <c r="C93" s="0" t="n">
        <f aca="false">B93+273</f>
        <v>1305.14285714286</v>
      </c>
      <c r="D93" s="0" t="n">
        <f aca="false">A93*9.8*3000*1000</f>
        <v>2646000000</v>
      </c>
      <c r="E93" s="1" t="n">
        <f aca="false">$H$1+$I$1*SIN(18/180*3.14)*D93</f>
        <v>837258166.181775</v>
      </c>
      <c r="F93" s="1" t="n">
        <f aca="false">E93/2/$J$1</f>
        <v>4.18629083090887E+023</v>
      </c>
      <c r="G93" s="1" t="n">
        <f aca="false">($Q$4^(-0.25))*($J$1^(-0.75))*EXP(223000/(4*8.314*C93))</f>
        <v>2.95779448517122E+020</v>
      </c>
      <c r="H93" s="1" t="n">
        <f aca="false">$Q$8^(-1/$Q$9)*($J$1^(1/$Q$9-1))*EXP($Q$10/($Q$9*8.314*C93))</f>
        <v>6.27341084099815E+020</v>
      </c>
      <c r="I93" s="1" t="n">
        <f aca="false">$Q$12^(-1/3.5)*($J$1^(1/3.5-1))*EXP($Q$14/(3.5*8.314*C93))</f>
        <v>2.24984970225614E+021</v>
      </c>
      <c r="J93" s="1" t="n">
        <f aca="false">G93*$J$1*2</f>
        <v>591558.897034244</v>
      </c>
      <c r="K93" s="1" t="n">
        <f aca="false">H93*$J$1*2</f>
        <v>1254682.16819963</v>
      </c>
      <c r="L93" s="1" t="n">
        <f aca="false">I93*$J$1*2</f>
        <v>4499699.40451228</v>
      </c>
      <c r="M93" s="5" t="n">
        <f aca="false">MIN(L93,E93)</f>
        <v>4499699.40451228</v>
      </c>
    </row>
    <row r="94" customFormat="false" ht="16.5" hidden="false" customHeight="false" outlineLevel="0" collapsed="false">
      <c r="A94" s="0" t="n">
        <v>91</v>
      </c>
      <c r="B94" s="0" t="n">
        <f aca="false">B93+($D$1-$C$1)/84</f>
        <v>1041.07142857143</v>
      </c>
      <c r="C94" s="0" t="n">
        <f aca="false">B94+273</f>
        <v>1314.07142857143</v>
      </c>
      <c r="D94" s="0" t="n">
        <f aca="false">A94*9.8*3000*1000</f>
        <v>2675400000</v>
      </c>
      <c r="E94" s="1" t="n">
        <f aca="false">$H$1+$I$1*SIN(18/180*3.14)*D94</f>
        <v>846338812.472683</v>
      </c>
      <c r="F94" s="1" t="n">
        <f aca="false">E94/2/$J$1</f>
        <v>4.23169406236342E+023</v>
      </c>
      <c r="G94" s="1" t="n">
        <f aca="false">($Q$4^(-0.25))*($J$1^(-0.75))*EXP(223000/(4*8.314*C94))</f>
        <v>2.85632173820274E+020</v>
      </c>
      <c r="H94" s="1" t="n">
        <f aca="false">$Q$8^(-1/$Q$9)*($J$1^(1/$Q$9-1))*EXP($Q$10/($Q$9*8.314*C94))</f>
        <v>5.94784404308974E+020</v>
      </c>
      <c r="I94" s="1" t="n">
        <f aca="false">$Q$12^(-1/3.5)*($J$1^(1/3.5-1))*EXP($Q$14/(3.5*8.314*C94))</f>
        <v>2.04266174384775E+021</v>
      </c>
      <c r="J94" s="1" t="n">
        <f aca="false">G94*$J$1*2</f>
        <v>571264.347640548</v>
      </c>
      <c r="K94" s="1" t="n">
        <f aca="false">H94*$J$1*2</f>
        <v>1189568.80861795</v>
      </c>
      <c r="L94" s="1" t="n">
        <f aca="false">I94*$J$1*2</f>
        <v>4085323.4876955</v>
      </c>
      <c r="M94" s="5" t="n">
        <f aca="false">MIN(L94,E94)</f>
        <v>4085323.4876955</v>
      </c>
    </row>
    <row r="95" customFormat="false" ht="16.5" hidden="false" customHeight="false" outlineLevel="0" collapsed="false">
      <c r="A95" s="0" t="n">
        <v>92</v>
      </c>
      <c r="B95" s="0" t="n">
        <f aca="false">B94+($D$1-$C$1)/84</f>
        <v>1050</v>
      </c>
      <c r="C95" s="0" t="n">
        <f aca="false">B95+273</f>
        <v>1323</v>
      </c>
      <c r="D95" s="0" t="n">
        <f aca="false">A95*9.8*3000*1000</f>
        <v>2704800000</v>
      </c>
      <c r="E95" s="1" t="n">
        <f aca="false">$H$1+$I$1*SIN(18/180*3.14)*D95</f>
        <v>855419458.763592</v>
      </c>
      <c r="F95" s="1" t="n">
        <f aca="false">E95/2/$J$1</f>
        <v>4.27709729381796E+023</v>
      </c>
      <c r="G95" s="1" t="n">
        <f aca="false">($Q$4^(-0.25))*($J$1^(-0.75))*EXP(223000/(4*8.314*C95))</f>
        <v>2.75963019767548E+020</v>
      </c>
      <c r="H95" s="1" t="n">
        <f aca="false">$Q$8^(-1/$Q$9)*($J$1^(1/$Q$9-1))*EXP($Q$10/($Q$9*8.314*C95))</f>
        <v>5.64323066492509E+020</v>
      </c>
      <c r="I95" s="1" t="n">
        <f aca="false">$Q$12^(-1/3.5)*($J$1^(1/3.5-1))*EXP($Q$14/(3.5*8.314*C95))</f>
        <v>1.8569735485805E+021</v>
      </c>
      <c r="J95" s="1" t="n">
        <f aca="false">G95*$J$1*2</f>
        <v>551926.039535095</v>
      </c>
      <c r="K95" s="1" t="n">
        <f aca="false">H95*$J$1*2</f>
        <v>1128646.13298502</v>
      </c>
      <c r="L95" s="1" t="n">
        <f aca="false">I95*$J$1*2</f>
        <v>3713947.097161</v>
      </c>
      <c r="M95" s="5" t="n">
        <f aca="false">MIN(L95,E95)</f>
        <v>3713947.097161</v>
      </c>
    </row>
    <row r="96" customFormat="false" ht="16.5" hidden="false" customHeight="false" outlineLevel="0" collapsed="false">
      <c r="A96" s="0" t="n">
        <v>93</v>
      </c>
      <c r="B96" s="0" t="n">
        <f aca="false">B95+($D$1-$C$1)/84</f>
        <v>1058.92857142857</v>
      </c>
      <c r="C96" s="0" t="n">
        <f aca="false">B96+273</f>
        <v>1331.92857142857</v>
      </c>
      <c r="D96" s="0" t="n">
        <f aca="false">A96*9.8*3000*1000</f>
        <v>2734200000</v>
      </c>
      <c r="E96" s="1" t="n">
        <f aca="false">$H$1+$I$1*SIN(18/180*3.14)*D96</f>
        <v>864500105.054501</v>
      </c>
      <c r="F96" s="1" t="n">
        <f aca="false">E96/2/$J$1</f>
        <v>4.3225005252725E+023</v>
      </c>
      <c r="G96" s="1" t="n">
        <f aca="false">($Q$4^(-0.25))*($J$1^(-0.75))*EXP(223000/(4*8.314*C96))</f>
        <v>2.66744313697811E+020</v>
      </c>
      <c r="H96" s="1" t="n">
        <f aca="false">$Q$8^(-1/$Q$9)*($J$1^(1/$Q$9-1))*EXP($Q$10/($Q$9*8.314*C96))</f>
        <v>5.35799294194418E+020</v>
      </c>
      <c r="I96" s="1" t="n">
        <f aca="false">$Q$12^(-1/3.5)*($J$1^(1/3.5-1))*EXP($Q$14/(3.5*8.314*C96))</f>
        <v>1.69032379323255E+021</v>
      </c>
      <c r="J96" s="1" t="n">
        <f aca="false">G96*$J$1*2</f>
        <v>533488.627395622</v>
      </c>
      <c r="K96" s="1" t="n">
        <f aca="false">H96*$J$1*2</f>
        <v>1071598.58838884</v>
      </c>
      <c r="L96" s="1" t="n">
        <f aca="false">I96*$J$1*2</f>
        <v>3380647.58646509</v>
      </c>
      <c r="M96" s="5" t="n">
        <f aca="false">MIN(L96,E96)</f>
        <v>3380647.58646509</v>
      </c>
    </row>
    <row r="97" customFormat="false" ht="16.5" hidden="false" customHeight="false" outlineLevel="0" collapsed="false">
      <c r="A97" s="0" t="n">
        <v>94</v>
      </c>
      <c r="B97" s="0" t="n">
        <f aca="false">B96+($D$1-$C$1)/84</f>
        <v>1067.85714285714</v>
      </c>
      <c r="C97" s="0" t="n">
        <f aca="false">B97+273</f>
        <v>1340.85714285714</v>
      </c>
      <c r="D97" s="0" t="n">
        <f aca="false">A97*9.8*3000*1000</f>
        <v>2763600000</v>
      </c>
      <c r="E97" s="1" t="n">
        <f aca="false">$H$1+$I$1*SIN(18/180*3.14)*D97</f>
        <v>873580751.345409</v>
      </c>
      <c r="F97" s="1" t="n">
        <f aca="false">E97/2/$J$1</f>
        <v>4.36790375672705E+023</v>
      </c>
      <c r="G97" s="1" t="n">
        <f aca="false">($Q$4^(-0.25))*($J$1^(-0.75))*EXP(223000/(4*8.314*C97))</f>
        <v>2.57950256471052E+020</v>
      </c>
      <c r="H97" s="1" t="n">
        <f aca="false">$Q$8^(-1/$Q$9)*($J$1^(1/$Q$9-1))*EXP($Q$10/($Q$9*8.314*C97))</f>
        <v>5.09068778507604E+020</v>
      </c>
      <c r="I97" s="1" t="n">
        <f aca="false">$Q$12^(-1/3.5)*($J$1^(1/3.5-1))*EXP($Q$14/(3.5*8.314*C97))</f>
        <v>1.54055756611353E+021</v>
      </c>
      <c r="J97" s="1" t="n">
        <f aca="false">G97*$J$1*2</f>
        <v>515900.512942104</v>
      </c>
      <c r="K97" s="1" t="n">
        <f aca="false">H97*$J$1*2</f>
        <v>1018137.55701521</v>
      </c>
      <c r="L97" s="1" t="n">
        <f aca="false">I97*$J$1*2</f>
        <v>3081115.13222705</v>
      </c>
      <c r="M97" s="5" t="n">
        <f aca="false">MIN(L97,E97)</f>
        <v>3081115.13222705</v>
      </c>
    </row>
    <row r="98" customFormat="false" ht="16.5" hidden="false" customHeight="false" outlineLevel="0" collapsed="false">
      <c r="A98" s="0" t="n">
        <v>95</v>
      </c>
      <c r="B98" s="0" t="n">
        <f aca="false">B97+($D$1-$C$1)/84</f>
        <v>1076.78571428571</v>
      </c>
      <c r="C98" s="0" t="n">
        <f aca="false">B98+273</f>
        <v>1349.78571428571</v>
      </c>
      <c r="D98" s="0" t="n">
        <f aca="false">A98*9.8*3000*1000</f>
        <v>2793000000</v>
      </c>
      <c r="E98" s="1" t="n">
        <f aca="false">$H$1+$I$1*SIN(18/180*3.14)*D98</f>
        <v>882661397.636318</v>
      </c>
      <c r="F98" s="1" t="n">
        <f aca="false">E98/2/$J$1</f>
        <v>4.41330698818159E+023</v>
      </c>
      <c r="G98" s="1" t="n">
        <f aca="false">($Q$4^(-0.25))*($J$1^(-0.75))*EXP(223000/(4*8.314*C98))</f>
        <v>2.49556778385755E+020</v>
      </c>
      <c r="H98" s="1" t="n">
        <f aca="false">$Q$8^(-1/$Q$9)*($J$1^(1/$Q$9-1))*EXP($Q$10/($Q$9*8.314*C98))</f>
        <v>4.83999401412641E+020</v>
      </c>
      <c r="I98" s="1" t="n">
        <f aca="false">$Q$12^(-1/3.5)*($J$1^(1/3.5-1))*EXP($Q$14/(3.5*8.314*C98))</f>
        <v>1.40578532387614E+021</v>
      </c>
      <c r="J98" s="1" t="n">
        <f aca="false">G98*$J$1*2</f>
        <v>499113.556771511</v>
      </c>
      <c r="K98" s="1" t="n">
        <f aca="false">H98*$J$1*2</f>
        <v>967998.802825283</v>
      </c>
      <c r="L98" s="1" t="n">
        <f aca="false">I98*$J$1*2</f>
        <v>2811570.64775227</v>
      </c>
      <c r="M98" s="5" t="n">
        <f aca="false">MIN(L98,E98)</f>
        <v>2811570.64775227</v>
      </c>
    </row>
    <row r="99" customFormat="false" ht="16.5" hidden="false" customHeight="false" outlineLevel="0" collapsed="false">
      <c r="A99" s="0" t="n">
        <v>96</v>
      </c>
      <c r="B99" s="0" t="n">
        <f aca="false">B98+($D$1-$C$1)/84</f>
        <v>1085.71428571429</v>
      </c>
      <c r="C99" s="0" t="n">
        <f aca="false">B99+273</f>
        <v>1358.71428571429</v>
      </c>
      <c r="D99" s="0" t="n">
        <f aca="false">A99*9.8*3000*1000</f>
        <v>2822400000</v>
      </c>
      <c r="E99" s="1" t="n">
        <f aca="false">$H$1+$I$1*SIN(18/180*3.14)*D99</f>
        <v>891742043.927226</v>
      </c>
      <c r="F99" s="1" t="n">
        <f aca="false">E99/2/$J$1</f>
        <v>4.45871021963613E+023</v>
      </c>
      <c r="G99" s="1" t="n">
        <f aca="false">($Q$4^(-0.25))*($J$1^(-0.75))*EXP(223000/(4*8.314*C99))</f>
        <v>2.41541407435275E+020</v>
      </c>
      <c r="H99" s="1" t="n">
        <f aca="false">$Q$8^(-1/$Q$9)*($J$1^(1/$Q$9-1))*EXP($Q$10/($Q$9*8.314*C99))</f>
        <v>4.60470091569607E+020</v>
      </c>
      <c r="I99" s="1" t="n">
        <f aca="false">$Q$12^(-1/3.5)*($J$1^(1/3.5-1))*EXP($Q$14/(3.5*8.314*C99))</f>
        <v>1.28434771550218E+021</v>
      </c>
      <c r="J99" s="1" t="n">
        <f aca="false">G99*$J$1*2</f>
        <v>483082.814870551</v>
      </c>
      <c r="K99" s="1" t="n">
        <f aca="false">H99*$J$1*2</f>
        <v>920940.183139214</v>
      </c>
      <c r="L99" s="1" t="n">
        <f aca="false">I99*$J$1*2</f>
        <v>2568695.43100435</v>
      </c>
      <c r="M99" s="5" t="n">
        <f aca="false">MIN(L99,E99)</f>
        <v>2568695.43100435</v>
      </c>
    </row>
    <row r="100" customFormat="false" ht="16.5" hidden="false" customHeight="false" outlineLevel="0" collapsed="false">
      <c r="A100" s="0" t="n">
        <v>97</v>
      </c>
      <c r="B100" s="0" t="n">
        <f aca="false">B99+($D$1-$C$1)/84</f>
        <v>1094.64285714286</v>
      </c>
      <c r="C100" s="0" t="n">
        <f aca="false">B100+273</f>
        <v>1367.64285714286</v>
      </c>
      <c r="D100" s="0" t="n">
        <f aca="false">A100*9.8*3000*1000</f>
        <v>2851800000</v>
      </c>
      <c r="E100" s="1" t="n">
        <f aca="false">$H$1+$I$1*SIN(18/180*3.14)*D100</f>
        <v>900822690.218135</v>
      </c>
      <c r="F100" s="1" t="n">
        <f aca="false">E100/2/$J$1</f>
        <v>4.50411345109067E+023</v>
      </c>
      <c r="G100" s="1" t="n">
        <f aca="false">($Q$4^(-0.25))*($J$1^(-0.75))*EXP(223000/(4*8.314*C100))</f>
        <v>2.33883148743404E+020</v>
      </c>
      <c r="H100" s="1" t="n">
        <f aca="false">$Q$8^(-1/$Q$9)*($J$1^(1/$Q$9-1))*EXP($Q$10/($Q$9*8.314*C100))</f>
        <v>4.38369797687291E+020</v>
      </c>
      <c r="I100" s="1" t="n">
        <f aca="false">$Q$12^(-1/3.5)*($J$1^(1/3.5-1))*EXP($Q$14/(3.5*8.314*C100))</f>
        <v>1.17478538418219E+021</v>
      </c>
      <c r="J100" s="1" t="n">
        <f aca="false">G100*$J$1*2</f>
        <v>467766.297486808</v>
      </c>
      <c r="K100" s="1" t="n">
        <f aca="false">H100*$J$1*2</f>
        <v>876739.595374582</v>
      </c>
      <c r="L100" s="1" t="n">
        <f aca="false">I100*$J$1*2</f>
        <v>2349570.76836437</v>
      </c>
      <c r="M100" s="5" t="n">
        <f aca="false">MIN(L100,E100)</f>
        <v>2349570.76836437</v>
      </c>
    </row>
    <row r="101" customFormat="false" ht="16.5" hidden="false" customHeight="false" outlineLevel="0" collapsed="false">
      <c r="A101" s="0" t="n">
        <v>98</v>
      </c>
      <c r="B101" s="0" t="n">
        <f aca="false">B100+($D$1-$C$1)/84</f>
        <v>1103.57142857143</v>
      </c>
      <c r="C101" s="0" t="n">
        <f aca="false">B101+273</f>
        <v>1376.57142857143</v>
      </c>
      <c r="D101" s="0" t="n">
        <f aca="false">A101*9.8*3000*1000</f>
        <v>2881200000</v>
      </c>
      <c r="E101" s="1" t="n">
        <f aca="false">$H$1+$I$1*SIN(18/180*3.14)*D101</f>
        <v>909903336.509044</v>
      </c>
      <c r="F101" s="1" t="n">
        <f aca="false">E101/2/$J$1</f>
        <v>4.54951668254522E+023</v>
      </c>
      <c r="G101" s="1" t="n">
        <f aca="false">($Q$4^(-0.25))*($J$1^(-0.75))*EXP(223000/(4*8.314*C101))</f>
        <v>2.2656237413765E+020</v>
      </c>
      <c r="H101" s="1" t="n">
        <f aca="false">$Q$8^(-1/$Q$9)*($J$1^(1/$Q$9-1))*EXP($Q$10/($Q$9*8.314*C101))</f>
        <v>4.17596566387152E+020</v>
      </c>
      <c r="I101" s="1" t="n">
        <f aca="false">$Q$12^(-1/3.5)*($J$1^(1/3.5-1))*EXP($Q$14/(3.5*8.314*C101))</f>
        <v>1.07581299996054E+021</v>
      </c>
      <c r="J101" s="1" t="n">
        <f aca="false">G101*$J$1*2</f>
        <v>453124.7482753</v>
      </c>
      <c r="K101" s="1" t="n">
        <f aca="false">H101*$J$1*2</f>
        <v>835193.132774304</v>
      </c>
      <c r="L101" s="1" t="n">
        <f aca="false">I101*$J$1*2</f>
        <v>2151625.99992108</v>
      </c>
      <c r="M101" s="5" t="n">
        <f aca="false">MIN(L101,E101)</f>
        <v>2151625.99992108</v>
      </c>
    </row>
    <row r="102" customFormat="false" ht="16.5" hidden="false" customHeight="false" outlineLevel="0" collapsed="false">
      <c r="A102" s="0" t="n">
        <v>99</v>
      </c>
      <c r="B102" s="0" t="n">
        <f aca="false">B101+($D$1-$C$1)/84</f>
        <v>1112.5</v>
      </c>
      <c r="C102" s="0" t="n">
        <f aca="false">B102+273</f>
        <v>1385.5</v>
      </c>
      <c r="D102" s="0" t="n">
        <f aca="false">A102*9.8*3000*1000</f>
        <v>2910600000</v>
      </c>
      <c r="E102" s="1" t="n">
        <f aca="false">$H$1+$I$1*SIN(18/180*3.14)*D102</f>
        <v>918983982.799952</v>
      </c>
      <c r="F102" s="1" t="n">
        <f aca="false">E102/2/$J$1</f>
        <v>4.59491991399976E+023</v>
      </c>
      <c r="G102" s="1" t="n">
        <f aca="false">($Q$4^(-0.25))*($J$1^(-0.75))*EXP(223000/(4*8.314*C102))</f>
        <v>2.1956072092411E+020</v>
      </c>
      <c r="H102" s="1" t="n">
        <f aca="false">$Q$8^(-1/$Q$9)*($J$1^(1/$Q$9-1))*EXP($Q$10/($Q$9*8.314*C102))</f>
        <v>3.98056713042035E+020</v>
      </c>
      <c r="I102" s="1" t="n">
        <f aca="false">$Q$12^(-1/3.5)*($J$1^(1/3.5-1))*EXP($Q$14/(3.5*8.314*C102))</f>
        <v>9.86296894311729E+020</v>
      </c>
      <c r="J102" s="1" t="n">
        <f aca="false">G102*$J$1*2</f>
        <v>439121.441848221</v>
      </c>
      <c r="K102" s="1" t="n">
        <f aca="false">H102*$J$1*2</f>
        <v>796113.426084071</v>
      </c>
      <c r="L102" s="1" t="n">
        <f aca="false">I102*$J$1*2</f>
        <v>1972593.78862346</v>
      </c>
      <c r="M102" s="5" t="n">
        <f aca="false">MIN(L102,E102)</f>
        <v>1972593.78862346</v>
      </c>
    </row>
    <row r="103" customFormat="false" ht="16.5" hidden="false" customHeight="false" outlineLevel="0" collapsed="false">
      <c r="A103" s="0" t="n">
        <v>100</v>
      </c>
      <c r="B103" s="0" t="n">
        <f aca="false">B102+($D$1-$C$1)/84</f>
        <v>1121.42857142857</v>
      </c>
      <c r="C103" s="0" t="n">
        <f aca="false">B103+273</f>
        <v>1394.42857142857</v>
      </c>
      <c r="D103" s="0" t="n">
        <f aca="false">A103*9.8*3000*1000</f>
        <v>2940000000</v>
      </c>
      <c r="E103" s="1" t="n">
        <f aca="false">$H$1+$I$1*SIN(18/180*3.14)*D103</f>
        <v>928064629.090861</v>
      </c>
      <c r="F103" s="1" t="n">
        <f aca="false">E103/2/$J$1</f>
        <v>4.6403231454543E+023</v>
      </c>
      <c r="G103" s="1" t="n">
        <f aca="false">($Q$4^(-0.25))*($J$1^(-0.75))*EXP(223000/(4*8.314*C103))</f>
        <v>2.128609990217E+020</v>
      </c>
      <c r="H103" s="1" t="n">
        <f aca="false">$Q$8^(-1/$Q$9)*($J$1^(1/$Q$9-1))*EXP($Q$10/($Q$9*8.314*C103))</f>
        <v>3.79664075433366E+020</v>
      </c>
      <c r="I103" s="1" t="n">
        <f aca="false">$Q$12^(-1/3.5)*($J$1^(1/3.5-1))*EXP($Q$14/(3.5*8.314*C103))</f>
        <v>9.05235766437936E+020</v>
      </c>
      <c r="J103" s="1" t="n">
        <f aca="false">G103*$J$1*2</f>
        <v>425721.998043401</v>
      </c>
      <c r="K103" s="1" t="n">
        <f aca="false">H103*$J$1*2</f>
        <v>759328.150866732</v>
      </c>
      <c r="L103" s="1" t="n">
        <f aca="false">I103*$J$1*2</f>
        <v>1810471.53287587</v>
      </c>
      <c r="M103" s="5" t="n">
        <f aca="false">MIN(L103,E103)</f>
        <v>1810471.53287587</v>
      </c>
    </row>
    <row r="104" customFormat="false" ht="16.5" hidden="false" customHeight="false" outlineLevel="0" collapsed="false">
      <c r="A104" s="0" t="n">
        <v>101</v>
      </c>
      <c r="B104" s="0" t="n">
        <f aca="false">B103+($D$1-$C$1)/84</f>
        <v>1130.35714285714</v>
      </c>
      <c r="C104" s="0" t="n">
        <f aca="false">B104+273</f>
        <v>1403.35714285714</v>
      </c>
      <c r="D104" s="0" t="n">
        <f aca="false">A104*9.8*3000*1000</f>
        <v>2969400000</v>
      </c>
      <c r="E104" s="1" t="n">
        <f aca="false">$H$1+$I$1*SIN(18/180*3.14)*D104</f>
        <v>937145275.381769</v>
      </c>
      <c r="F104" s="1" t="n">
        <f aca="false">E104/2/$J$1</f>
        <v>4.68572637690885E+023</v>
      </c>
      <c r="G104" s="1" t="n">
        <f aca="false">($Q$4^(-0.25))*($J$1^(-0.75))*EXP(223000/(4*8.314*C104))</f>
        <v>2.06447105697237E+020</v>
      </c>
      <c r="H104" s="1" t="n">
        <f aca="false">$Q$8^(-1/$Q$9)*($J$1^(1/$Q$9-1))*EXP($Q$10/($Q$9*8.314*C104))</f>
        <v>3.62339341262119E+020</v>
      </c>
      <c r="I104" s="1" t="n">
        <f aca="false">$Q$12^(-1/3.5)*($J$1^(1/3.5-1))*EXP($Q$14/(3.5*8.314*C104))</f>
        <v>8.31744013454007E+020</v>
      </c>
      <c r="J104" s="1" t="n">
        <f aca="false">G104*$J$1*2</f>
        <v>412894.211394474</v>
      </c>
      <c r="K104" s="1" t="n">
        <f aca="false">H104*$J$1*2</f>
        <v>724678.682524237</v>
      </c>
      <c r="L104" s="1" t="n">
        <f aca="false">I104*$J$1*2</f>
        <v>1663488.02690801</v>
      </c>
      <c r="M104" s="5" t="n">
        <f aca="false">MIN(L104,E104)</f>
        <v>1663488.02690801</v>
      </c>
    </row>
    <row r="105" customFormat="false" ht="16.5" hidden="false" customHeight="false" outlineLevel="0" collapsed="false">
      <c r="A105" s="0" t="n">
        <v>102</v>
      </c>
      <c r="B105" s="0" t="n">
        <f aca="false">B104+($D$1-$C$1)/84</f>
        <v>1139.28571428571</v>
      </c>
      <c r="C105" s="0" t="n">
        <f aca="false">B105+273</f>
        <v>1412.28571428571</v>
      </c>
      <c r="D105" s="0" t="n">
        <f aca="false">A105*9.8*3000*1000</f>
        <v>2998800000</v>
      </c>
      <c r="E105" s="1" t="n">
        <f aca="false">$H$1+$I$1*SIN(18/180*3.14)*D105</f>
        <v>946225921.672678</v>
      </c>
      <c r="F105" s="1" t="n">
        <f aca="false">E105/2/$J$1</f>
        <v>4.73112960836339E+023</v>
      </c>
      <c r="G105" s="1" t="n">
        <f aca="false">($Q$4^(-0.25))*($J$1^(-0.75))*EXP(223000/(4*8.314*C105))</f>
        <v>2.00303947217658E+020</v>
      </c>
      <c r="H105" s="1" t="n">
        <f aca="false">$Q$8^(-1/$Q$9)*($J$1^(1/$Q$9-1))*EXP($Q$10/($Q$9*8.314*C105))</f>
        <v>3.4600944159129E+020</v>
      </c>
      <c r="I105" s="1" t="n">
        <f aca="false">$Q$12^(-1/3.5)*($J$1^(1/3.5-1))*EXP($Q$14/(3.5*8.314*C105))</f>
        <v>7.65037305555133E+020</v>
      </c>
      <c r="J105" s="1" t="n">
        <f aca="false">G105*$J$1*2</f>
        <v>400607.894435317</v>
      </c>
      <c r="K105" s="1" t="n">
        <f aca="false">H105*$J$1*2</f>
        <v>692018.88318258</v>
      </c>
      <c r="L105" s="1" t="n">
        <f aca="false">I105*$J$1*2</f>
        <v>1530074.61111027</v>
      </c>
      <c r="M105" s="5" t="n">
        <f aca="false">MIN(L105,E105)</f>
        <v>1530074.61111027</v>
      </c>
    </row>
    <row r="106" customFormat="false" ht="16.5" hidden="false" customHeight="false" outlineLevel="0" collapsed="false">
      <c r="A106" s="0" t="n">
        <v>103</v>
      </c>
      <c r="B106" s="0" t="n">
        <f aca="false">B105+($D$1-$C$1)/84</f>
        <v>1148.21428571429</v>
      </c>
      <c r="C106" s="0" t="n">
        <f aca="false">B106+273</f>
        <v>1421.21428571429</v>
      </c>
      <c r="D106" s="0" t="n">
        <f aca="false">A106*9.8*3000*1000</f>
        <v>3028200000</v>
      </c>
      <c r="E106" s="1" t="n">
        <f aca="false">$H$1+$I$1*SIN(18/180*3.14)*D106</f>
        <v>955306567.963587</v>
      </c>
      <c r="F106" s="1" t="n">
        <f aca="false">E106/2/$J$1</f>
        <v>4.77653283981793E+023</v>
      </c>
      <c r="G106" s="1" t="n">
        <f aca="false">($Q$4^(-0.25))*($J$1^(-0.75))*EXP(223000/(4*8.314*C106))</f>
        <v>1.94417366802506E+020</v>
      </c>
      <c r="H106" s="1" t="n">
        <f aca="false">$Q$8^(-1/$Q$9)*($J$1^(1/$Q$9-1))*EXP($Q$10/($Q$9*8.314*C106))</f>
        <v>3.3060700321079E+020</v>
      </c>
      <c r="I106" s="1" t="n">
        <f aca="false">$Q$12^(-1/3.5)*($J$1^(1/3.5-1))*EXP($Q$14/(3.5*8.314*C106))</f>
        <v>7.04420085042228E+020</v>
      </c>
      <c r="J106" s="1" t="n">
        <f aca="false">G106*$J$1*2</f>
        <v>388834.733605012</v>
      </c>
      <c r="K106" s="1" t="n">
        <f aca="false">H106*$J$1*2</f>
        <v>661214.00642158</v>
      </c>
      <c r="L106" s="1" t="n">
        <f aca="false">I106*$J$1*2</f>
        <v>1408840.17008446</v>
      </c>
      <c r="M106" s="5" t="n">
        <f aca="false">MIN(L106,E106)</f>
        <v>1408840.17008446</v>
      </c>
    </row>
    <row r="107" customFormat="false" ht="16.5" hidden="false" customHeight="false" outlineLevel="0" collapsed="false">
      <c r="A107" s="0" t="n">
        <v>104</v>
      </c>
      <c r="B107" s="0" t="n">
        <f aca="false">B106+($D$1-$C$1)/84</f>
        <v>1157.14285714286</v>
      </c>
      <c r="C107" s="0" t="n">
        <f aca="false">B107+273</f>
        <v>1430.14285714286</v>
      </c>
      <c r="D107" s="0" t="n">
        <f aca="false">A107*9.8*3000*1000</f>
        <v>3057600000</v>
      </c>
      <c r="E107" s="1" t="n">
        <f aca="false">$H$1+$I$1*SIN(18/180*3.14)*D107</f>
        <v>964387214.254495</v>
      </c>
      <c r="F107" s="1" t="n">
        <f aca="false">E107/2/$J$1</f>
        <v>4.82193607127248E+023</v>
      </c>
      <c r="G107" s="1" t="n">
        <f aca="false">($Q$4^(-0.25))*($J$1^(-0.75))*EXP(223000/(4*8.314*C107))</f>
        <v>1.8877407831958E+020</v>
      </c>
      <c r="H107" s="1" t="n">
        <f aca="false">$Q$8^(-1/$Q$9)*($J$1^(1/$Q$9-1))*EXP($Q$10/($Q$9*8.314*C107))</f>
        <v>3.16069853716507E+020</v>
      </c>
      <c r="I107" s="1" t="n">
        <f aca="false">$Q$12^(-1/3.5)*($J$1^(1/3.5-1))*EXP($Q$14/(3.5*8.314*C107))</f>
        <v>6.49274716597989E+020</v>
      </c>
      <c r="J107" s="1" t="n">
        <f aca="false">G107*$J$1*2</f>
        <v>377548.15663916</v>
      </c>
      <c r="K107" s="1" t="n">
        <f aca="false">H107*$J$1*2</f>
        <v>632139.707433015</v>
      </c>
      <c r="L107" s="1" t="n">
        <f aca="false">I107*$J$1*2</f>
        <v>1298549.43319598</v>
      </c>
      <c r="M107" s="5" t="n">
        <f aca="false">MIN(L107,E107)</f>
        <v>1298549.43319598</v>
      </c>
    </row>
    <row r="108" customFormat="false" ht="16.5" hidden="false" customHeight="false" outlineLevel="0" collapsed="false">
      <c r="A108" s="0" t="n">
        <v>105</v>
      </c>
      <c r="B108" s="0" t="n">
        <f aca="false">B107+($D$1-$C$1)/84</f>
        <v>1166.07142857143</v>
      </c>
      <c r="C108" s="0" t="n">
        <f aca="false">B108+273</f>
        <v>1439.07142857143</v>
      </c>
      <c r="D108" s="0" t="n">
        <f aca="false">A108*9.8*3000*1000</f>
        <v>3087000000</v>
      </c>
      <c r="E108" s="1" t="n">
        <f aca="false">$H$1+$I$1*SIN(18/180*3.14)*D108</f>
        <v>973467860.545404</v>
      </c>
      <c r="F108" s="1" t="n">
        <f aca="false">E108/2/$J$1</f>
        <v>4.86733930272702E+023</v>
      </c>
      <c r="G108" s="1" t="n">
        <f aca="false">($Q$4^(-0.25))*($J$1^(-0.75))*EXP(223000/(4*8.314*C108))</f>
        <v>1.8336160522025E+020</v>
      </c>
      <c r="H108" s="1" t="n">
        <f aca="false">$Q$8^(-1/$Q$9)*($J$1^(1/$Q$9-1))*EXP($Q$10/($Q$9*8.314*C108))</f>
        <v>3.02340573798504E+020</v>
      </c>
      <c r="I108" s="1" t="n">
        <f aca="false">$Q$12^(-1/3.5)*($J$1^(1/3.5-1))*EXP($Q$14/(3.5*8.314*C108))</f>
        <v>5.99052057017673E+020</v>
      </c>
      <c r="J108" s="1" t="n">
        <f aca="false">G108*$J$1*2</f>
        <v>366723.210440499</v>
      </c>
      <c r="K108" s="1" t="n">
        <f aca="false">H108*$J$1*2</f>
        <v>604681.147597008</v>
      </c>
      <c r="L108" s="1" t="n">
        <f aca="false">I108*$J$1*2</f>
        <v>1198104.11403535</v>
      </c>
      <c r="M108" s="5" t="n">
        <f aca="false">MIN(L108,E108)</f>
        <v>1198104.11403535</v>
      </c>
    </row>
    <row r="109" customFormat="false" ht="16.5" hidden="false" customHeight="false" outlineLevel="0" collapsed="false">
      <c r="A109" s="0" t="n">
        <v>106</v>
      </c>
      <c r="B109" s="0" t="n">
        <f aca="false">B108+($D$1-$C$1)/84</f>
        <v>1175</v>
      </c>
      <c r="C109" s="0" t="n">
        <f aca="false">B109+273</f>
        <v>1448</v>
      </c>
      <c r="D109" s="0" t="n">
        <f aca="false">A109*9.8*3000*1000</f>
        <v>3116400000</v>
      </c>
      <c r="E109" s="1" t="n">
        <f aca="false">$H$1+$I$1*SIN(18/180*3.14)*D109</f>
        <v>982548506.836312</v>
      </c>
      <c r="F109" s="1" t="n">
        <f aca="false">E109/2/$J$1</f>
        <v>4.91274253418156E+023</v>
      </c>
      <c r="G109" s="1" t="n">
        <f aca="false">($Q$4^(-0.25))*($J$1^(-0.75))*EXP(223000/(4*8.314*C109))</f>
        <v>1.78168224258898E+020</v>
      </c>
      <c r="H109" s="1" t="n">
        <f aca="false">$Q$8^(-1/$Q$9)*($J$1^(1/$Q$9-1))*EXP($Q$10/($Q$9*8.314*C109))</f>
        <v>2.89366091851482E+020</v>
      </c>
      <c r="I109" s="1" t="n">
        <f aca="false">$Q$12^(-1/3.5)*($J$1^(1/3.5-1))*EXP($Q$14/(3.5*8.314*C109))</f>
        <v>5.53263246984514E+020</v>
      </c>
      <c r="J109" s="1" t="n">
        <f aca="false">G109*$J$1*2</f>
        <v>356336.448517797</v>
      </c>
      <c r="K109" s="1" t="n">
        <f aca="false">H109*$J$1*2</f>
        <v>578732.183702963</v>
      </c>
      <c r="L109" s="1" t="n">
        <f aca="false">I109*$J$1*2</f>
        <v>1106526.49396903</v>
      </c>
      <c r="M109" s="5" t="n">
        <f aca="false">MIN(L109,E109)</f>
        <v>1106526.49396903</v>
      </c>
    </row>
    <row r="110" customFormat="false" ht="16.5" hidden="false" customHeight="false" outlineLevel="0" collapsed="false">
      <c r="A110" s="0" t="n">
        <v>107</v>
      </c>
      <c r="B110" s="0" t="n">
        <f aca="false">B109+($D$1-$C$1)/84</f>
        <v>1183.92857142857</v>
      </c>
      <c r="C110" s="0" t="n">
        <f aca="false">B110+273</f>
        <v>1456.92857142857</v>
      </c>
      <c r="D110" s="0" t="n">
        <f aca="false">A110*9.8*3000*1000</f>
        <v>3145800000</v>
      </c>
      <c r="E110" s="1" t="n">
        <f aca="false">$H$1+$I$1*SIN(18/180*3.14)*D110</f>
        <v>991629153.127221</v>
      </c>
      <c r="F110" s="1" t="n">
        <f aca="false">E110/2/$J$1</f>
        <v>4.95814576563611E+023</v>
      </c>
      <c r="G110" s="1" t="n">
        <f aca="false">($Q$4^(-0.25))*($J$1^(-0.75))*EXP(223000/(4*8.314*C110))</f>
        <v>1.73182913584058E+020</v>
      </c>
      <c r="H110" s="1" t="n">
        <f aca="false">$Q$8^(-1/$Q$9)*($J$1^(1/$Q$9-1))*EXP($Q$10/($Q$9*8.314*C110))</f>
        <v>2.77097316564738E+020</v>
      </c>
      <c r="I110" s="1" t="n">
        <f aca="false">$Q$12^(-1/3.5)*($J$1^(1/3.5-1))*EXP($Q$14/(3.5*8.314*C110))</f>
        <v>5.11472556500238E+020</v>
      </c>
      <c r="J110" s="1" t="n">
        <f aca="false">G110*$J$1*2</f>
        <v>346365.827168116</v>
      </c>
      <c r="K110" s="1" t="n">
        <f aca="false">H110*$J$1*2</f>
        <v>554194.633129476</v>
      </c>
      <c r="L110" s="1" t="n">
        <f aca="false">I110*$J$1*2</f>
        <v>1022945.11300048</v>
      </c>
      <c r="M110" s="5" t="n">
        <f aca="false">MIN(L110,E110)</f>
        <v>1022945.11300048</v>
      </c>
    </row>
    <row r="111" customFormat="false" ht="16.5" hidden="false" customHeight="false" outlineLevel="0" collapsed="false">
      <c r="A111" s="0" t="n">
        <v>108</v>
      </c>
      <c r="B111" s="0" t="n">
        <f aca="false">B110+($D$1-$C$1)/84</f>
        <v>1192.85714285714</v>
      </c>
      <c r="C111" s="0" t="n">
        <f aca="false">B111+273</f>
        <v>1465.85714285714</v>
      </c>
      <c r="D111" s="0" t="n">
        <f aca="false">A111*9.8*3000*1000</f>
        <v>3175200000</v>
      </c>
      <c r="E111" s="1" t="n">
        <f aca="false">$H$1+$I$1*SIN(18/180*3.14)*D111</f>
        <v>1000709799.41813</v>
      </c>
      <c r="F111" s="1" t="n">
        <f aca="false">E111/2/$J$1</f>
        <v>5.00354899709065E+023</v>
      </c>
      <c r="G111" s="1" t="n">
        <f aca="false">($Q$4^(-0.25))*($J$1^(-0.75))*EXP(223000/(4*8.314*C111))</f>
        <v>1.68395304827471E+020</v>
      </c>
      <c r="H111" s="1" t="n">
        <f aca="false">$Q$8^(-1/$Q$9)*($J$1^(1/$Q$9-1))*EXP($Q$10/($Q$9*8.314*C111))</f>
        <v>2.65488803628215E+020</v>
      </c>
      <c r="I111" s="1" t="n">
        <f aca="false">$Q$12^(-1/3.5)*($J$1^(1/3.5-1))*EXP($Q$14/(3.5*8.314*C111))</f>
        <v>4.73291140113351E+020</v>
      </c>
      <c r="J111" s="1" t="n">
        <f aca="false">G111*$J$1*2</f>
        <v>336790.609654942</v>
      </c>
      <c r="K111" s="1" t="n">
        <f aca="false">H111*$J$1*2</f>
        <v>530977.60725643</v>
      </c>
      <c r="L111" s="1" t="n">
        <f aca="false">I111*$J$1*2</f>
        <v>946582.280226702</v>
      </c>
      <c r="M111" s="5" t="n">
        <f aca="false">MIN(L111,E111)</f>
        <v>946582.280226702</v>
      </c>
    </row>
    <row r="112" customFormat="false" ht="16.5" hidden="false" customHeight="false" outlineLevel="0" collapsed="false">
      <c r="A112" s="0" t="n">
        <v>109</v>
      </c>
      <c r="B112" s="0" t="n">
        <f aca="false">B111+($D$1-$C$1)/84</f>
        <v>1201.78571428571</v>
      </c>
      <c r="C112" s="0" t="n">
        <f aca="false">B112+273</f>
        <v>1474.78571428571</v>
      </c>
      <c r="D112" s="0" t="n">
        <f aca="false">A112*9.8*3000*1000</f>
        <v>3204600000</v>
      </c>
      <c r="E112" s="1" t="n">
        <f aca="false">$H$1+$I$1*SIN(18/180*3.14)*D112</f>
        <v>1009790445.70904</v>
      </c>
      <c r="F112" s="1" t="n">
        <f aca="false">E112/2/$J$1</f>
        <v>5.04895222854519E+023</v>
      </c>
      <c r="G112" s="1" t="n">
        <f aca="false">($Q$4^(-0.25))*($J$1^(-0.75))*EXP(223000/(4*8.314*C112))</f>
        <v>1.6379563885209E+020</v>
      </c>
      <c r="H112" s="1" t="n">
        <f aca="false">$Q$8^(-1/$Q$9)*($J$1^(1/$Q$9-1))*EXP($Q$10/($Q$9*8.314*C112))</f>
        <v>2.54498453114114E+020</v>
      </c>
      <c r="I112" s="1" t="n">
        <f aca="false">$Q$12^(-1/3.5)*($J$1^(1/3.5-1))*EXP($Q$14/(3.5*8.314*C112))</f>
        <v>4.38371578859054E+020</v>
      </c>
      <c r="J112" s="1" t="n">
        <f aca="false">G112*$J$1*2</f>
        <v>327591.277704181</v>
      </c>
      <c r="K112" s="1" t="n">
        <f aca="false">H112*$J$1*2</f>
        <v>508996.906228227</v>
      </c>
      <c r="L112" s="1" t="n">
        <f aca="false">I112*$J$1*2</f>
        <v>876743.157718109</v>
      </c>
      <c r="M112" s="5" t="n">
        <f aca="false">MIN(L112,E112)</f>
        <v>876743.157718109</v>
      </c>
    </row>
    <row r="113" customFormat="false" ht="16.5" hidden="false" customHeight="false" outlineLevel="0" collapsed="false">
      <c r="A113" s="0" t="n">
        <v>110</v>
      </c>
      <c r="B113" s="0" t="n">
        <f aca="false">B112+($D$1-$C$1)/84</f>
        <v>1210.71428571428</v>
      </c>
      <c r="C113" s="0" t="n">
        <f aca="false">B113+273</f>
        <v>1483.71428571428</v>
      </c>
      <c r="D113" s="0" t="n">
        <f aca="false">A113*9.8*3000*1000</f>
        <v>3234000000</v>
      </c>
      <c r="E113" s="1" t="n">
        <f aca="false">$H$1+$I$1*SIN(18/180*3.14)*D113</f>
        <v>1018871091.99995</v>
      </c>
      <c r="F113" s="1" t="n">
        <f aca="false">E113/2/$J$1</f>
        <v>5.09435545999973E+023</v>
      </c>
      <c r="G113" s="1" t="n">
        <f aca="false">($Q$4^(-0.25))*($J$1^(-0.75))*EXP(223000/(4*8.314*C113))</f>
        <v>1.59374724851313E+020</v>
      </c>
      <c r="H113" s="1" t="n">
        <f aca="false">$Q$8^(-1/$Q$9)*($J$1^(1/$Q$9-1))*EXP($Q$10/($Q$9*8.314*C113))</f>
        <v>2.44087234466987E+020</v>
      </c>
      <c r="I113" s="1" t="n">
        <f aca="false">$Q$12^(-1/3.5)*($J$1^(1/3.5-1))*EXP($Q$14/(3.5*8.314*C113))</f>
        <v>4.06403103439344E+020</v>
      </c>
      <c r="J113" s="1" t="n">
        <f aca="false">G113*$J$1*2</f>
        <v>318749.449702626</v>
      </c>
      <c r="K113" s="1" t="n">
        <f aca="false">H113*$J$1*2</f>
        <v>488174.468933973</v>
      </c>
      <c r="L113" s="1" t="n">
        <f aca="false">I113*$J$1*2</f>
        <v>812806.206878688</v>
      </c>
      <c r="M113" s="5" t="n">
        <f aca="false">MIN(L113,E113)</f>
        <v>812806.206878688</v>
      </c>
    </row>
    <row r="114" customFormat="false" ht="16.5" hidden="false" customHeight="false" outlineLevel="0" collapsed="false">
      <c r="A114" s="0" t="n">
        <v>111</v>
      </c>
      <c r="B114" s="0" t="n">
        <f aca="false">B113+($D$1-$C$1)/84</f>
        <v>1219.64285714286</v>
      </c>
      <c r="C114" s="0" t="n">
        <f aca="false">B114+273</f>
        <v>1492.64285714286</v>
      </c>
      <c r="D114" s="0" t="n">
        <f aca="false">A114*9.8*3000*1000</f>
        <v>3263400000</v>
      </c>
      <c r="E114" s="1" t="n">
        <f aca="false">$H$1+$I$1*SIN(18/180*3.14)*D114</f>
        <v>1027951738.29086</v>
      </c>
      <c r="F114" s="1" t="n">
        <f aca="false">E114/2/$J$1</f>
        <v>5.13975869145428E+023</v>
      </c>
      <c r="G114" s="1" t="n">
        <f aca="false">($Q$4^(-0.25))*($J$1^(-0.75))*EXP(223000/(4*8.314*C114))</f>
        <v>1.55123902519904E+020</v>
      </c>
      <c r="H114" s="1" t="n">
        <f aca="false">$Q$8^(-1/$Q$9)*($J$1^(1/$Q$9-1))*EXP($Q$10/($Q$9*8.314*C114))</f>
        <v>2.34218936365325E+020</v>
      </c>
      <c r="I114" s="1" t="n">
        <f aca="false">$Q$12^(-1/3.5)*($J$1^(1/3.5-1))*EXP($Q$14/(3.5*8.314*C114))</f>
        <v>3.77107408132729E+020</v>
      </c>
      <c r="J114" s="1" t="n">
        <f aca="false">G114*$J$1*2</f>
        <v>310247.805039807</v>
      </c>
      <c r="K114" s="1" t="n">
        <f aca="false">H114*$J$1*2</f>
        <v>468437.87273065</v>
      </c>
      <c r="L114" s="1" t="n">
        <f aca="false">I114*$J$1*2</f>
        <v>754214.816265459</v>
      </c>
      <c r="M114" s="5" t="n">
        <f aca="false">MIN(L114,E114)</f>
        <v>754214.816265459</v>
      </c>
    </row>
    <row r="115" customFormat="false" ht="16.5" hidden="false" customHeight="false" outlineLevel="0" collapsed="false">
      <c r="A115" s="0" t="n">
        <v>112</v>
      </c>
      <c r="B115" s="0" t="n">
        <f aca="false">B114+($D$1-$C$1)/84</f>
        <v>1228.57142857143</v>
      </c>
      <c r="C115" s="0" t="n">
        <f aca="false">B115+273</f>
        <v>1501.57142857143</v>
      </c>
      <c r="D115" s="0" t="n">
        <f aca="false">A115*9.8*3000*1000</f>
        <v>3292800000</v>
      </c>
      <c r="E115" s="1" t="n">
        <f aca="false">$H$1+$I$1*SIN(18/180*3.14)*D115</f>
        <v>1037032384.58176</v>
      </c>
      <c r="F115" s="1" t="n">
        <f aca="false">E115/2/$J$1</f>
        <v>5.18516192290882E+023</v>
      </c>
      <c r="G115" s="1" t="n">
        <f aca="false">($Q$4^(-0.25))*($J$1^(-0.75))*EXP(223000/(4*8.314*C115))</f>
        <v>1.51035007042463E+020</v>
      </c>
      <c r="H115" s="1" t="n">
        <f aca="false">$Q$8^(-1/$Q$9)*($J$1^(1/$Q$9-1))*EXP($Q$10/($Q$9*8.314*C115))</f>
        <v>2.24859939009826E+020</v>
      </c>
      <c r="I115" s="1" t="n">
        <f aca="false">$Q$12^(-1/3.5)*($J$1^(1/3.5-1))*EXP($Q$14/(3.5*8.314*C115))</f>
        <v>3.50234977649298E+020</v>
      </c>
      <c r="J115" s="1" t="n">
        <f aca="false">G115*$J$1*2</f>
        <v>302070.014084926</v>
      </c>
      <c r="K115" s="1" t="n">
        <f aca="false">H115*$J$1*2</f>
        <v>449719.878019651</v>
      </c>
      <c r="L115" s="1" t="n">
        <f aca="false">I115*$J$1*2</f>
        <v>700469.955298596</v>
      </c>
      <c r="M115" s="5" t="n">
        <f aca="false">MIN(L115,E115)</f>
        <v>700469.955298596</v>
      </c>
    </row>
    <row r="116" customFormat="false" ht="16.5" hidden="false" customHeight="false" outlineLevel="0" collapsed="false">
      <c r="A116" s="0" t="n">
        <v>113</v>
      </c>
      <c r="B116" s="0" t="n">
        <f aca="false">B115+($D$1-$C$1)/84</f>
        <v>1237.5</v>
      </c>
      <c r="C116" s="0" t="n">
        <f aca="false">B116+273</f>
        <v>1510.5</v>
      </c>
      <c r="D116" s="0" t="n">
        <f aca="false">A116*9.8*3000*1000</f>
        <v>3322200000</v>
      </c>
      <c r="E116" s="1" t="n">
        <f aca="false">$H$1+$I$1*SIN(18/180*3.14)*D116</f>
        <v>1046113030.87267</v>
      </c>
      <c r="F116" s="1" t="n">
        <f aca="false">E116/2/$J$1</f>
        <v>5.23056515436336E+023</v>
      </c>
      <c r="G116" s="1" t="n">
        <f aca="false">($Q$4^(-0.25))*($J$1^(-0.75))*EXP(223000/(4*8.314*C116))</f>
        <v>1.47100336668192E+020</v>
      </c>
      <c r="H116" s="1" t="n">
        <f aca="false">$Q$8^(-1/$Q$9)*($J$1^(1/$Q$9-1))*EXP($Q$10/($Q$9*8.314*C116))</f>
        <v>2.15979006652328E+020</v>
      </c>
      <c r="I116" s="1" t="n">
        <f aca="false">$Q$12^(-1/3.5)*($J$1^(1/3.5-1))*EXP($Q$14/(3.5*8.314*C116))</f>
        <v>3.25561859988666E+020</v>
      </c>
      <c r="J116" s="1" t="n">
        <f aca="false">G116*$J$1*2</f>
        <v>294200.673336383</v>
      </c>
      <c r="K116" s="1" t="n">
        <f aca="false">H116*$J$1*2</f>
        <v>431958.013304655</v>
      </c>
      <c r="L116" s="1" t="n">
        <f aca="false">I116*$J$1*2</f>
        <v>651123.719977332</v>
      </c>
      <c r="M116" s="5" t="n">
        <f aca="false">MIN(L116,E116)</f>
        <v>651123.719977332</v>
      </c>
    </row>
    <row r="117" customFormat="false" ht="16.5" hidden="false" customHeight="false" outlineLevel="0" collapsed="false">
      <c r="A117" s="0" t="n">
        <v>114</v>
      </c>
      <c r="B117" s="0" t="n">
        <f aca="false">B116+($D$1-$C$1)/84</f>
        <v>1246.42857142857</v>
      </c>
      <c r="C117" s="0" t="n">
        <f aca="false">B117+273</f>
        <v>1519.42857142857</v>
      </c>
      <c r="D117" s="0" t="n">
        <f aca="false">A117*9.8*3000*1000</f>
        <v>3351600000</v>
      </c>
      <c r="E117" s="1" t="n">
        <f aca="false">$H$1+$I$1*SIN(18/180*3.14)*D117</f>
        <v>1055193677.16358</v>
      </c>
      <c r="F117" s="1" t="n">
        <f aca="false">E117/2/$J$1</f>
        <v>5.27596838581791E+023</v>
      </c>
      <c r="G117" s="1" t="n">
        <f aca="false">($Q$4^(-0.25))*($J$1^(-0.75))*EXP(223000/(4*8.314*C117))</f>
        <v>1.43312622661365E+020</v>
      </c>
      <c r="H117" s="1" t="n">
        <f aca="false">$Q$8^(-1/$Q$9)*($J$1^(1/$Q$9-1))*EXP($Q$10/($Q$9*8.314*C117))</f>
        <v>2.07547098408942E+020</v>
      </c>
      <c r="I117" s="1" t="n">
        <f aca="false">$Q$12^(-1/3.5)*($J$1^(1/3.5-1))*EXP($Q$14/(3.5*8.314*C117))</f>
        <v>3.02886827608289E+020</v>
      </c>
      <c r="J117" s="1" t="n">
        <f aca="false">G117*$J$1*2</f>
        <v>286625.24532273</v>
      </c>
      <c r="K117" s="1" t="n">
        <f aca="false">H117*$J$1*2</f>
        <v>415094.196817884</v>
      </c>
      <c r="L117" s="1" t="n">
        <f aca="false">I117*$J$1*2</f>
        <v>605773.655216579</v>
      </c>
      <c r="M117" s="5" t="n">
        <f aca="false">MIN(L117,E117)</f>
        <v>605773.655216579</v>
      </c>
    </row>
    <row r="118" customFormat="false" ht="16.5" hidden="false" customHeight="false" outlineLevel="0" collapsed="false">
      <c r="A118" s="0" t="n">
        <v>115</v>
      </c>
      <c r="B118" s="0" t="n">
        <f aca="false">B117+($D$1-$C$1)/84</f>
        <v>1255.35714285714</v>
      </c>
      <c r="C118" s="0" t="n">
        <f aca="false">B118+273</f>
        <v>1528.35714285714</v>
      </c>
      <c r="D118" s="0" t="n">
        <f aca="false">A118*9.8*3000*1000</f>
        <v>3381000000</v>
      </c>
      <c r="E118" s="1" t="n">
        <f aca="false">$H$1+$I$1*SIN(18/180*3.14)*D118</f>
        <v>1064274323.45449</v>
      </c>
      <c r="F118" s="1" t="n">
        <f aca="false">E118/2/$J$1</f>
        <v>5.32137161727245E+023</v>
      </c>
      <c r="G118" s="1" t="n">
        <f aca="false">($Q$4^(-0.25))*($J$1^(-0.75))*EXP(223000/(4*8.314*C118))</f>
        <v>1.39665001435631E+020</v>
      </c>
      <c r="H118" s="1" t="n">
        <f aca="false">$Q$8^(-1/$Q$9)*($J$1^(1/$Q$9-1))*EXP($Q$10/($Q$9*8.314*C118))</f>
        <v>1.99537195604655E+020</v>
      </c>
      <c r="I118" s="1" t="n">
        <f aca="false">$Q$12^(-1/3.5)*($J$1^(1/3.5-1))*EXP($Q$14/(3.5*8.314*C118))</f>
        <v>2.82028877112844E+020</v>
      </c>
      <c r="J118" s="1" t="n">
        <f aca="false">G118*$J$1*2</f>
        <v>279330.002871262</v>
      </c>
      <c r="K118" s="1" t="n">
        <f aca="false">H118*$J$1*2</f>
        <v>399074.39120931</v>
      </c>
      <c r="L118" s="1" t="n">
        <f aca="false">I118*$J$1*2</f>
        <v>564057.754225688</v>
      </c>
      <c r="M118" s="5" t="n">
        <f aca="false">MIN(L118,E118)</f>
        <v>564057.754225688</v>
      </c>
    </row>
    <row r="119" customFormat="false" ht="16.5" hidden="false" customHeight="false" outlineLevel="0" collapsed="false">
      <c r="A119" s="0" t="n">
        <v>116</v>
      </c>
      <c r="B119" s="0" t="n">
        <f aca="false">B118+($D$1-$C$1)/84</f>
        <v>1264.28571428571</v>
      </c>
      <c r="C119" s="0" t="n">
        <f aca="false">B119+273</f>
        <v>1537.28571428571</v>
      </c>
      <c r="D119" s="0" t="n">
        <f aca="false">A119*9.8*3000*1000</f>
        <v>3410400000</v>
      </c>
      <c r="E119" s="1" t="n">
        <f aca="false">$H$1+$I$1*SIN(18/180*3.14)*D119</f>
        <v>1073354969.7454</v>
      </c>
      <c r="F119" s="1" t="n">
        <f aca="false">E119/2/$J$1</f>
        <v>5.36677484872699E+023</v>
      </c>
      <c r="G119" s="1" t="n">
        <f aca="false">($Q$4^(-0.25))*($J$1^(-0.75))*EXP(223000/(4*8.314*C119))</f>
        <v>1.36150988697115E+020</v>
      </c>
      <c r="H119" s="1" t="n">
        <f aca="false">$Q$8^(-1/$Q$9)*($J$1^(1/$Q$9-1))*EXP($Q$10/($Q$9*8.314*C119))</f>
        <v>1.91924144077747E+020</v>
      </c>
      <c r="I119" s="1" t="n">
        <f aca="false">$Q$12^(-1/3.5)*($J$1^(1/3.5-1))*EXP($Q$14/(3.5*8.314*C119))</f>
        <v>2.62825024437776E+020</v>
      </c>
      <c r="J119" s="1" t="n">
        <f aca="false">G119*$J$1*2</f>
        <v>272301.977394231</v>
      </c>
      <c r="K119" s="1" t="n">
        <f aca="false">H119*$J$1*2</f>
        <v>383848.288155494</v>
      </c>
      <c r="L119" s="1" t="n">
        <f aca="false">I119*$J$1*2</f>
        <v>525650.048875552</v>
      </c>
      <c r="M119" s="5" t="n">
        <f aca="false">MIN(L119,E119)</f>
        <v>525650.048875552</v>
      </c>
    </row>
    <row r="120" customFormat="false" ht="16.5" hidden="false" customHeight="false" outlineLevel="0" collapsed="false">
      <c r="A120" s="0" t="n">
        <v>117</v>
      </c>
      <c r="B120" s="0" t="n">
        <f aca="false">B119+($D$1-$C$1)/84</f>
        <v>1273.21428571428</v>
      </c>
      <c r="C120" s="0" t="n">
        <f aca="false">B120+273</f>
        <v>1546.21428571428</v>
      </c>
      <c r="D120" s="0" t="n">
        <f aca="false">A120*9.8*3000*1000</f>
        <v>3439800000</v>
      </c>
      <c r="E120" s="1" t="n">
        <f aca="false">$H$1+$I$1*SIN(18/180*3.14)*D120</f>
        <v>1082435616.03631</v>
      </c>
      <c r="F120" s="1" t="n">
        <f aca="false">E120/2/$J$1</f>
        <v>5.41217808018154E+023</v>
      </c>
      <c r="G120" s="1" t="n">
        <f aca="false">($Q$4^(-0.25))*($J$1^(-0.75))*EXP(223000/(4*8.314*C120))</f>
        <v>1.32764455436615E+020</v>
      </c>
      <c r="H120" s="1" t="n">
        <f aca="false">$Q$8^(-1/$Q$9)*($J$1^(1/$Q$9-1))*EXP($Q$10/($Q$9*8.314*C120))</f>
        <v>1.84684510033425E+020</v>
      </c>
      <c r="I120" s="1" t="n">
        <f aca="false">$Q$12^(-1/3.5)*($J$1^(1/3.5-1))*EXP($Q$14/(3.5*8.314*C120))</f>
        <v>2.45128358294329E+020</v>
      </c>
      <c r="J120" s="1" t="n">
        <f aca="false">G120*$J$1*2</f>
        <v>265528.91087323</v>
      </c>
      <c r="K120" s="1" t="n">
        <f aca="false">H120*$J$1*2</f>
        <v>369369.02006685</v>
      </c>
      <c r="L120" s="1" t="n">
        <f aca="false">I120*$J$1*2</f>
        <v>490256.716588658</v>
      </c>
      <c r="M120" s="5" t="n">
        <f aca="false">MIN(L120,E120)</f>
        <v>490256.716588658</v>
      </c>
    </row>
    <row r="121" customFormat="false" ht="16.5" hidden="false" customHeight="false" outlineLevel="0" collapsed="false">
      <c r="A121" s="0" t="n">
        <v>118</v>
      </c>
      <c r="B121" s="0" t="n">
        <f aca="false">B120+($D$1-$C$1)/84</f>
        <v>1282.14285714286</v>
      </c>
      <c r="C121" s="0" t="n">
        <f aca="false">B121+273</f>
        <v>1555.14285714286</v>
      </c>
      <c r="D121" s="0" t="n">
        <f aca="false">A121*9.8*3000*1000</f>
        <v>3469200000</v>
      </c>
      <c r="E121" s="1" t="n">
        <f aca="false">$H$1+$I$1*SIN(18/180*3.14)*D121</f>
        <v>1091516262.32722</v>
      </c>
      <c r="F121" s="1" t="n">
        <f aca="false">E121/2/$J$1</f>
        <v>5.45758131163608E+023</v>
      </c>
      <c r="G121" s="1" t="n">
        <f aca="false">($Q$4^(-0.25))*($J$1^(-0.75))*EXP(223000/(4*8.314*C121))</f>
        <v>1.29499605624995E+020</v>
      </c>
      <c r="H121" s="1" t="n">
        <f aca="false">$Q$8^(-1/$Q$9)*($J$1^(1/$Q$9-1))*EXP($Q$10/($Q$9*8.314*C121))</f>
        <v>1.77796448179466E+020</v>
      </c>
      <c r="I121" s="1" t="n">
        <f aca="false">$Q$12^(-1/3.5)*($J$1^(1/3.5-1))*EXP($Q$14/(3.5*8.314*C121))</f>
        <v>2.28806319615018E+020</v>
      </c>
      <c r="J121" s="1" t="n">
        <f aca="false">G121*$J$1*2</f>
        <v>258999.21124999</v>
      </c>
      <c r="K121" s="1" t="n">
        <f aca="false">H121*$J$1*2</f>
        <v>355592.896358932</v>
      </c>
      <c r="L121" s="1" t="n">
        <f aca="false">I121*$J$1*2</f>
        <v>457612.639230036</v>
      </c>
      <c r="M121" s="5" t="n">
        <f aca="false">MIN(L121,E121)</f>
        <v>457612.639230036</v>
      </c>
    </row>
    <row r="122" customFormat="false" ht="16.5" hidden="false" customHeight="false" outlineLevel="0" collapsed="false">
      <c r="A122" s="0" t="n">
        <v>119</v>
      </c>
      <c r="B122" s="0" t="n">
        <f aca="false">B121+($D$1-$C$1)/84</f>
        <v>1291.07142857143</v>
      </c>
      <c r="C122" s="0" t="n">
        <f aca="false">B122+273</f>
        <v>1564.07142857143</v>
      </c>
      <c r="D122" s="0" t="n">
        <f aca="false">A122*9.8*3000*1000</f>
        <v>3498600000</v>
      </c>
      <c r="E122" s="1" t="n">
        <f aca="false">$H$1+$I$1*SIN(18/180*3.14)*D122</f>
        <v>1100596908.61812</v>
      </c>
      <c r="F122" s="1" t="n">
        <f aca="false">E122/2/$J$1</f>
        <v>5.50298454309062E+023</v>
      </c>
      <c r="G122" s="1" t="n">
        <f aca="false">($Q$4^(-0.25))*($J$1^(-0.75))*EXP(223000/(4*8.314*C122))</f>
        <v>1.26350955478465E+020</v>
      </c>
      <c r="H122" s="1" t="n">
        <f aca="false">$Q$8^(-1/$Q$9)*($J$1^(1/$Q$9-1))*EXP($Q$10/($Q$9*8.314*C122))</f>
        <v>1.71239581004472E+020</v>
      </c>
      <c r="I122" s="1" t="n">
        <f aca="false">$Q$12^(-1/3.5)*($J$1^(1/3.5-1))*EXP($Q$14/(3.5*8.314*C122))</f>
        <v>2.13739179010144E+020</v>
      </c>
      <c r="J122" s="1" t="n">
        <f aca="false">G122*$J$1*2</f>
        <v>252701.910956929</v>
      </c>
      <c r="K122" s="1" t="n">
        <f aca="false">H122*$J$1*2</f>
        <v>342479.162008944</v>
      </c>
      <c r="L122" s="1" t="n">
        <f aca="false">I122*$J$1*2</f>
        <v>427478.358020288</v>
      </c>
      <c r="M122" s="5" t="n">
        <f aca="false">MIN(L122,E122)</f>
        <v>427478.358020287</v>
      </c>
    </row>
    <row r="123" customFormat="false" ht="16.5" hidden="false" customHeight="false" outlineLevel="0" collapsed="false">
      <c r="A123" s="0" t="n">
        <v>120</v>
      </c>
      <c r="B123" s="0" t="n">
        <f aca="false">B122+($D$1-$C$1)/84</f>
        <v>1300</v>
      </c>
      <c r="C123" s="0" t="n">
        <f aca="false">B123+273</f>
        <v>1573</v>
      </c>
      <c r="D123" s="0" t="n">
        <f aca="false">A123*9.8*3000*1000</f>
        <v>3528000000</v>
      </c>
      <c r="E123" s="1" t="n">
        <f aca="false">$H$1+$I$1*SIN(18/180*3.14)*D123</f>
        <v>1109677554.90903</v>
      </c>
      <c r="F123" s="1" t="n">
        <f aca="false">E123/2/$J$1</f>
        <v>5.54838777454516E+023</v>
      </c>
      <c r="G123" s="1" t="n">
        <f aca="false">($Q$4^(-0.25))*($J$1^(-0.75))*EXP(223000/(4*8.314*C123))</f>
        <v>1.23313314171775E+020</v>
      </c>
      <c r="H123" s="1" t="n">
        <f aca="false">$Q$8^(-1/$Q$9)*($J$1^(1/$Q$9-1))*EXP($Q$10/($Q$9*8.314*C123))</f>
        <v>1.64994888173331E+020</v>
      </c>
      <c r="I123" s="1" t="n">
        <f aca="false">$Q$12^(-1/3.5)*($J$1^(1/3.5-1))*EXP($Q$14/(3.5*8.314*C123))</f>
        <v>1.9981868792104E+020</v>
      </c>
      <c r="J123" s="1" t="n">
        <f aca="false">G123*$J$1*2</f>
        <v>246626.628343549</v>
      </c>
      <c r="K123" s="1" t="n">
        <f aca="false">H123*$J$1*2</f>
        <v>329989.776346663</v>
      </c>
      <c r="L123" s="1" t="n">
        <f aca="false">I123*$J$1*2</f>
        <v>399637.37584208</v>
      </c>
      <c r="M123" s="5" t="n">
        <f aca="false">MIN(L123,E123)</f>
        <v>399637.37584208</v>
      </c>
    </row>
    <row r="124" customFormat="false" ht="16.5" hidden="false" customHeight="false" outlineLevel="0" collapsed="false">
      <c r="A124" s="0" t="n">
        <v>121</v>
      </c>
      <c r="B124" s="0" t="n">
        <f aca="false">($E$1-$D$1)/100+B123</f>
        <v>1300.4</v>
      </c>
      <c r="C124" s="0" t="n">
        <f aca="false">B124+273</f>
        <v>1573.4</v>
      </c>
      <c r="D124" s="0" t="n">
        <f aca="false">A124*9.8*3000*1000</f>
        <v>3557400000</v>
      </c>
      <c r="E124" s="1" t="n">
        <f aca="false">$H$1+$I$1*SIN(18/180*3.14)*D124</f>
        <v>1118758201.19994</v>
      </c>
      <c r="F124" s="1" t="n">
        <f aca="false">E124/2/$J$1</f>
        <v>5.59379100599971E+023</v>
      </c>
      <c r="G124" s="1" t="n">
        <f aca="false">($Q$4^(-0.25))*($J$1^(-0.75))*EXP(223000/(4*8.314*C124))</f>
        <v>1.23179746414592E+020</v>
      </c>
      <c r="H124" s="1" t="n">
        <f aca="false">$Q$8^(-1/$Q$9)*($J$1^(1/$Q$9-1))*EXP($Q$10/($Q$9*8.314*C124))</f>
        <v>1.64722143973678E+020</v>
      </c>
      <c r="I124" s="1" t="n">
        <f aca="false">$Q$12^(-1/3.5)*($J$1^(1/3.5-1))*EXP($Q$14/(3.5*8.314*C124))</f>
        <v>1.99220286229817E+020</v>
      </c>
      <c r="J124" s="1" t="n">
        <f aca="false">G124*$J$1*2</f>
        <v>246359.492829185</v>
      </c>
      <c r="K124" s="1" t="n">
        <f aca="false">H124*$J$1*2</f>
        <v>329444.287947356</v>
      </c>
      <c r="L124" s="1" t="n">
        <f aca="false">I124*$J$1*2</f>
        <v>398440.572459634</v>
      </c>
      <c r="M124" s="5" t="n">
        <f aca="false">MIN(L124,E124)</f>
        <v>398440.572459634</v>
      </c>
    </row>
    <row r="125" customFormat="false" ht="16.5" hidden="false" customHeight="false" outlineLevel="0" collapsed="false">
      <c r="A125" s="0" t="n">
        <v>122</v>
      </c>
      <c r="B125" s="0" t="n">
        <f aca="false">($E$1-$D$1)/100+B124</f>
        <v>1300.8</v>
      </c>
      <c r="C125" s="0" t="n">
        <f aca="false">B125+273</f>
        <v>1573.8</v>
      </c>
      <c r="D125" s="0" t="n">
        <f aca="false">A125*9.8*3000*1000</f>
        <v>3586800000</v>
      </c>
      <c r="E125" s="1" t="n">
        <f aca="false">$H$1+$I$1*SIN(18/180*3.14)*D125</f>
        <v>1127838847.49085</v>
      </c>
      <c r="F125" s="1" t="n">
        <f aca="false">E125/2/$J$1</f>
        <v>5.63919423745425E+023</v>
      </c>
      <c r="G125" s="1" t="n">
        <f aca="false">($Q$4^(-0.25))*($J$1^(-0.75))*EXP(223000/(4*8.314*C125))</f>
        <v>1.23046391117748E+020</v>
      </c>
      <c r="H125" s="1" t="n">
        <f aca="false">$Q$8^(-1/$Q$9)*($J$1^(1/$Q$9-1))*EXP($Q$10/($Q$9*8.314*C125))</f>
        <v>1.64449988931611E+020</v>
      </c>
      <c r="I125" s="1" t="n">
        <f aca="false">$Q$12^(-1/3.5)*($J$1^(1/3.5-1))*EXP($Q$14/(3.5*8.314*C125))</f>
        <v>1.98623979402668E+020</v>
      </c>
      <c r="J125" s="1" t="n">
        <f aca="false">G125*$J$1*2</f>
        <v>246092.782235497</v>
      </c>
      <c r="K125" s="1" t="n">
        <f aca="false">H125*$J$1*2</f>
        <v>328899.977863223</v>
      </c>
      <c r="L125" s="1" t="n">
        <f aca="false">I125*$J$1*2</f>
        <v>397247.958805335</v>
      </c>
      <c r="M125" s="5" t="n">
        <f aca="false">MIN(L125,E125)</f>
        <v>397247.958805335</v>
      </c>
    </row>
    <row r="126" customFormat="false" ht="16.5" hidden="false" customHeight="false" outlineLevel="0" collapsed="false">
      <c r="A126" s="0" t="n">
        <v>123</v>
      </c>
      <c r="B126" s="0" t="n">
        <f aca="false">($E$1-$D$1)/100+B125</f>
        <v>1301.2</v>
      </c>
      <c r="C126" s="0" t="n">
        <f aca="false">B126+273</f>
        <v>1574.2</v>
      </c>
      <c r="D126" s="0" t="n">
        <f aca="false">A126*9.8*3000*1000</f>
        <v>3616200000</v>
      </c>
      <c r="E126" s="1" t="n">
        <f aca="false">$H$1+$I$1*SIN(18/180*3.14)*D126</f>
        <v>1136919493.78176</v>
      </c>
      <c r="F126" s="1" t="n">
        <f aca="false">E126/2/$J$1</f>
        <v>5.68459746890879E+023</v>
      </c>
      <c r="G126" s="1" t="n">
        <f aca="false">($Q$4^(-0.25))*($J$1^(-0.75))*EXP(223000/(4*8.314*C126))</f>
        <v>1.22913247852766E+020</v>
      </c>
      <c r="H126" s="1" t="n">
        <f aca="false">$Q$8^(-1/$Q$9)*($J$1^(1/$Q$9-1))*EXP($Q$10/($Q$9*8.314*C126))</f>
        <v>1.64178421511097E+020</v>
      </c>
      <c r="I126" s="1" t="n">
        <f aca="false">$Q$12^(-1/3.5)*($J$1^(1/3.5-1))*EXP($Q$14/(3.5*8.314*C126))</f>
        <v>1.98029759123585E+020</v>
      </c>
      <c r="J126" s="1" t="n">
        <f aca="false">G126*$J$1*2</f>
        <v>245826.495705532</v>
      </c>
      <c r="K126" s="1" t="n">
        <f aca="false">H126*$J$1*2</f>
        <v>328356.843022193</v>
      </c>
      <c r="L126" s="1" t="n">
        <f aca="false">I126*$J$1*2</f>
        <v>396059.518247171</v>
      </c>
      <c r="M126" s="5" t="n">
        <f aca="false">MIN(L126,E126)</f>
        <v>396059.518247171</v>
      </c>
    </row>
    <row r="127" customFormat="false" ht="16.5" hidden="false" customHeight="false" outlineLevel="0" collapsed="false">
      <c r="A127" s="0" t="n">
        <v>124</v>
      </c>
      <c r="B127" s="0" t="n">
        <f aca="false">($E$1-$D$1)/100+B126</f>
        <v>1301.6</v>
      </c>
      <c r="C127" s="0" t="n">
        <f aca="false">B127+273</f>
        <v>1574.6</v>
      </c>
      <c r="D127" s="0" t="n">
        <f aca="false">A127*9.8*3000*1000</f>
        <v>3645600000</v>
      </c>
      <c r="E127" s="1" t="n">
        <f aca="false">$H$1+$I$1*SIN(18/180*3.14)*D127</f>
        <v>1146000140.07267</v>
      </c>
      <c r="F127" s="1" t="n">
        <f aca="false">E127/2/$J$1</f>
        <v>5.73000070036334E+023</v>
      </c>
      <c r="G127" s="1" t="n">
        <f aca="false">($Q$4^(-0.25))*($J$1^(-0.75))*EXP(223000/(4*8.314*C127))</f>
        <v>1.22780316192201E+020</v>
      </c>
      <c r="H127" s="1" t="n">
        <f aca="false">$Q$8^(-1/$Q$9)*($J$1^(1/$Q$9-1))*EXP($Q$10/($Q$9*8.314*C127))</f>
        <v>1.63907440180745E+020</v>
      </c>
      <c r="I127" s="1" t="n">
        <f aca="false">$Q$12^(-1/3.5)*($J$1^(1/3.5-1))*EXP($Q$14/(3.5*8.314*C127))</f>
        <v>1.97437617113278E+020</v>
      </c>
      <c r="J127" s="1" t="n">
        <f aca="false">G127*$J$1*2</f>
        <v>245560.632384402</v>
      </c>
      <c r="K127" s="1" t="n">
        <f aca="false">H127*$J$1*2</f>
        <v>327814.88036149</v>
      </c>
      <c r="L127" s="1" t="n">
        <f aca="false">I127*$J$1*2</f>
        <v>394875.234226555</v>
      </c>
      <c r="M127" s="5" t="n">
        <f aca="false">MIN(L127,E127)</f>
        <v>394875.234226555</v>
      </c>
    </row>
    <row r="128" customFormat="false" ht="16.5" hidden="false" customHeight="false" outlineLevel="0" collapsed="false">
      <c r="A128" s="0" t="n">
        <v>125</v>
      </c>
      <c r="B128" s="0" t="n">
        <f aca="false">($E$1-$D$1)/100+B127</f>
        <v>1302</v>
      </c>
      <c r="C128" s="0" t="n">
        <f aca="false">B128+273</f>
        <v>1575</v>
      </c>
      <c r="D128" s="0" t="n">
        <f aca="false">A128*9.8*3000*1000</f>
        <v>3675000000</v>
      </c>
      <c r="E128" s="1" t="n">
        <f aca="false">$H$1+$I$1*SIN(18/180*3.14)*D128</f>
        <v>1155080786.36358</v>
      </c>
      <c r="F128" s="1" t="n">
        <f aca="false">E128/2/$J$1</f>
        <v>5.77540393181788E+023</v>
      </c>
      <c r="G128" s="1" t="n">
        <f aca="false">($Q$4^(-0.25))*($J$1^(-0.75))*EXP(223000/(4*8.314*C128))</f>
        <v>1.22647595709642E+020</v>
      </c>
      <c r="H128" s="1" t="n">
        <f aca="false">$Q$8^(-1/$Q$9)*($J$1^(1/$Q$9-1))*EXP($Q$10/($Q$9*8.314*C128))</f>
        <v>1.63637043413799E+020</v>
      </c>
      <c r="I128" s="1" t="n">
        <f aca="false">$Q$12^(-1/3.5)*($J$1^(1/3.5-1))*EXP($Q$14/(3.5*8.314*C128))</f>
        <v>1.96847545128986E+020</v>
      </c>
      <c r="J128" s="1" t="n">
        <f aca="false">G128*$J$1*2</f>
        <v>245295.191419284</v>
      </c>
      <c r="K128" s="1" t="n">
        <f aca="false">H128*$J$1*2</f>
        <v>327274.086827597</v>
      </c>
      <c r="L128" s="1" t="n">
        <f aca="false">I128*$J$1*2</f>
        <v>393695.090257972</v>
      </c>
      <c r="M128" s="5" t="n">
        <f aca="false">MIN(L128,E128)</f>
        <v>393695.090257972</v>
      </c>
    </row>
    <row r="129" customFormat="false" ht="16.5" hidden="false" customHeight="false" outlineLevel="0" collapsed="false">
      <c r="A129" s="0" t="n">
        <v>126</v>
      </c>
      <c r="B129" s="0" t="n">
        <f aca="false">($E$1-$D$1)/100+B128</f>
        <v>1302.4</v>
      </c>
      <c r="C129" s="0" t="n">
        <f aca="false">B129+273</f>
        <v>1575.4</v>
      </c>
      <c r="D129" s="0" t="n">
        <f aca="false">A129*9.8*3000*1000</f>
        <v>3704400000</v>
      </c>
      <c r="E129" s="1" t="n">
        <f aca="false">$H$1+$I$1*SIN(18/180*3.14)*D129</f>
        <v>1164161432.65448</v>
      </c>
      <c r="F129" s="1" t="n">
        <f aca="false">E129/2/$J$1</f>
        <v>5.82080716327242E+023</v>
      </c>
      <c r="G129" s="1" t="n">
        <f aca="false">($Q$4^(-0.25))*($J$1^(-0.75))*EXP(223000/(4*8.314*C129))</f>
        <v>1.22515085979705E+020</v>
      </c>
      <c r="H129" s="1" t="n">
        <f aca="false">$Q$8^(-1/$Q$9)*($J$1^(1/$Q$9-1))*EXP($Q$10/($Q$9*8.314*C129))</f>
        <v>1.63367229688115E+020</v>
      </c>
      <c r="I129" s="1" t="n">
        <f aca="false">$Q$12^(-1/3.5)*($J$1^(1/3.5-1))*EXP($Q$14/(3.5*8.314*C129))</f>
        <v>1.9625953496431E+020</v>
      </c>
      <c r="J129" s="1" t="n">
        <f aca="false">G129*$J$1*2</f>
        <v>245030.17195941</v>
      </c>
      <c r="K129" s="1" t="n">
        <f aca="false">H129*$J$1*2</f>
        <v>326734.459376229</v>
      </c>
      <c r="L129" s="1" t="n">
        <f aca="false">I129*$J$1*2</f>
        <v>392519.06992862</v>
      </c>
      <c r="M129" s="5" t="n">
        <f aca="false">MIN(L129,E129)</f>
        <v>392519.06992862</v>
      </c>
    </row>
    <row r="130" customFormat="false" ht="16.5" hidden="false" customHeight="false" outlineLevel="0" collapsed="false">
      <c r="A130" s="0" t="n">
        <v>127</v>
      </c>
      <c r="B130" s="0" t="n">
        <f aca="false">($E$1-$D$1)/100+B129</f>
        <v>1302.8</v>
      </c>
      <c r="C130" s="0" t="n">
        <f aca="false">B130+273</f>
        <v>1575.8</v>
      </c>
      <c r="D130" s="0" t="n">
        <f aca="false">A130*9.8*3000*1000</f>
        <v>3733800000</v>
      </c>
      <c r="E130" s="1" t="n">
        <f aca="false">$H$1+$I$1*SIN(18/180*3.14)*D130</f>
        <v>1173242078.94539</v>
      </c>
      <c r="F130" s="1" t="n">
        <f aca="false">E130/2/$J$1</f>
        <v>5.86621039472697E+023</v>
      </c>
      <c r="G130" s="1" t="n">
        <f aca="false">($Q$4^(-0.25))*($J$1^(-0.75))*EXP(223000/(4*8.314*C130))</f>
        <v>1.22382786578031E+020</v>
      </c>
      <c r="H130" s="1" t="n">
        <f aca="false">$Q$8^(-1/$Q$9)*($J$1^(1/$Q$9-1))*EXP($Q$10/($Q$9*8.314*C130))</f>
        <v>1.63097997486149E+020</v>
      </c>
      <c r="I130" s="1" t="n">
        <f aca="false">$Q$12^(-1/3.5)*($J$1^(1/3.5-1))*EXP($Q$14/(3.5*8.314*C130))</f>
        <v>1.95673578449031E+020</v>
      </c>
      <c r="J130" s="1" t="n">
        <f aca="false">G130*$J$1*2</f>
        <v>244765.573156062</v>
      </c>
      <c r="K130" s="1" t="n">
        <f aca="false">H130*$J$1*2</f>
        <v>326195.994972298</v>
      </c>
      <c r="L130" s="1" t="n">
        <f aca="false">I130*$J$1*2</f>
        <v>391347.156898062</v>
      </c>
      <c r="M130" s="5" t="n">
        <f aca="false">MIN(L130,E130)</f>
        <v>391347.156898062</v>
      </c>
    </row>
    <row r="131" customFormat="false" ht="16.5" hidden="false" customHeight="false" outlineLevel="0" collapsed="false">
      <c r="A131" s="0" t="n">
        <v>128</v>
      </c>
      <c r="B131" s="0" t="n">
        <f aca="false">($E$1-$D$1)/100+B130</f>
        <v>1303.2</v>
      </c>
      <c r="C131" s="0" t="n">
        <f aca="false">B131+273</f>
        <v>1576.2</v>
      </c>
      <c r="D131" s="0" t="n">
        <f aca="false">A131*9.8*3000*1000</f>
        <v>3763200000</v>
      </c>
      <c r="E131" s="1" t="n">
        <f aca="false">$H$1+$I$1*SIN(18/180*3.14)*D131</f>
        <v>1182322725.2363</v>
      </c>
      <c r="F131" s="1" t="n">
        <f aca="false">E131/2/$J$1</f>
        <v>5.91161362618151E+023</v>
      </c>
      <c r="G131" s="1" t="n">
        <f aca="false">($Q$4^(-0.25))*($J$1^(-0.75))*EXP(223000/(4*8.314*C131))</f>
        <v>1.22250697081284E+020</v>
      </c>
      <c r="H131" s="1" t="n">
        <f aca="false">$Q$8^(-1/$Q$9)*($J$1^(1/$Q$9-1))*EXP($Q$10/($Q$9*8.314*C131))</f>
        <v>1.62829345294941E+020</v>
      </c>
      <c r="I131" s="1" t="n">
        <f aca="false">$Q$12^(-1/3.5)*($J$1^(1/3.5-1))*EXP($Q$14/(3.5*8.314*C131))</f>
        <v>1.95089667448937E+020</v>
      </c>
      <c r="J131" s="1" t="n">
        <f aca="false">G131*$J$1*2</f>
        <v>244501.394162568</v>
      </c>
      <c r="K131" s="1" t="n">
        <f aca="false">H131*$J$1*2</f>
        <v>325658.690589882</v>
      </c>
      <c r="L131" s="1" t="n">
        <f aca="false">I131*$J$1*2</f>
        <v>390179.334897874</v>
      </c>
      <c r="M131" s="5" t="n">
        <f aca="false">MIN(L131,E131)</f>
        <v>390179.334897874</v>
      </c>
    </row>
    <row r="132" customFormat="false" ht="16.5" hidden="false" customHeight="false" outlineLevel="0" collapsed="false">
      <c r="A132" s="0" t="n">
        <v>129</v>
      </c>
      <c r="B132" s="0" t="n">
        <f aca="false">($E$1-$D$1)/100+B131</f>
        <v>1303.6</v>
      </c>
      <c r="C132" s="0" t="n">
        <f aca="false">B132+273</f>
        <v>1576.6</v>
      </c>
      <c r="D132" s="0" t="n">
        <f aca="false">A132*9.8*3000*1000</f>
        <v>3792600000</v>
      </c>
      <c r="E132" s="1" t="n">
        <f aca="false">$H$1+$I$1*SIN(18/180*3.14)*D132</f>
        <v>1191403371.52721</v>
      </c>
      <c r="F132" s="1" t="n">
        <f aca="false">E132/2/$J$1</f>
        <v>5.95701685763605E+023</v>
      </c>
      <c r="G132" s="1" t="n">
        <f aca="false">($Q$4^(-0.25))*($J$1^(-0.75))*EXP(223000/(4*8.314*C132))</f>
        <v>1.22118817067147E+020</v>
      </c>
      <c r="H132" s="1" t="n">
        <f aca="false">$Q$8^(-1/$Q$9)*($J$1^(1/$Q$9-1))*EXP($Q$10/($Q$9*8.314*C132))</f>
        <v>1.62561271606097E+020</v>
      </c>
      <c r="I132" s="1" t="n">
        <f aca="false">$Q$12^(-1/3.5)*($J$1^(1/3.5-1))*EXP($Q$14/(3.5*8.314*C132))</f>
        <v>1.94507793865649E+020</v>
      </c>
      <c r="J132" s="1" t="n">
        <f aca="false">G132*$J$1*2</f>
        <v>244237.634134293</v>
      </c>
      <c r="K132" s="1" t="n">
        <f aca="false">H132*$J$1*2</f>
        <v>325122.543212195</v>
      </c>
      <c r="L132" s="1" t="n">
        <f aca="false">I132*$J$1*2</f>
        <v>389015.587731299</v>
      </c>
      <c r="M132" s="5" t="n">
        <f aca="false">MIN(L132,E132)</f>
        <v>389015.587731299</v>
      </c>
    </row>
    <row r="133" customFormat="false" ht="16.5" hidden="false" customHeight="false" outlineLevel="0" collapsed="false">
      <c r="A133" s="0" t="n">
        <v>130</v>
      </c>
      <c r="B133" s="0" t="n">
        <f aca="false">($E$1-$D$1)/100+B132</f>
        <v>1304</v>
      </c>
      <c r="C133" s="0" t="n">
        <f aca="false">B133+273</f>
        <v>1577</v>
      </c>
      <c r="D133" s="0" t="n">
        <f aca="false">A133*9.8*3000*1000</f>
        <v>3822000000</v>
      </c>
      <c r="E133" s="1" t="n">
        <f aca="false">$H$1+$I$1*SIN(18/180*3.14)*D133</f>
        <v>1200484017.81812</v>
      </c>
      <c r="F133" s="1" t="n">
        <f aca="false">E133/2/$J$1</f>
        <v>6.00242008909059E+023</v>
      </c>
      <c r="G133" s="1" t="n">
        <f aca="false">($Q$4^(-0.25))*($J$1^(-0.75))*EXP(223000/(4*8.314*C133))</f>
        <v>1.21987146114319E+020</v>
      </c>
      <c r="H133" s="1" t="n">
        <f aca="false">$Q$8^(-1/$Q$9)*($J$1^(1/$Q$9-1))*EXP($Q$10/($Q$9*8.314*C133))</f>
        <v>1.62293774915777E+020</v>
      </c>
      <c r="I133" s="1" t="n">
        <f aca="false">$Q$12^(-1/3.5)*($J$1^(1/3.5-1))*EXP($Q$14/(3.5*8.314*C133))</f>
        <v>1.93927949636448E+020</v>
      </c>
      <c r="J133" s="1" t="n">
        <f aca="false">G133*$J$1*2</f>
        <v>243974.292228638</v>
      </c>
      <c r="K133" s="1" t="n">
        <f aca="false">H133*$J$1*2</f>
        <v>324587.549831555</v>
      </c>
      <c r="L133" s="1" t="n">
        <f aca="false">I133*$J$1*2</f>
        <v>387855.899272897</v>
      </c>
      <c r="M133" s="5" t="n">
        <f aca="false">MIN(L133,E133)</f>
        <v>387855.899272897</v>
      </c>
    </row>
    <row r="134" customFormat="false" ht="16.5" hidden="false" customHeight="false" outlineLevel="0" collapsed="false">
      <c r="A134" s="0" t="n">
        <v>131</v>
      </c>
      <c r="B134" s="0" t="n">
        <f aca="false">($E$1-$D$1)/100+B133</f>
        <v>1304.4</v>
      </c>
      <c r="C134" s="0" t="n">
        <f aca="false">B134+273</f>
        <v>1577.4</v>
      </c>
      <c r="D134" s="0" t="n">
        <f aca="false">A134*9.8*3000*1000</f>
        <v>3851400000</v>
      </c>
      <c r="E134" s="1" t="n">
        <f aca="false">$H$1+$I$1*SIN(18/180*3.14)*D134</f>
        <v>1209564664.10903</v>
      </c>
      <c r="F134" s="1" t="n">
        <f aca="false">E134/2/$J$1</f>
        <v>6.04782332054514E+023</v>
      </c>
      <c r="G134" s="1" t="n">
        <f aca="false">($Q$4^(-0.25))*($J$1^(-0.75))*EXP(223000/(4*8.314*C134))</f>
        <v>1.21855683802515E+020</v>
      </c>
      <c r="H134" s="1" t="n">
        <f aca="false">$Q$8^(-1/$Q$9)*($J$1^(1/$Q$9-1))*EXP($Q$10/($Q$9*8.314*C134))</f>
        <v>1.62026853724676E+020</v>
      </c>
      <c r="I134" s="1" t="n">
        <f aca="false">$Q$12^(-1/3.5)*($J$1^(1/3.5-1))*EXP($Q$14/(3.5*8.314*C134))</f>
        <v>1.93350126734102E+020</v>
      </c>
      <c r="J134" s="1" t="n">
        <f aca="false">G134*$J$1*2</f>
        <v>243711.36760503</v>
      </c>
      <c r="K134" s="1" t="n">
        <f aca="false">H134*$J$1*2</f>
        <v>324053.707449352</v>
      </c>
      <c r="L134" s="1" t="n">
        <f aca="false">I134*$J$1*2</f>
        <v>386700.253468205</v>
      </c>
      <c r="M134" s="5" t="n">
        <f aca="false">MIN(L134,E134)</f>
        <v>386700.253468205</v>
      </c>
    </row>
    <row r="135" customFormat="false" ht="16.5" hidden="false" customHeight="false" outlineLevel="0" collapsed="false">
      <c r="A135" s="0" t="n">
        <v>132</v>
      </c>
      <c r="B135" s="0" t="n">
        <f aca="false">($E$1-$D$1)/100+B134</f>
        <v>1304.8</v>
      </c>
      <c r="C135" s="0" t="n">
        <f aca="false">B135+273</f>
        <v>1577.8</v>
      </c>
      <c r="D135" s="0" t="n">
        <f aca="false">A135*9.8*3000*1000</f>
        <v>3880800000</v>
      </c>
      <c r="E135" s="1" t="n">
        <f aca="false">$H$1+$I$1*SIN(18/180*3.14)*D135</f>
        <v>1218645310.39994</v>
      </c>
      <c r="F135" s="1" t="n">
        <f aca="false">E135/2/$J$1</f>
        <v>6.09322655199968E+023</v>
      </c>
      <c r="G135" s="1" t="n">
        <f aca="false">($Q$4^(-0.25))*($J$1^(-0.75))*EXP(223000/(4*8.314*C135))</f>
        <v>1.2172442971246E+020</v>
      </c>
      <c r="H135" s="1" t="n">
        <f aca="false">$Q$8^(-1/$Q$9)*($J$1^(1/$Q$9-1))*EXP($Q$10/($Q$9*8.314*C135))</f>
        <v>1.6176050653801E+020</v>
      </c>
      <c r="I135" s="1" t="n">
        <f aca="false">$Q$12^(-1/3.5)*($J$1^(1/3.5-1))*EXP($Q$14/(3.5*8.314*C135))</f>
        <v>1.92774317166696E+020</v>
      </c>
      <c r="J135" s="1" t="n">
        <f aca="false">G135*$J$1*2</f>
        <v>243448.859424919</v>
      </c>
      <c r="K135" s="1" t="n">
        <f aca="false">H135*$J$1*2</f>
        <v>323521.013076021</v>
      </c>
      <c r="L135" s="1" t="n">
        <f aca="false">I135*$J$1*2</f>
        <v>385548.634333392</v>
      </c>
      <c r="M135" s="5" t="n">
        <f aca="false">MIN(L135,E135)</f>
        <v>385548.634333392</v>
      </c>
    </row>
    <row r="136" customFormat="false" ht="16.5" hidden="false" customHeight="false" outlineLevel="0" collapsed="false">
      <c r="A136" s="0" t="n">
        <v>133</v>
      </c>
      <c r="B136" s="0" t="n">
        <f aca="false">($E$1-$D$1)/100+B135</f>
        <v>1305.2</v>
      </c>
      <c r="C136" s="0" t="n">
        <f aca="false">B136+273</f>
        <v>1578.2</v>
      </c>
      <c r="D136" s="0" t="n">
        <f aca="false">A136*9.8*3000*1000</f>
        <v>3910200000</v>
      </c>
      <c r="E136" s="1" t="n">
        <f aca="false">$H$1+$I$1*SIN(18/180*3.14)*D136</f>
        <v>1227725956.69084</v>
      </c>
      <c r="F136" s="1" t="n">
        <f aca="false">E136/2/$J$1</f>
        <v>6.13862978345422E+023</v>
      </c>
      <c r="G136" s="1" t="n">
        <f aca="false">($Q$4^(-0.25))*($J$1^(-0.75))*EXP(223000/(4*8.314*C136))</f>
        <v>1.21593383425886E+020</v>
      </c>
      <c r="H136" s="1" t="n">
        <f aca="false">$Q$8^(-1/$Q$9)*($J$1^(1/$Q$9-1))*EXP($Q$10/($Q$9*8.314*C136))</f>
        <v>1.61494731865502E+020</v>
      </c>
      <c r="I136" s="1" t="n">
        <f aca="false">$Q$12^(-1/3.5)*($J$1^(1/3.5-1))*EXP($Q$14/(3.5*8.314*C136))</f>
        <v>1.92200512977458E+020</v>
      </c>
      <c r="J136" s="1" t="n">
        <f aca="false">G136*$J$1*2</f>
        <v>243186.766851771</v>
      </c>
      <c r="K136" s="1" t="n">
        <f aca="false">H136*$J$1*2</f>
        <v>322989.463731003</v>
      </c>
      <c r="L136" s="1" t="n">
        <f aca="false">I136*$J$1*2</f>
        <v>384401.025954916</v>
      </c>
      <c r="M136" s="5" t="n">
        <f aca="false">MIN(L136,E136)</f>
        <v>384401.025954916</v>
      </c>
    </row>
    <row r="137" customFormat="false" ht="16.5" hidden="false" customHeight="false" outlineLevel="0" collapsed="false">
      <c r="A137" s="0" t="n">
        <v>134</v>
      </c>
      <c r="B137" s="0" t="n">
        <f aca="false">($E$1-$D$1)/100+B136</f>
        <v>1305.6</v>
      </c>
      <c r="C137" s="0" t="n">
        <f aca="false">B137+273</f>
        <v>1578.6</v>
      </c>
      <c r="D137" s="0" t="n">
        <f aca="false">A137*9.8*3000*1000</f>
        <v>3939600000</v>
      </c>
      <c r="E137" s="1" t="n">
        <f aca="false">$H$1+$I$1*SIN(18/180*3.14)*D137</f>
        <v>1236806602.98175</v>
      </c>
      <c r="F137" s="1" t="n">
        <f aca="false">E137/2/$J$1</f>
        <v>6.18403301490877E+023</v>
      </c>
      <c r="G137" s="1" t="n">
        <f aca="false">($Q$4^(-0.25))*($J$1^(-0.75))*EXP(223000/(4*8.314*C137))</f>
        <v>1.21462544525532E+020</v>
      </c>
      <c r="H137" s="1" t="n">
        <f aca="false">$Q$8^(-1/$Q$9)*($J$1^(1/$Q$9-1))*EXP($Q$10/($Q$9*8.314*C137))</f>
        <v>1.61229528221362E+020</v>
      </c>
      <c r="I137" s="1" t="n">
        <f aca="false">$Q$12^(-1/3.5)*($J$1^(1/3.5-1))*EXP($Q$14/(3.5*8.314*C137))</f>
        <v>1.91628706244595E+020</v>
      </c>
      <c r="J137" s="1" t="n">
        <f aca="false">G137*$J$1*2</f>
        <v>242925.089051063</v>
      </c>
      <c r="K137" s="1" t="n">
        <f aca="false">H137*$J$1*2</f>
        <v>322459.056442724</v>
      </c>
      <c r="L137" s="1" t="n">
        <f aca="false">I137*$J$1*2</f>
        <v>383257.412489191</v>
      </c>
      <c r="M137" s="5" t="n">
        <f aca="false">MIN(L137,E137)</f>
        <v>383257.412489191</v>
      </c>
    </row>
    <row r="138" customFormat="false" ht="16.5" hidden="false" customHeight="false" outlineLevel="0" collapsed="false">
      <c r="A138" s="0" t="n">
        <v>135</v>
      </c>
      <c r="B138" s="0" t="n">
        <f aca="false">($E$1-$D$1)/100+B137</f>
        <v>1306</v>
      </c>
      <c r="C138" s="0" t="n">
        <f aca="false">B138+273</f>
        <v>1579</v>
      </c>
      <c r="D138" s="0" t="n">
        <f aca="false">A138*9.8*3000*1000</f>
        <v>3969000000</v>
      </c>
      <c r="E138" s="1" t="n">
        <f aca="false">$H$1+$I$1*SIN(18/180*3.14)*D138</f>
        <v>1245887249.27266</v>
      </c>
      <c r="F138" s="1" t="n">
        <f aca="false">E138/2/$J$1</f>
        <v>6.22943624636331E+023</v>
      </c>
      <c r="G138" s="1" t="n">
        <f aca="false">($Q$4^(-0.25))*($J$1^(-0.75))*EXP(223000/(4*8.314*C138))</f>
        <v>1.21331912595139E+020</v>
      </c>
      <c r="H138" s="1" t="n">
        <f aca="false">$Q$8^(-1/$Q$9)*($J$1^(1/$Q$9-1))*EXP($Q$10/($Q$9*8.314*C138))</f>
        <v>1.60964894124279E+020</v>
      </c>
      <c r="I138" s="1" t="n">
        <f aca="false">$Q$12^(-1/3.5)*($J$1^(1/3.5-1))*EXP($Q$14/(3.5*8.314*C138))</f>
        <v>1.91058889081121E+020</v>
      </c>
      <c r="J138" s="1" t="n">
        <f aca="false">G138*$J$1*2</f>
        <v>242663.825190278</v>
      </c>
      <c r="K138" s="1" t="n">
        <f aca="false">H138*$J$1*2</f>
        <v>321929.788248558</v>
      </c>
      <c r="L138" s="1" t="n">
        <f aca="false">I138*$J$1*2</f>
        <v>382117.778162242</v>
      </c>
      <c r="M138" s="5" t="n">
        <f aca="false">MIN(L138,E138)</f>
        <v>382117.778162242</v>
      </c>
    </row>
    <row r="139" customFormat="false" ht="16.5" hidden="false" customHeight="false" outlineLevel="0" collapsed="false">
      <c r="A139" s="0" t="n">
        <v>136</v>
      </c>
      <c r="B139" s="0" t="n">
        <f aca="false">($E$1-$D$1)/100+B138</f>
        <v>1306.4</v>
      </c>
      <c r="C139" s="0" t="n">
        <f aca="false">B139+273</f>
        <v>1579.4</v>
      </c>
      <c r="D139" s="0" t="n">
        <f aca="false">A139*9.8*3000*1000</f>
        <v>3998400000</v>
      </c>
      <c r="E139" s="1" t="n">
        <f aca="false">$H$1+$I$1*SIN(18/180*3.14)*D139</f>
        <v>1254967895.56357</v>
      </c>
      <c r="F139" s="1" t="n">
        <f aca="false">E139/2/$J$1</f>
        <v>6.27483947781785E+023</v>
      </c>
      <c r="G139" s="1" t="n">
        <f aca="false">($Q$4^(-0.25))*($J$1^(-0.75))*EXP(223000/(4*8.314*C139))</f>
        <v>1.21201487219449E+020</v>
      </c>
      <c r="H139" s="1" t="n">
        <f aca="false">$Q$8^(-1/$Q$9)*($J$1^(1/$Q$9-1))*EXP($Q$10/($Q$9*8.314*C139))</f>
        <v>1.60700828097398E+020</v>
      </c>
      <c r="I139" s="1" t="n">
        <f aca="false">$Q$12^(-1/3.5)*($J$1^(1/3.5-1))*EXP($Q$14/(3.5*8.314*C139))</f>
        <v>1.90491053634688E+020</v>
      </c>
      <c r="J139" s="1" t="n">
        <f aca="false">G139*$J$1*2</f>
        <v>242402.974438898</v>
      </c>
      <c r="K139" s="1" t="n">
        <f aca="false">H139*$J$1*2</f>
        <v>321401.656194796</v>
      </c>
      <c r="L139" s="1" t="n">
        <f aca="false">I139*$J$1*2</f>
        <v>380982.107269376</v>
      </c>
      <c r="M139" s="5" t="n">
        <f aca="false">MIN(L139,E139)</f>
        <v>380982.107269376</v>
      </c>
    </row>
    <row r="140" customFormat="false" ht="16.5" hidden="false" customHeight="false" outlineLevel="0" collapsed="false">
      <c r="A140" s="0" t="n">
        <v>137</v>
      </c>
      <c r="B140" s="0" t="n">
        <f aca="false">($E$1-$D$1)/100+B139</f>
        <v>1306.8</v>
      </c>
      <c r="C140" s="0" t="n">
        <f aca="false">B140+273</f>
        <v>1579.8</v>
      </c>
      <c r="D140" s="0" t="n">
        <f aca="false">A140*9.8*3000*1000</f>
        <v>4027800000</v>
      </c>
      <c r="E140" s="1" t="n">
        <f aca="false">$H$1+$I$1*SIN(18/180*3.14)*D140</f>
        <v>1264048541.85448</v>
      </c>
      <c r="F140" s="1" t="n">
        <f aca="false">E140/2/$J$1</f>
        <v>6.3202427092724E+023</v>
      </c>
      <c r="G140" s="1" t="n">
        <f aca="false">($Q$4^(-0.25))*($J$1^(-0.75))*EXP(223000/(4*8.314*C140))</f>
        <v>1.21071267984199E+020</v>
      </c>
      <c r="H140" s="1" t="n">
        <f aca="false">$Q$8^(-1/$Q$9)*($J$1^(1/$Q$9-1))*EXP($Q$10/($Q$9*8.314*C140))</f>
        <v>1.60437328668311E+020</v>
      </c>
      <c r="I140" s="1" t="n">
        <f aca="false">$Q$12^(-1/3.5)*($J$1^(1/3.5-1))*EXP($Q$14/(3.5*8.314*C140))</f>
        <v>1.89925192087423E+020</v>
      </c>
      <c r="J140" s="1" t="n">
        <f aca="false">G140*$J$1*2</f>
        <v>242142.535968398</v>
      </c>
      <c r="K140" s="1" t="n">
        <f aca="false">H140*$J$1*2</f>
        <v>320874.657336621</v>
      </c>
      <c r="L140" s="1" t="n">
        <f aca="false">I140*$J$1*2</f>
        <v>379850.384174845</v>
      </c>
      <c r="M140" s="5" t="n">
        <f aca="false">MIN(L140,E140)</f>
        <v>379850.384174845</v>
      </c>
    </row>
    <row r="141" customFormat="false" ht="16.5" hidden="false" customHeight="false" outlineLevel="0" collapsed="false">
      <c r="A141" s="0" t="n">
        <v>138</v>
      </c>
      <c r="B141" s="0" t="n">
        <f aca="false">($E$1-$D$1)/100+B140</f>
        <v>1307.2</v>
      </c>
      <c r="C141" s="0" t="n">
        <f aca="false">B141+273</f>
        <v>1580.2</v>
      </c>
      <c r="D141" s="0" t="n">
        <f aca="false">A141*9.8*3000*1000</f>
        <v>4057200000</v>
      </c>
      <c r="E141" s="1" t="n">
        <f aca="false">$H$1+$I$1*SIN(18/180*3.14)*D141</f>
        <v>1273129188.14539</v>
      </c>
      <c r="F141" s="1" t="n">
        <f aca="false">E141/2/$J$1</f>
        <v>6.36564594072694E+023</v>
      </c>
      <c r="G141" s="1" t="n">
        <f aca="false">($Q$4^(-0.25))*($J$1^(-0.75))*EXP(223000/(4*8.314*C141))</f>
        <v>1.20941254476122E+020</v>
      </c>
      <c r="H141" s="1" t="n">
        <f aca="false">$Q$8^(-1/$Q$9)*($J$1^(1/$Q$9-1))*EXP($Q$10/($Q$9*8.314*C141))</f>
        <v>1.60174394369037E+020</v>
      </c>
      <c r="I141" s="1" t="n">
        <f aca="false">$Q$12^(-1/3.5)*($J$1^(1/3.5-1))*EXP($Q$14/(3.5*8.314*C141))</f>
        <v>1.89361296655757E+020</v>
      </c>
      <c r="J141" s="1" t="n">
        <f aca="false">G141*$J$1*2</f>
        <v>241882.508952244</v>
      </c>
      <c r="K141" s="1" t="n">
        <f aca="false">H141*$J$1*2</f>
        <v>320348.788738074</v>
      </c>
      <c r="L141" s="1" t="n">
        <f aca="false">I141*$J$1*2</f>
        <v>378722.593311514</v>
      </c>
      <c r="M141" s="5" t="n">
        <f aca="false">MIN(L141,E141)</f>
        <v>378722.593311514</v>
      </c>
    </row>
    <row r="142" customFormat="false" ht="16.5" hidden="false" customHeight="false" outlineLevel="0" collapsed="false">
      <c r="A142" s="0" t="n">
        <v>139</v>
      </c>
      <c r="B142" s="0" t="n">
        <f aca="false">($E$1-$D$1)/100+B141</f>
        <v>1307.6</v>
      </c>
      <c r="C142" s="0" t="n">
        <f aca="false">B142+273</f>
        <v>1580.6</v>
      </c>
      <c r="D142" s="0" t="n">
        <f aca="false">A142*9.8*3000*1000</f>
        <v>4086600000</v>
      </c>
      <c r="E142" s="1" t="n">
        <f aca="false">$H$1+$I$1*SIN(18/180*3.14)*D142</f>
        <v>1282209834.4363</v>
      </c>
      <c r="F142" s="1" t="n">
        <f aca="false">E142/2/$J$1</f>
        <v>6.41104917218148E+023</v>
      </c>
      <c r="G142" s="1" t="n">
        <f aca="false">($Q$4^(-0.25))*($J$1^(-0.75))*EXP(223000/(4*8.314*C142))</f>
        <v>1.20811446282942E+020</v>
      </c>
      <c r="H142" s="1" t="n">
        <f aca="false">$Q$8^(-1/$Q$9)*($J$1^(1/$Q$9-1))*EXP($Q$10/($Q$9*8.314*C142))</f>
        <v>1.59912023736012E+020</v>
      </c>
      <c r="I142" s="1" t="n">
        <f aca="false">$Q$12^(-1/3.5)*($J$1^(1/3.5-1))*EXP($Q$14/(3.5*8.314*C142))</f>
        <v>1.88799359590265E+020</v>
      </c>
      <c r="J142" s="1" t="n">
        <f aca="false">G142*$J$1*2</f>
        <v>241622.892565884</v>
      </c>
      <c r="K142" s="1" t="n">
        <f aca="false">H142*$J$1*2</f>
        <v>319824.047472023</v>
      </c>
      <c r="L142" s="1" t="n">
        <f aca="false">I142*$J$1*2</f>
        <v>377598.719180531</v>
      </c>
      <c r="M142" s="5" t="n">
        <f aca="false">MIN(L142,E142)</f>
        <v>377598.719180531</v>
      </c>
    </row>
    <row r="143" customFormat="false" ht="16.5" hidden="false" customHeight="false" outlineLevel="0" collapsed="false">
      <c r="A143" s="0" t="n">
        <v>140</v>
      </c>
      <c r="B143" s="0" t="n">
        <f aca="false">($E$1-$D$1)/100+B142</f>
        <v>1308</v>
      </c>
      <c r="C143" s="0" t="n">
        <f aca="false">B143+273</f>
        <v>1581</v>
      </c>
      <c r="D143" s="0" t="n">
        <f aca="false">A143*9.8*3000*1000</f>
        <v>4116000000</v>
      </c>
      <c r="E143" s="1" t="n">
        <f aca="false">$H$1+$I$1*SIN(18/180*3.14)*D143</f>
        <v>1291290480.72721</v>
      </c>
      <c r="F143" s="1" t="n">
        <f aca="false">E143/2/$J$1</f>
        <v>6.45645240363603E+023</v>
      </c>
      <c r="G143" s="1" t="n">
        <f aca="false">($Q$4^(-0.25))*($J$1^(-0.75))*EXP(223000/(4*8.314*C143))</f>
        <v>1.20681842993372E+020</v>
      </c>
      <c r="H143" s="1" t="n">
        <f aca="false">$Q$8^(-1/$Q$9)*($J$1^(1/$Q$9-1))*EXP($Q$10/($Q$9*8.314*C143))</f>
        <v>1.59650215310067E+020</v>
      </c>
      <c r="I143" s="1" t="n">
        <f aca="false">$Q$12^(-1/3.5)*($J$1^(1/3.5-1))*EXP($Q$14/(3.5*8.314*C143))</f>
        <v>1.88239373175499E+020</v>
      </c>
      <c r="J143" s="1" t="n">
        <f aca="false">G143*$J$1*2</f>
        <v>241363.685986743</v>
      </c>
      <c r="K143" s="1" t="n">
        <f aca="false">H143*$J$1*2</f>
        <v>319300.430620135</v>
      </c>
      <c r="L143" s="1" t="n">
        <f aca="false">I143*$J$1*2</f>
        <v>376478.746350998</v>
      </c>
      <c r="M143" s="5" t="n">
        <f aca="false">MIN(L143,E143)</f>
        <v>376478.746350998</v>
      </c>
    </row>
    <row r="144" customFormat="false" ht="16.5" hidden="false" customHeight="false" outlineLevel="0" collapsed="false">
      <c r="A144" s="0" t="n">
        <v>141</v>
      </c>
      <c r="B144" s="0" t="n">
        <f aca="false">($E$1-$D$1)/100+B143</f>
        <v>1308.4</v>
      </c>
      <c r="C144" s="0" t="n">
        <f aca="false">B144+273</f>
        <v>1581.4</v>
      </c>
      <c r="D144" s="0" t="n">
        <f aca="false">A144*9.8*3000*1000</f>
        <v>4145400000</v>
      </c>
      <c r="E144" s="1" t="n">
        <f aca="false">$H$1+$I$1*SIN(18/180*3.14)*D144</f>
        <v>1300371127.01811</v>
      </c>
      <c r="F144" s="1" t="n">
        <f aca="false">E144/2/$J$1</f>
        <v>6.50185563509057E+023</v>
      </c>
      <c r="G144" s="1" t="n">
        <f aca="false">($Q$4^(-0.25))*($J$1^(-0.75))*EXP(223000/(4*8.314*C144))</f>
        <v>1.20552444197109E+020</v>
      </c>
      <c r="H144" s="1" t="n">
        <f aca="false">$Q$8^(-1/$Q$9)*($J$1^(1/$Q$9-1))*EXP($Q$10/($Q$9*8.314*C144))</f>
        <v>1.59388967636422E+020</v>
      </c>
      <c r="I144" s="1" t="n">
        <f aca="false">$Q$12^(-1/3.5)*($J$1^(1/3.5-1))*EXP($Q$14/(3.5*8.314*C144))</f>
        <v>1.87681329729824E+020</v>
      </c>
      <c r="J144" s="1" t="n">
        <f aca="false">G144*$J$1*2</f>
        <v>241104.888394219</v>
      </c>
      <c r="K144" s="1" t="n">
        <f aca="false">H144*$J$1*2</f>
        <v>318777.935272845</v>
      </c>
      <c r="L144" s="1" t="n">
        <f aca="false">I144*$J$1*2</f>
        <v>375362.659459647</v>
      </c>
      <c r="M144" s="5" t="n">
        <f aca="false">MIN(L144,E144)</f>
        <v>375362.659459647</v>
      </c>
    </row>
    <row r="145" customFormat="false" ht="16.5" hidden="false" customHeight="false" outlineLevel="0" collapsed="false">
      <c r="A145" s="0" t="n">
        <v>142</v>
      </c>
      <c r="B145" s="0" t="n">
        <f aca="false">($E$1-$D$1)/100+B144</f>
        <v>1308.8</v>
      </c>
      <c r="C145" s="0" t="n">
        <f aca="false">B145+273</f>
        <v>1581.8</v>
      </c>
      <c r="D145" s="0" t="n">
        <f aca="false">A145*9.8*3000*1000</f>
        <v>4174800000</v>
      </c>
      <c r="E145" s="1" t="n">
        <f aca="false">$H$1+$I$1*SIN(18/180*3.14)*D145</f>
        <v>1309451773.30902</v>
      </c>
      <c r="F145" s="1" t="n">
        <f aca="false">E145/2/$J$1</f>
        <v>6.54725886654511E+023</v>
      </c>
      <c r="G145" s="1" t="n">
        <f aca="false">($Q$4^(-0.25))*($J$1^(-0.75))*EXP(223000/(4*8.314*C145))</f>
        <v>1.20423249484838E+020</v>
      </c>
      <c r="H145" s="1" t="n">
        <f aca="false">$Q$8^(-1/$Q$9)*($J$1^(1/$Q$9-1))*EXP($Q$10/($Q$9*8.314*C145))</f>
        <v>1.59128279264663E+020</v>
      </c>
      <c r="I145" s="1" t="n">
        <f aca="false">$Q$12^(-1/3.5)*($J$1^(1/3.5-1))*EXP($Q$14/(3.5*8.314*C145))</f>
        <v>1.87125221605255E+020</v>
      </c>
      <c r="J145" s="1" t="n">
        <f aca="false">G145*$J$1*2</f>
        <v>240846.498969676</v>
      </c>
      <c r="K145" s="1" t="n">
        <f aca="false">H145*$J$1*2</f>
        <v>318256.558529327</v>
      </c>
      <c r="L145" s="1" t="n">
        <f aca="false">I145*$J$1*2</f>
        <v>374250.443210511</v>
      </c>
      <c r="M145" s="5" t="n">
        <f aca="false">MIN(L145,E145)</f>
        <v>374250.443210511</v>
      </c>
    </row>
    <row r="146" customFormat="false" ht="16.5" hidden="false" customHeight="false" outlineLevel="0" collapsed="false">
      <c r="A146" s="0" t="n">
        <v>143</v>
      </c>
      <c r="B146" s="0" t="n">
        <f aca="false">($E$1-$D$1)/100+B145</f>
        <v>1309.2</v>
      </c>
      <c r="C146" s="0" t="n">
        <f aca="false">B146+273</f>
        <v>1582.2</v>
      </c>
      <c r="D146" s="0" t="n">
        <f aca="false">A146*9.8*3000*1000</f>
        <v>4204200000</v>
      </c>
      <c r="E146" s="1" t="n">
        <f aca="false">$H$1+$I$1*SIN(18/180*3.14)*D146</f>
        <v>1318532419.59993</v>
      </c>
      <c r="F146" s="1" t="n">
        <f aca="false">E146/2/$J$1</f>
        <v>6.59266209799965E+023</v>
      </c>
      <c r="G146" s="1" t="n">
        <f aca="false">($Q$4^(-0.25))*($J$1^(-0.75))*EXP(223000/(4*8.314*C146))</f>
        <v>1.2029425844822E+020</v>
      </c>
      <c r="H146" s="1" t="n">
        <f aca="false">$Q$8^(-1/$Q$9)*($J$1^(1/$Q$9-1))*EXP($Q$10/($Q$9*8.314*C146))</f>
        <v>1.58868148748732E+020</v>
      </c>
      <c r="I146" s="1" t="n">
        <f aca="false">$Q$12^(-1/3.5)*($J$1^(1/3.5-1))*EXP($Q$14/(3.5*8.314*C146))</f>
        <v>1.865710411873E+020</v>
      </c>
      <c r="J146" s="1" t="n">
        <f aca="false">G146*$J$1*2</f>
        <v>240588.516896441</v>
      </c>
      <c r="K146" s="1" t="n">
        <f aca="false">H146*$J$1*2</f>
        <v>317736.297497463</v>
      </c>
      <c r="L146" s="1" t="n">
        <f aca="false">I146*$J$1*2</f>
        <v>373142.0823746</v>
      </c>
      <c r="M146" s="5" t="n">
        <f aca="false">MIN(L146,E146)</f>
        <v>373142.0823746</v>
      </c>
    </row>
    <row r="147" customFormat="false" ht="16.5" hidden="false" customHeight="false" outlineLevel="0" collapsed="false">
      <c r="A147" s="0" t="n">
        <v>144</v>
      </c>
      <c r="B147" s="0" t="n">
        <f aca="false">($E$1-$D$1)/100+B146</f>
        <v>1309.6</v>
      </c>
      <c r="C147" s="0" t="n">
        <f aca="false">B147+273</f>
        <v>1582.6</v>
      </c>
      <c r="D147" s="0" t="n">
        <f aca="false">A147*9.8*3000*1000</f>
        <v>4233600000</v>
      </c>
      <c r="E147" s="1" t="n">
        <f aca="false">$H$1+$I$1*SIN(18/180*3.14)*D147</f>
        <v>1327613065.89084</v>
      </c>
      <c r="F147" s="1" t="n">
        <f aca="false">E147/2/$J$1</f>
        <v>6.6380653294542E+023</v>
      </c>
      <c r="G147" s="1" t="n">
        <f aca="false">($Q$4^(-0.25))*($J$1^(-0.75))*EXP(223000/(4*8.314*C147))</f>
        <v>1.20165470679896E+020</v>
      </c>
      <c r="H147" s="1" t="n">
        <f aca="false">$Q$8^(-1/$Q$9)*($J$1^(1/$Q$9-1))*EXP($Q$10/($Q$9*8.314*C147))</f>
        <v>1.58608574646908E+020</v>
      </c>
      <c r="I147" s="1" t="n">
        <f aca="false">$Q$12^(-1/3.5)*($J$1^(1/3.5-1))*EXP($Q$14/(3.5*8.314*C147))</f>
        <v>1.86018780894793E+020</v>
      </c>
      <c r="J147" s="1" t="n">
        <f aca="false">G147*$J$1*2</f>
        <v>240330.941359793</v>
      </c>
      <c r="K147" s="1" t="n">
        <f aca="false">H147*$J$1*2</f>
        <v>317217.149293816</v>
      </c>
      <c r="L147" s="1" t="n">
        <f aca="false">I147*$J$1*2</f>
        <v>372037.561789586</v>
      </c>
      <c r="M147" s="5" t="n">
        <f aca="false">MIN(L147,E147)</f>
        <v>372037.561789586</v>
      </c>
    </row>
    <row r="148" customFormat="false" ht="16.5" hidden="false" customHeight="false" outlineLevel="0" collapsed="false">
      <c r="A148" s="0" t="n">
        <v>145</v>
      </c>
      <c r="B148" s="0" t="n">
        <f aca="false">($E$1-$D$1)/100+B147</f>
        <v>1310</v>
      </c>
      <c r="C148" s="0" t="n">
        <f aca="false">B148+273</f>
        <v>1583</v>
      </c>
      <c r="D148" s="0" t="n">
        <f aca="false">A148*9.8*3000*1000</f>
        <v>4263000000</v>
      </c>
      <c r="E148" s="1" t="n">
        <f aca="false">$H$1+$I$1*SIN(18/180*3.14)*D148</f>
        <v>1336693712.18175</v>
      </c>
      <c r="F148" s="1" t="n">
        <f aca="false">E148/2/$J$1</f>
        <v>6.68346856090874E+023</v>
      </c>
      <c r="G148" s="1" t="n">
        <f aca="false">($Q$4^(-0.25))*($J$1^(-0.75))*EXP(223000/(4*8.314*C148))</f>
        <v>1.20036885773482E+020</v>
      </c>
      <c r="H148" s="1" t="n">
        <f aca="false">$Q$8^(-1/$Q$9)*($J$1^(1/$Q$9-1))*EXP($Q$10/($Q$9*8.314*C148))</f>
        <v>1.58349555521798E+020</v>
      </c>
      <c r="I148" s="1" t="n">
        <f aca="false">$Q$12^(-1/3.5)*($J$1^(1/3.5-1))*EXP($Q$14/(3.5*8.314*C148))</f>
        <v>1.85468433179737E+020</v>
      </c>
      <c r="J148" s="1" t="n">
        <f aca="false">G148*$J$1*2</f>
        <v>240073.771546965</v>
      </c>
      <c r="K148" s="1" t="n">
        <f aca="false">H148*$J$1*2</f>
        <v>316699.111043596</v>
      </c>
      <c r="L148" s="1" t="n">
        <f aca="false">I148*$J$1*2</f>
        <v>370936.866359475</v>
      </c>
      <c r="M148" s="5" t="n">
        <f aca="false">MIN(L148,E148)</f>
        <v>370936.866359475</v>
      </c>
    </row>
    <row r="149" customFormat="false" ht="16.5" hidden="false" customHeight="false" outlineLevel="0" collapsed="false">
      <c r="A149" s="0" t="n">
        <v>146</v>
      </c>
      <c r="B149" s="0" t="n">
        <f aca="false">($E$1-$D$1)/100+B148</f>
        <v>1310.4</v>
      </c>
      <c r="C149" s="0" t="n">
        <f aca="false">B149+273</f>
        <v>1583.4</v>
      </c>
      <c r="D149" s="0" t="n">
        <f aca="false">A149*9.8*3000*1000</f>
        <v>4292400000</v>
      </c>
      <c r="E149" s="1" t="n">
        <f aca="false">$H$1+$I$1*SIN(18/180*3.14)*D149</f>
        <v>1345774358.47266</v>
      </c>
      <c r="F149" s="1" t="n">
        <f aca="false">E149/2/$J$1</f>
        <v>6.72887179236329E+023</v>
      </c>
      <c r="G149" s="1" t="n">
        <f aca="false">($Q$4^(-0.25))*($J$1^(-0.75))*EXP(223000/(4*8.314*C149))</f>
        <v>1.19908503323566E+020</v>
      </c>
      <c r="H149" s="1" t="n">
        <f aca="false">$Q$8^(-1/$Q$9)*($J$1^(1/$Q$9-1))*EXP($Q$10/($Q$9*8.314*C149))</f>
        <v>1.58091089940318E+020</v>
      </c>
      <c r="I149" s="1" t="n">
        <f aca="false">$Q$12^(-1/3.5)*($J$1^(1/3.5-1))*EXP($Q$14/(3.5*8.314*C149))</f>
        <v>1.84919990527145E+020</v>
      </c>
      <c r="J149" s="1" t="n">
        <f aca="false">G149*$J$1*2</f>
        <v>239817.006647133</v>
      </c>
      <c r="K149" s="1" t="n">
        <f aca="false">H149*$J$1*2</f>
        <v>316182.179880636</v>
      </c>
      <c r="L149" s="1" t="n">
        <f aca="false">I149*$J$1*2</f>
        <v>369839.981054291</v>
      </c>
      <c r="M149" s="5" t="n">
        <f aca="false">MIN(L149,E149)</f>
        <v>369839.981054291</v>
      </c>
    </row>
    <row r="150" customFormat="false" ht="16.5" hidden="false" customHeight="false" outlineLevel="0" collapsed="false">
      <c r="A150" s="0" t="n">
        <v>147</v>
      </c>
      <c r="B150" s="0" t="n">
        <f aca="false">($E$1-$D$1)/100+B149</f>
        <v>1310.8</v>
      </c>
      <c r="C150" s="0" t="n">
        <f aca="false">B150+273</f>
        <v>1583.8</v>
      </c>
      <c r="D150" s="0" t="n">
        <f aca="false">A150*9.8*3000*1000</f>
        <v>4321800000</v>
      </c>
      <c r="E150" s="1" t="n">
        <f aca="false">$H$1+$I$1*SIN(18/180*3.14)*D150</f>
        <v>1354855004.76357</v>
      </c>
      <c r="F150" s="1" t="n">
        <f aca="false">E150/2/$J$1</f>
        <v>6.77427502381783E+023</v>
      </c>
      <c r="G150" s="1" t="n">
        <f aca="false">($Q$4^(-0.25))*($J$1^(-0.75))*EXP(223000/(4*8.314*C150))</f>
        <v>1.19780322925706E+020</v>
      </c>
      <c r="H150" s="1" t="n">
        <f aca="false">$Q$8^(-1/$Q$9)*($J$1^(1/$Q$9-1))*EXP($Q$10/($Q$9*8.314*C150))</f>
        <v>1.5783317647368E+020</v>
      </c>
      <c r="I150" s="1" t="n">
        <f aca="false">$Q$12^(-1/3.5)*($J$1^(1/3.5-1))*EXP($Q$14/(3.5*8.314*C150))</f>
        <v>1.84373445454881E+020</v>
      </c>
      <c r="J150" s="1" t="n">
        <f aca="false">G150*$J$1*2</f>
        <v>239560.645851413</v>
      </c>
      <c r="K150" s="1" t="n">
        <f aca="false">H150*$J$1*2</f>
        <v>315666.352947359</v>
      </c>
      <c r="L150" s="1" t="n">
        <f aca="false">I150*$J$1*2</f>
        <v>368746.890909762</v>
      </c>
      <c r="M150" s="5" t="n">
        <f aca="false">MIN(L150,E150)</f>
        <v>368746.890909762</v>
      </c>
    </row>
    <row r="151" customFormat="false" ht="16.5" hidden="false" customHeight="false" outlineLevel="0" collapsed="false">
      <c r="A151" s="0" t="n">
        <v>148</v>
      </c>
      <c r="B151" s="0" t="n">
        <f aca="false">($E$1-$D$1)/100+B150</f>
        <v>1311.2</v>
      </c>
      <c r="C151" s="0" t="n">
        <f aca="false">B151+273</f>
        <v>1584.2</v>
      </c>
      <c r="D151" s="0" t="n">
        <f aca="false">A151*9.8*3000*1000</f>
        <v>4351200000</v>
      </c>
      <c r="E151" s="1" t="n">
        <f aca="false">$H$1+$I$1*SIN(18/180*3.14)*D151</f>
        <v>1363935651.05447</v>
      </c>
      <c r="F151" s="1" t="n">
        <f aca="false">E151/2/$J$1</f>
        <v>6.81967825527237E+023</v>
      </c>
      <c r="G151" s="1" t="n">
        <f aca="false">($Q$4^(-0.25))*($J$1^(-0.75))*EXP(223000/(4*8.314*C151))</f>
        <v>1.19652344176428E+020</v>
      </c>
      <c r="H151" s="1" t="n">
        <f aca="false">$Q$8^(-1/$Q$9)*($J$1^(1/$Q$9-1))*EXP($Q$10/($Q$9*8.314*C151))</f>
        <v>1.57575813697375E+020</v>
      </c>
      <c r="I151" s="1" t="n">
        <f aca="false">$Q$12^(-1/3.5)*($J$1^(1/3.5-1))*EXP($Q$14/(3.5*8.314*C151))</f>
        <v>1.83828790513501E+020</v>
      </c>
      <c r="J151" s="1" t="n">
        <f aca="false">G151*$J$1*2</f>
        <v>239304.688352855</v>
      </c>
      <c r="K151" s="1" t="n">
        <f aca="false">H151*$J$1*2</f>
        <v>315151.627394749</v>
      </c>
      <c r="L151" s="1" t="n">
        <f aca="false">I151*$J$1*2</f>
        <v>367657.581027002</v>
      </c>
      <c r="M151" s="5" t="n">
        <f aca="false">MIN(L151,E151)</f>
        <v>367657.581027002</v>
      </c>
    </row>
    <row r="152" customFormat="false" ht="16.5" hidden="false" customHeight="false" outlineLevel="0" collapsed="false">
      <c r="A152" s="0" t="n">
        <v>149</v>
      </c>
      <c r="B152" s="0" t="n">
        <f aca="false">($E$1-$D$1)/100+B151</f>
        <v>1311.6</v>
      </c>
      <c r="C152" s="0" t="n">
        <f aca="false">B152+273</f>
        <v>1584.6</v>
      </c>
      <c r="D152" s="0" t="n">
        <f aca="false">A152*9.8*3000*1000</f>
        <v>4380600000</v>
      </c>
      <c r="E152" s="1" t="n">
        <f aca="false">$H$1+$I$1*SIN(18/180*3.14)*D152</f>
        <v>1373016297.34538</v>
      </c>
      <c r="F152" s="1" t="n">
        <f aca="false">E152/2/$J$1</f>
        <v>6.86508148672691E+023</v>
      </c>
      <c r="G152" s="1" t="n">
        <f aca="false">($Q$4^(-0.25))*($J$1^(-0.75))*EXP(223000/(4*8.314*C152))</f>
        <v>1.1952456667322E+020</v>
      </c>
      <c r="H152" s="1" t="n">
        <f aca="false">$Q$8^(-1/$Q$9)*($J$1^(1/$Q$9-1))*EXP($Q$10/($Q$9*8.314*C152))</f>
        <v>1.57319000191162E+020</v>
      </c>
      <c r="I152" s="1" t="n">
        <f aca="false">$Q$12^(-1/3.5)*($J$1^(1/3.5-1))*EXP($Q$14/(3.5*8.314*C152))</f>
        <v>1.832860182861E+020</v>
      </c>
      <c r="J152" s="1" t="n">
        <f aca="false">G152*$J$1*2</f>
        <v>239049.13334644</v>
      </c>
      <c r="K152" s="1" t="n">
        <f aca="false">H152*$J$1*2</f>
        <v>314638.000382324</v>
      </c>
      <c r="L152" s="1" t="n">
        <f aca="false">I152*$J$1*2</f>
        <v>366572.0365722</v>
      </c>
      <c r="M152" s="5" t="n">
        <f aca="false">MIN(L152,E152)</f>
        <v>366572.0365722</v>
      </c>
    </row>
    <row r="153" customFormat="false" ht="16.5" hidden="false" customHeight="false" outlineLevel="0" collapsed="false">
      <c r="A153" s="0" t="n">
        <v>150</v>
      </c>
      <c r="B153" s="0" t="n">
        <f aca="false">($E$1-$D$1)/100+B152</f>
        <v>1312</v>
      </c>
      <c r="C153" s="0" t="n">
        <f aca="false">B153+273</f>
        <v>1585</v>
      </c>
      <c r="D153" s="0" t="n">
        <f aca="false">A153*9.8*3000*1000</f>
        <v>4410000000</v>
      </c>
      <c r="E153" s="1" t="n">
        <f aca="false">$H$1+$I$1*SIN(18/180*3.14)*D153</f>
        <v>1382096943.63629</v>
      </c>
      <c r="F153" s="1" t="n">
        <f aca="false">E153/2/$J$1</f>
        <v>6.91048471818146E+023</v>
      </c>
      <c r="G153" s="1" t="n">
        <f aca="false">($Q$4^(-0.25))*($J$1^(-0.75))*EXP(223000/(4*8.314*C153))</f>
        <v>1.19396990014534E+020</v>
      </c>
      <c r="H153" s="1" t="n">
        <f aca="false">$Q$8^(-1/$Q$9)*($J$1^(1/$Q$9-1))*EXP($Q$10/($Q$9*8.314*C153))</f>
        <v>1.57062734539053E+020</v>
      </c>
      <c r="I153" s="1" t="n">
        <f aca="false">$Q$12^(-1/3.5)*($J$1^(1/3.5-1))*EXP($Q$14/(3.5*8.314*C153))</f>
        <v>1.82745121388152E+020</v>
      </c>
      <c r="J153" s="1" t="n">
        <f aca="false">G153*$J$1*2</f>
        <v>238793.980029068</v>
      </c>
      <c r="K153" s="1" t="n">
        <f aca="false">H153*$J$1*2</f>
        <v>314125.469078105</v>
      </c>
      <c r="L153" s="1" t="n">
        <f aca="false">I153*$J$1*2</f>
        <v>365490.242776303</v>
      </c>
      <c r="M153" s="5" t="n">
        <f aca="false">MIN(L153,E153)</f>
        <v>365490.242776303</v>
      </c>
    </row>
    <row r="154" customFormat="false" ht="16.5" hidden="false" customHeight="false" outlineLevel="0" collapsed="false">
      <c r="A154" s="0" t="n">
        <v>151</v>
      </c>
      <c r="B154" s="0" t="n">
        <f aca="false">($E$1-$D$1)/100+B153</f>
        <v>1312.4</v>
      </c>
      <c r="C154" s="0" t="n">
        <f aca="false">B154+273</f>
        <v>1585.4</v>
      </c>
      <c r="D154" s="0" t="n">
        <f aca="false">A154*9.8*3000*1000</f>
        <v>4439400000</v>
      </c>
      <c r="E154" s="1" t="n">
        <f aca="false">$H$1+$I$1*SIN(18/180*3.14)*D154</f>
        <v>1391177589.9272</v>
      </c>
      <c r="F154" s="1" t="n">
        <f aca="false">E154/2/$J$1</f>
        <v>6.955887949636E+023</v>
      </c>
      <c r="G154" s="1" t="n">
        <f aca="false">($Q$4^(-0.25))*($J$1^(-0.75))*EXP(223000/(4*8.314*C154))</f>
        <v>1.19269613799781E+020</v>
      </c>
      <c r="H154" s="1" t="n">
        <f aca="false">$Q$8^(-1/$Q$9)*($J$1^(1/$Q$9-1))*EXP($Q$10/($Q$9*8.314*C154))</f>
        <v>1.56807015329295E+020</v>
      </c>
      <c r="I154" s="1" t="n">
        <f aca="false">$Q$12^(-1/3.5)*($J$1^(1/3.5-1))*EXP($Q$14/(3.5*8.314*C154))</f>
        <v>1.82206092467356E+020</v>
      </c>
      <c r="J154" s="1" t="n">
        <f aca="false">G154*$J$1*2</f>
        <v>238539.227599561</v>
      </c>
      <c r="K154" s="1" t="n">
        <f aca="false">H154*$J$1*2</f>
        <v>313614.030658589</v>
      </c>
      <c r="L154" s="1" t="n">
        <f aca="false">I154*$J$1*2</f>
        <v>364412.184934713</v>
      </c>
      <c r="M154" s="5" t="n">
        <f aca="false">MIN(L154,E154)</f>
        <v>364412.184934713</v>
      </c>
    </row>
    <row r="155" customFormat="false" ht="16.5" hidden="false" customHeight="false" outlineLevel="0" collapsed="false">
      <c r="A155" s="0" t="n">
        <v>152</v>
      </c>
      <c r="B155" s="0" t="n">
        <f aca="false">($E$1-$D$1)/100+B154</f>
        <v>1312.8</v>
      </c>
      <c r="C155" s="0" t="n">
        <f aca="false">B155+273</f>
        <v>1585.8</v>
      </c>
      <c r="D155" s="0" t="n">
        <f aca="false">A155*9.8*3000*1000</f>
        <v>4468800000</v>
      </c>
      <c r="E155" s="1" t="n">
        <f aca="false">$H$1+$I$1*SIN(18/180*3.14)*D155</f>
        <v>1400258236.21811</v>
      </c>
      <c r="F155" s="1" t="n">
        <f aca="false">E155/2/$J$1</f>
        <v>7.00129118109054E+023</v>
      </c>
      <c r="G155" s="1" t="n">
        <f aca="false">($Q$4^(-0.25))*($J$1^(-0.75))*EXP(223000/(4*8.314*C155))</f>
        <v>1.19142437629326E+020</v>
      </c>
      <c r="H155" s="1" t="n">
        <f aca="false">$Q$8^(-1/$Q$9)*($J$1^(1/$Q$9-1))*EXP($Q$10/($Q$9*8.314*C155))</f>
        <v>1.5655184115436E+020</v>
      </c>
      <c r="I155" s="1" t="n">
        <f aca="false">$Q$12^(-1/3.5)*($J$1^(1/3.5-1))*EXP($Q$14/(3.5*8.314*C155))</f>
        <v>1.81668924203486E+020</v>
      </c>
      <c r="J155" s="1" t="n">
        <f aca="false">G155*$J$1*2</f>
        <v>238284.875258652</v>
      </c>
      <c r="K155" s="1" t="n">
        <f aca="false">H155*$J$1*2</f>
        <v>313103.68230872</v>
      </c>
      <c r="L155" s="1" t="n">
        <f aca="false">I155*$J$1*2</f>
        <v>363337.848406971</v>
      </c>
      <c r="M155" s="5" t="n">
        <f aca="false">MIN(L155,E155)</f>
        <v>363337.848406971</v>
      </c>
    </row>
    <row r="156" customFormat="false" ht="16.5" hidden="false" customHeight="false" outlineLevel="0" collapsed="false">
      <c r="A156" s="0" t="n">
        <v>153</v>
      </c>
      <c r="B156" s="0" t="n">
        <f aca="false">($E$1-$D$1)/100+B155</f>
        <v>1313.2</v>
      </c>
      <c r="C156" s="0" t="n">
        <f aca="false">B156+273</f>
        <v>1586.2</v>
      </c>
      <c r="D156" s="0" t="n">
        <f aca="false">A156*9.8*3000*1000</f>
        <v>4498200000</v>
      </c>
      <c r="E156" s="1" t="n">
        <f aca="false">$H$1+$I$1*SIN(18/180*3.14)*D156</f>
        <v>1409338882.50902</v>
      </c>
      <c r="F156" s="1" t="n">
        <f aca="false">E156/2/$J$1</f>
        <v>7.04669441254508E+023</v>
      </c>
      <c r="G156" s="1" t="n">
        <f aca="false">($Q$4^(-0.25))*($J$1^(-0.75))*EXP(223000/(4*8.314*C156))</f>
        <v>1.19015461104492E+020</v>
      </c>
      <c r="H156" s="1" t="n">
        <f aca="false">$Q$8^(-1/$Q$9)*($J$1^(1/$Q$9-1))*EXP($Q$10/($Q$9*8.314*C156))</f>
        <v>1.56297210610929E+020</v>
      </c>
      <c r="I156" s="1" t="n">
        <f aca="false">$Q$12^(-1/3.5)*($J$1^(1/3.5-1))*EXP($Q$14/(3.5*8.314*C156))</f>
        <v>1.81133609308229E+020</v>
      </c>
      <c r="J156" s="1" t="n">
        <f aca="false">G156*$J$1*2</f>
        <v>238030.922208984</v>
      </c>
      <c r="K156" s="1" t="n">
        <f aca="false">H156*$J$1*2</f>
        <v>312594.421221858</v>
      </c>
      <c r="L156" s="1" t="n">
        <f aca="false">I156*$J$1*2</f>
        <v>362267.218616458</v>
      </c>
      <c r="M156" s="5" t="n">
        <f aca="false">MIN(L156,E156)</f>
        <v>362267.218616458</v>
      </c>
    </row>
    <row r="157" customFormat="false" ht="16.5" hidden="false" customHeight="false" outlineLevel="0" collapsed="false">
      <c r="A157" s="0" t="n">
        <v>154</v>
      </c>
      <c r="B157" s="0" t="n">
        <f aca="false">($E$1-$D$1)/100+B156</f>
        <v>1313.6</v>
      </c>
      <c r="C157" s="0" t="n">
        <f aca="false">B157+273</f>
        <v>1586.6</v>
      </c>
      <c r="D157" s="0" t="n">
        <f aca="false">A157*9.8*3000*1000</f>
        <v>4527600000</v>
      </c>
      <c r="E157" s="1" t="n">
        <f aca="false">$H$1+$I$1*SIN(18/180*3.14)*D157</f>
        <v>1418419528.79993</v>
      </c>
      <c r="F157" s="1" t="n">
        <f aca="false">E157/2/$J$1</f>
        <v>7.09209764399963E+023</v>
      </c>
      <c r="G157" s="1" t="n">
        <f aca="false">($Q$4^(-0.25))*($J$1^(-0.75))*EXP(223000/(4*8.314*C157))</f>
        <v>1.18888683827549E+020</v>
      </c>
      <c r="H157" s="1" t="n">
        <f aca="false">$Q$8^(-1/$Q$9)*($J$1^(1/$Q$9-1))*EXP($Q$10/($Q$9*8.314*C157))</f>
        <v>1.56043122299876E+020</v>
      </c>
      <c r="I157" s="1" t="n">
        <f aca="false">$Q$12^(-1/3.5)*($J$1^(1/3.5-1))*EXP($Q$14/(3.5*8.314*C157))</f>
        <v>1.8060014052504E+020</v>
      </c>
      <c r="J157" s="1" t="n">
        <f aca="false">G157*$J$1*2</f>
        <v>237777.367655098</v>
      </c>
      <c r="K157" s="1" t="n">
        <f aca="false">H157*$J$1*2</f>
        <v>312086.244599752</v>
      </c>
      <c r="L157" s="1" t="n">
        <f aca="false">I157*$J$1*2</f>
        <v>361200.28105008</v>
      </c>
      <c r="M157" s="5" t="n">
        <f aca="false">MIN(L157,E157)</f>
        <v>361200.28105008</v>
      </c>
    </row>
    <row r="158" customFormat="false" ht="16.5" hidden="false" customHeight="false" outlineLevel="0" collapsed="false">
      <c r="A158" s="0" t="n">
        <v>155</v>
      </c>
      <c r="B158" s="0" t="n">
        <f aca="false">($E$1-$D$1)/100+B157</f>
        <v>1314</v>
      </c>
      <c r="C158" s="0" t="n">
        <f aca="false">B158+273</f>
        <v>1587</v>
      </c>
      <c r="D158" s="0" t="n">
        <f aca="false">A158*9.8*3000*1000</f>
        <v>4557000000</v>
      </c>
      <c r="E158" s="1" t="n">
        <f aca="false">$H$1+$I$1*SIN(18/180*3.14)*D158</f>
        <v>1427500175.09083</v>
      </c>
      <c r="F158" s="1" t="n">
        <f aca="false">E158/2/$J$1</f>
        <v>7.13750087545417E+023</v>
      </c>
      <c r="G158" s="1" t="n">
        <f aca="false">($Q$4^(-0.25))*($J$1^(-0.75))*EXP(223000/(4*8.314*C158))</f>
        <v>1.18762105401718E+020</v>
      </c>
      <c r="H158" s="1" t="n">
        <f aca="false">$Q$8^(-1/$Q$9)*($J$1^(1/$Q$9-1))*EXP($Q$10/($Q$9*8.314*C158))</f>
        <v>1.55789574826258E+020</v>
      </c>
      <c r="I158" s="1" t="n">
        <f aca="false">$Q$12^(-1/3.5)*($J$1^(1/3.5-1))*EXP($Q$14/(3.5*8.314*C158))</f>
        <v>1.80068510628987E+020</v>
      </c>
      <c r="J158" s="1" t="n">
        <f aca="false">G158*$J$1*2</f>
        <v>237524.210803436</v>
      </c>
      <c r="K158" s="1" t="n">
        <f aca="false">H158*$J$1*2</f>
        <v>311579.149652515</v>
      </c>
      <c r="L158" s="1" t="n">
        <f aca="false">I158*$J$1*2</f>
        <v>360137.021257975</v>
      </c>
      <c r="M158" s="5" t="n">
        <f aca="false">MIN(L158,E158)</f>
        <v>360137.021257975</v>
      </c>
    </row>
    <row r="159" customFormat="false" ht="16.5" hidden="false" customHeight="false" outlineLevel="0" collapsed="false">
      <c r="A159" s="0" t="n">
        <v>156</v>
      </c>
      <c r="B159" s="0" t="n">
        <f aca="false">($E$1-$D$1)/100+B158</f>
        <v>1314.4</v>
      </c>
      <c r="C159" s="0" t="n">
        <f aca="false">B159+273</f>
        <v>1587.4</v>
      </c>
      <c r="D159" s="0" t="n">
        <f aca="false">A159*9.8*3000*1000</f>
        <v>4586400000</v>
      </c>
      <c r="E159" s="1" t="n">
        <f aca="false">$H$1+$I$1*SIN(18/180*3.14)*D159</f>
        <v>1436580821.38174</v>
      </c>
      <c r="F159" s="1" t="n">
        <f aca="false">E159/2/$J$1</f>
        <v>7.18290410690871E+023</v>
      </c>
      <c r="G159" s="1" t="n">
        <f aca="false">($Q$4^(-0.25))*($J$1^(-0.75))*EXP(223000/(4*8.314*C159))</f>
        <v>1.18635725431165E+020</v>
      </c>
      <c r="H159" s="1" t="n">
        <f aca="false">$Q$8^(-1/$Q$9)*($J$1^(1/$Q$9-1))*EXP($Q$10/($Q$9*8.314*C159))</f>
        <v>1.55536566799295E+020</v>
      </c>
      <c r="I159" s="1" t="n">
        <f aca="false">$Q$12^(-1/3.5)*($J$1^(1/3.5-1))*EXP($Q$14/(3.5*8.314*C159))</f>
        <v>1.79538712426601E+020</v>
      </c>
      <c r="J159" s="1" t="n">
        <f aca="false">G159*$J$1*2</f>
        <v>237271.45086233</v>
      </c>
      <c r="K159" s="1" t="n">
        <f aca="false">H159*$J$1*2</f>
        <v>311073.133598589</v>
      </c>
      <c r="L159" s="1" t="n">
        <f aca="false">I159*$J$1*2</f>
        <v>359077.424853201</v>
      </c>
      <c r="M159" s="5" t="n">
        <f aca="false">MIN(L159,E159)</f>
        <v>359077.424853201</v>
      </c>
    </row>
    <row r="160" customFormat="false" ht="16.5" hidden="false" customHeight="false" outlineLevel="0" collapsed="false">
      <c r="A160" s="0" t="n">
        <v>157</v>
      </c>
      <c r="B160" s="0" t="n">
        <f aca="false">($E$1-$D$1)/100+B159</f>
        <v>1314.8</v>
      </c>
      <c r="C160" s="0" t="n">
        <f aca="false">B160+273</f>
        <v>1587.8</v>
      </c>
      <c r="D160" s="0" t="n">
        <f aca="false">A160*9.8*3000*1000</f>
        <v>4615800000</v>
      </c>
      <c r="E160" s="1" t="n">
        <f aca="false">$H$1+$I$1*SIN(18/180*3.14)*D160</f>
        <v>1445661467.67265</v>
      </c>
      <c r="F160" s="1" t="n">
        <f aca="false">E160/2/$J$1</f>
        <v>7.22830733836326E+023</v>
      </c>
      <c r="G160" s="1" t="n">
        <f aca="false">($Q$4^(-0.25))*($J$1^(-0.75))*EXP(223000/(4*8.314*C160))</f>
        <v>1.18509543521E+020</v>
      </c>
      <c r="H160" s="1" t="n">
        <f aca="false">$Q$8^(-1/$Q$9)*($J$1^(1/$Q$9-1))*EXP($Q$10/($Q$9*8.314*C160))</f>
        <v>1.55284096832362E+020</v>
      </c>
      <c r="I160" s="1" t="n">
        <f aca="false">$Q$12^(-1/3.5)*($J$1^(1/3.5-1))*EXP($Q$14/(3.5*8.314*C160))</f>
        <v>1.79010738755721E+020</v>
      </c>
      <c r="J160" s="1" t="n">
        <f aca="false">G160*$J$1*2</f>
        <v>237019.087041999</v>
      </c>
      <c r="K160" s="1" t="n">
        <f aca="false">H160*$J$1*2</f>
        <v>310568.193664723</v>
      </c>
      <c r="L160" s="1" t="n">
        <f aca="false">I160*$J$1*2</f>
        <v>358021.477511442</v>
      </c>
      <c r="M160" s="5" t="n">
        <f aca="false">MIN(L160,E160)</f>
        <v>358021.477511442</v>
      </c>
    </row>
    <row r="161" customFormat="false" ht="16.5" hidden="false" customHeight="false" outlineLevel="0" collapsed="false">
      <c r="A161" s="0" t="n">
        <v>158</v>
      </c>
      <c r="B161" s="0" t="n">
        <f aca="false">($E$1-$D$1)/100+B160</f>
        <v>1315.2</v>
      </c>
      <c r="C161" s="0" t="n">
        <f aca="false">B161+273</f>
        <v>1588.2</v>
      </c>
      <c r="D161" s="0" t="n">
        <f aca="false">A161*9.8*3000*1000</f>
        <v>4645200000</v>
      </c>
      <c r="E161" s="1" t="n">
        <f aca="false">$H$1+$I$1*SIN(18/180*3.14)*D161</f>
        <v>1454742113.96356</v>
      </c>
      <c r="F161" s="1" t="n">
        <f aca="false">E161/2/$J$1</f>
        <v>7.2737105698178E+023</v>
      </c>
      <c r="G161" s="1" t="n">
        <f aca="false">($Q$4^(-0.25))*($J$1^(-0.75))*EXP(223000/(4*8.314*C161))</f>
        <v>1.18383559277272E+020</v>
      </c>
      <c r="H161" s="1" t="n">
        <f aca="false">$Q$8^(-1/$Q$9)*($J$1^(1/$Q$9-1))*EXP($Q$10/($Q$9*8.314*C161))</f>
        <v>1.5503216354297E+020</v>
      </c>
      <c r="I161" s="1" t="n">
        <f aca="false">$Q$12^(-1/3.5)*($J$1^(1/3.5-1))*EXP($Q$14/(3.5*8.314*C161))</f>
        <v>1.78484582485352E+020</v>
      </c>
      <c r="J161" s="1" t="n">
        <f aca="false">G161*$J$1*2</f>
        <v>236767.118554544</v>
      </c>
      <c r="K161" s="1" t="n">
        <f aca="false">H161*$J$1*2</f>
        <v>310064.327085941</v>
      </c>
      <c r="L161" s="1" t="n">
        <f aca="false">I161*$J$1*2</f>
        <v>356969.164970704</v>
      </c>
      <c r="M161" s="5" t="n">
        <f aca="false">MIN(L161,E161)</f>
        <v>356969.164970704</v>
      </c>
    </row>
    <row r="162" customFormat="false" ht="16.5" hidden="false" customHeight="false" outlineLevel="0" collapsed="false">
      <c r="A162" s="0" t="n">
        <v>159</v>
      </c>
      <c r="B162" s="0" t="n">
        <f aca="false">($E$1-$D$1)/100+B161</f>
        <v>1315.6</v>
      </c>
      <c r="C162" s="0" t="n">
        <f aca="false">B162+273</f>
        <v>1588.6</v>
      </c>
      <c r="D162" s="0" t="n">
        <f aca="false">A162*9.8*3000*1000</f>
        <v>4674600000</v>
      </c>
      <c r="E162" s="1" t="n">
        <f aca="false">$H$1+$I$1*SIN(18/180*3.14)*D162</f>
        <v>1463822760.25447</v>
      </c>
      <c r="F162" s="1" t="n">
        <f aca="false">E162/2/$J$1</f>
        <v>7.31911380127234E+023</v>
      </c>
      <c r="G162" s="1" t="n">
        <f aca="false">($Q$4^(-0.25))*($J$1^(-0.75))*EXP(223000/(4*8.314*C162))</f>
        <v>1.18257772306971E+020</v>
      </c>
      <c r="H162" s="1" t="n">
        <f aca="false">$Q$8^(-1/$Q$9)*($J$1^(1/$Q$9-1))*EXP($Q$10/($Q$9*8.314*C162))</f>
        <v>1.54780765552757E+020</v>
      </c>
      <c r="I162" s="1" t="n">
        <f aca="false">$Q$12^(-1/3.5)*($J$1^(1/3.5-1))*EXP($Q$14/(3.5*8.314*C162))</f>
        <v>1.77960236515511E+020</v>
      </c>
      <c r="J162" s="1" t="n">
        <f aca="false">G162*$J$1*2</f>
        <v>236515.544613942</v>
      </c>
      <c r="K162" s="1" t="n">
        <f aca="false">H162*$J$1*2</f>
        <v>309561.531105515</v>
      </c>
      <c r="L162" s="1" t="n">
        <f aca="false">I162*$J$1*2</f>
        <v>355920.473031023</v>
      </c>
      <c r="M162" s="5" t="n">
        <f aca="false">MIN(L162,E162)</f>
        <v>355920.473031023</v>
      </c>
    </row>
    <row r="163" customFormat="false" ht="16.5" hidden="false" customHeight="false" outlineLevel="0" collapsed="false">
      <c r="A163" s="0" t="n">
        <v>160</v>
      </c>
      <c r="B163" s="0" t="n">
        <f aca="false">($E$1-$D$1)/100+B162</f>
        <v>1316</v>
      </c>
      <c r="C163" s="0" t="n">
        <f aca="false">B163+273</f>
        <v>1589</v>
      </c>
      <c r="D163" s="0" t="n">
        <f aca="false">A163*9.8*3000*1000</f>
        <v>4704000000</v>
      </c>
      <c r="E163" s="1" t="n">
        <f aca="false">$H$1+$I$1*SIN(18/180*3.14)*D163</f>
        <v>1472903406.54538</v>
      </c>
      <c r="F163" s="1" t="n">
        <f aca="false">E163/2/$J$1</f>
        <v>7.36451703272689E+023</v>
      </c>
      <c r="G163" s="1" t="n">
        <f aca="false">($Q$4^(-0.25))*($J$1^(-0.75))*EXP(223000/(4*8.314*C163))</f>
        <v>1.1813218221802E+020</v>
      </c>
      <c r="H163" s="1" t="n">
        <f aca="false">$Q$8^(-1/$Q$9)*($J$1^(1/$Q$9-1))*EXP($Q$10/($Q$9*8.314*C163))</f>
        <v>1.54529901487469E+020</v>
      </c>
      <c r="I163" s="1" t="n">
        <f aca="false">$Q$12^(-1/3.5)*($J$1^(1/3.5-1))*EXP($Q$14/(3.5*8.314*C163))</f>
        <v>1.77437693777081E+020</v>
      </c>
      <c r="J163" s="1" t="n">
        <f aca="false">G163*$J$1*2</f>
        <v>236264.364436039</v>
      </c>
      <c r="K163" s="1" t="n">
        <f aca="false">H163*$J$1*2</f>
        <v>309059.802974938</v>
      </c>
      <c r="L163" s="1" t="n">
        <f aca="false">I163*$J$1*2</f>
        <v>354875.387554162</v>
      </c>
      <c r="M163" s="5" t="n">
        <f aca="false">MIN(L163,E163)</f>
        <v>354875.387554162</v>
      </c>
    </row>
    <row r="164" customFormat="false" ht="16.5" hidden="false" customHeight="false" outlineLevel="0" collapsed="false">
      <c r="A164" s="0" t="n">
        <v>161</v>
      </c>
      <c r="B164" s="0" t="n">
        <f aca="false">($E$1-$D$1)/100+B163</f>
        <v>1316.4</v>
      </c>
      <c r="C164" s="0" t="n">
        <f aca="false">B164+273</f>
        <v>1589.4</v>
      </c>
      <c r="D164" s="0" t="n">
        <f aca="false">A164*9.8*3000*1000</f>
        <v>4733400000</v>
      </c>
      <c r="E164" s="1" t="n">
        <f aca="false">$H$1+$I$1*SIN(18/180*3.14)*D164</f>
        <v>1481984052.83629</v>
      </c>
      <c r="F164" s="1" t="n">
        <f aca="false">E164/2/$J$1</f>
        <v>7.40992026418143E+023</v>
      </c>
      <c r="G164" s="1" t="n">
        <f aca="false">($Q$4^(-0.25))*($J$1^(-0.75))*EXP(223000/(4*8.314*C164))</f>
        <v>1.18006788619275E+020</v>
      </c>
      <c r="H164" s="1" t="n">
        <f aca="false">$Q$8^(-1/$Q$9)*($J$1^(1/$Q$9-1))*EXP($Q$10/($Q$9*8.314*C164))</f>
        <v>1.54279569976948E+020</v>
      </c>
      <c r="I164" s="1" t="n">
        <f aca="false">$Q$12^(-1/3.5)*($J$1^(1/3.5-1))*EXP($Q$14/(3.5*8.314*C164))</f>
        <v>1.76916947231662E+020</v>
      </c>
      <c r="J164" s="1" t="n">
        <f aca="false">G164*$J$1*2</f>
        <v>236013.57723855</v>
      </c>
      <c r="K164" s="1" t="n">
        <f aca="false">H164*$J$1*2</f>
        <v>308559.139953897</v>
      </c>
      <c r="L164" s="1" t="n">
        <f aca="false">I164*$J$1*2</f>
        <v>353833.894463323</v>
      </c>
      <c r="M164" s="5" t="n">
        <f aca="false">MIN(L164,E164)</f>
        <v>353833.894463323</v>
      </c>
    </row>
    <row r="165" customFormat="false" ht="16.5" hidden="false" customHeight="false" outlineLevel="0" collapsed="false">
      <c r="A165" s="0" t="n">
        <v>162</v>
      </c>
      <c r="B165" s="0" t="n">
        <f aca="false">($E$1-$D$1)/100+B164</f>
        <v>1316.8</v>
      </c>
      <c r="C165" s="0" t="n">
        <f aca="false">B165+273</f>
        <v>1589.8</v>
      </c>
      <c r="D165" s="0" t="n">
        <f aca="false">A165*9.8*3000*1000</f>
        <v>4762800000</v>
      </c>
      <c r="E165" s="1" t="n">
        <f aca="false">$H$1+$I$1*SIN(18/180*3.14)*D165</f>
        <v>1491064699.12719</v>
      </c>
      <c r="F165" s="1" t="n">
        <f aca="false">E165/2/$J$1</f>
        <v>7.45532349563597E+023</v>
      </c>
      <c r="G165" s="1" t="n">
        <f aca="false">($Q$4^(-0.25))*($J$1^(-0.75))*EXP(223000/(4*8.314*C165))</f>
        <v>1.17881591120525E+020</v>
      </c>
      <c r="H165" s="1" t="n">
        <f aca="false">$Q$8^(-1/$Q$9)*($J$1^(1/$Q$9-1))*EXP($Q$10/($Q$9*8.314*C165))</f>
        <v>1.54029769655121E+020</v>
      </c>
      <c r="I165" s="1" t="n">
        <f aca="false">$Q$12^(-1/3.5)*($J$1^(1/3.5-1))*EXP($Q$14/(3.5*8.314*C165))</f>
        <v>1.76397989871426E+020</v>
      </c>
      <c r="J165" s="1" t="n">
        <f aca="false">G165*$J$1*2</f>
        <v>235763.18224105</v>
      </c>
      <c r="K165" s="1" t="n">
        <f aca="false">H165*$J$1*2</f>
        <v>308059.539310242</v>
      </c>
      <c r="L165" s="1" t="n">
        <f aca="false">I165*$J$1*2</f>
        <v>352795.979742851</v>
      </c>
      <c r="M165" s="5" t="n">
        <f aca="false">MIN(L165,E165)</f>
        <v>352795.979742851</v>
      </c>
    </row>
    <row r="166" customFormat="false" ht="16.5" hidden="false" customHeight="false" outlineLevel="0" collapsed="false">
      <c r="A166" s="0" t="n">
        <v>163</v>
      </c>
      <c r="B166" s="0" t="n">
        <f aca="false">($E$1-$D$1)/100+B165</f>
        <v>1317.2</v>
      </c>
      <c r="C166" s="0" t="n">
        <f aca="false">B166+273</f>
        <v>1590.2</v>
      </c>
      <c r="D166" s="0" t="n">
        <f aca="false">A166*9.8*3000*1000</f>
        <v>4792200000</v>
      </c>
      <c r="E166" s="1" t="n">
        <f aca="false">$H$1+$I$1*SIN(18/180*3.14)*D166</f>
        <v>1500145345.4181</v>
      </c>
      <c r="F166" s="1" t="n">
        <f aca="false">E166/2/$J$1</f>
        <v>7.50072672709052E+023</v>
      </c>
      <c r="G166" s="1" t="n">
        <f aca="false">($Q$4^(-0.25))*($J$1^(-0.75))*EXP(223000/(4*8.314*C166))</f>
        <v>1.17756589332484E+020</v>
      </c>
      <c r="H166" s="1" t="n">
        <f aca="false">$Q$8^(-1/$Q$9)*($J$1^(1/$Q$9-1))*EXP($Q$10/($Q$9*8.314*C166))</f>
        <v>1.53780499159981E+020</v>
      </c>
      <c r="I166" s="1" t="n">
        <f aca="false">$Q$12^(-1/3.5)*($J$1^(1/3.5-1))*EXP($Q$14/(3.5*8.314*C166))</f>
        <v>1.75880814718971E+020</v>
      </c>
      <c r="J166" s="1" t="n">
        <f aca="false">G166*$J$1*2</f>
        <v>235513.178664967</v>
      </c>
      <c r="K166" s="1" t="n">
        <f aca="false">H166*$J$1*2</f>
        <v>307560.998319961</v>
      </c>
      <c r="L166" s="1" t="n">
        <f aca="false">I166*$J$1*2</f>
        <v>351761.629437942</v>
      </c>
      <c r="M166" s="5" t="n">
        <f aca="false">MIN(L166,E166)</f>
        <v>351761.629437942</v>
      </c>
    </row>
    <row r="167" customFormat="false" ht="16.5" hidden="false" customHeight="false" outlineLevel="0" collapsed="false">
      <c r="A167" s="0" t="n">
        <v>164</v>
      </c>
      <c r="B167" s="0" t="n">
        <f aca="false">($E$1-$D$1)/100+B166</f>
        <v>1317.6</v>
      </c>
      <c r="C167" s="0" t="n">
        <f aca="false">B167+273</f>
        <v>1590.6</v>
      </c>
      <c r="D167" s="0" t="n">
        <f aca="false">A167*9.8*3000*1000</f>
        <v>4821600000</v>
      </c>
      <c r="E167" s="1" t="n">
        <f aca="false">$H$1+$I$1*SIN(18/180*3.14)*D167</f>
        <v>1509225991.70901</v>
      </c>
      <c r="F167" s="1" t="n">
        <f aca="false">E167/2/$J$1</f>
        <v>7.54612995854506E+023</v>
      </c>
      <c r="G167" s="1" t="n">
        <f aca="false">($Q$4^(-0.25))*($J$1^(-0.75))*EXP(223000/(4*8.314*C167))</f>
        <v>1.17631782866792E+020</v>
      </c>
      <c r="H167" s="1" t="n">
        <f aca="false">$Q$8^(-1/$Q$9)*($J$1^(1/$Q$9-1))*EXP($Q$10/($Q$9*8.314*C167))</f>
        <v>1.53531757133577E+020</v>
      </c>
      <c r="I167" s="1" t="n">
        <f aca="false">$Q$12^(-1/3.5)*($J$1^(1/3.5-1))*EXP($Q$14/(3.5*8.314*C167))</f>
        <v>1.75365414827177E+020</v>
      </c>
      <c r="J167" s="1" t="n">
        <f aca="false">G167*$J$1*2</f>
        <v>235263.565733583</v>
      </c>
      <c r="K167" s="1" t="n">
        <f aca="false">H167*$J$1*2</f>
        <v>307063.514267154</v>
      </c>
      <c r="L167" s="1" t="n">
        <f aca="false">I167*$J$1*2</f>
        <v>350730.829654355</v>
      </c>
      <c r="M167" s="5" t="n">
        <f aca="false">MIN(L167,E167)</f>
        <v>350730.829654355</v>
      </c>
    </row>
    <row r="168" customFormat="false" ht="16.5" hidden="false" customHeight="false" outlineLevel="0" collapsed="false">
      <c r="A168" s="0" t="n">
        <v>165</v>
      </c>
      <c r="B168" s="0" t="n">
        <f aca="false">($E$1-$D$1)/100+B167</f>
        <v>1318</v>
      </c>
      <c r="C168" s="0" t="n">
        <f aca="false">B168+273</f>
        <v>1591</v>
      </c>
      <c r="D168" s="0" t="n">
        <f aca="false">A168*9.8*3000*1000</f>
        <v>4851000000</v>
      </c>
      <c r="E168" s="1" t="n">
        <f aca="false">$H$1+$I$1*SIN(18/180*3.14)*D168</f>
        <v>1518306637.99992</v>
      </c>
      <c r="F168" s="1" t="n">
        <f aca="false">E168/2/$J$1</f>
        <v>7.5915331899996E+023</v>
      </c>
      <c r="G168" s="1" t="n">
        <f aca="false">($Q$4^(-0.25))*($J$1^(-0.75))*EXP(223000/(4*8.314*C168))</f>
        <v>1.17507171336012E+020</v>
      </c>
      <c r="H168" s="1" t="n">
        <f aca="false">$Q$8^(-1/$Q$9)*($J$1^(1/$Q$9-1))*EXP($Q$10/($Q$9*8.314*C168))</f>
        <v>1.53283542222001E+020</v>
      </c>
      <c r="I168" s="1" t="n">
        <f aca="false">$Q$12^(-1/3.5)*($J$1^(1/3.5-1))*EXP($Q$14/(3.5*8.314*C168))</f>
        <v>1.7485178327906E+020</v>
      </c>
      <c r="J168" s="1" t="n">
        <f aca="false">G168*$J$1*2</f>
        <v>235014.342672025</v>
      </c>
      <c r="K168" s="1" t="n">
        <f aca="false">H168*$J$1*2</f>
        <v>306567.084444001</v>
      </c>
      <c r="L168" s="1" t="n">
        <f aca="false">I168*$J$1*2</f>
        <v>349703.566558121</v>
      </c>
      <c r="M168" s="5" t="n">
        <f aca="false">MIN(L168,E168)</f>
        <v>349703.566558121</v>
      </c>
    </row>
    <row r="169" customFormat="false" ht="16.5" hidden="false" customHeight="false" outlineLevel="0" collapsed="false">
      <c r="A169" s="0" t="n">
        <v>166</v>
      </c>
      <c r="B169" s="0" t="n">
        <f aca="false">($E$1-$D$1)/100+B168</f>
        <v>1318.4</v>
      </c>
      <c r="C169" s="0" t="n">
        <f aca="false">B169+273</f>
        <v>1591.4</v>
      </c>
      <c r="D169" s="0" t="n">
        <f aca="false">A169*9.8*3000*1000</f>
        <v>4880400000</v>
      </c>
      <c r="E169" s="1" t="n">
        <f aca="false">$H$1+$I$1*SIN(18/180*3.14)*D169</f>
        <v>1527387284.29083</v>
      </c>
      <c r="F169" s="1" t="n">
        <f aca="false">E169/2/$J$1</f>
        <v>7.63693642145415E+023</v>
      </c>
      <c r="G169" s="1" t="n">
        <f aca="false">($Q$4^(-0.25))*($J$1^(-0.75))*EXP(223000/(4*8.314*C169))</f>
        <v>1.17382754353629E+020</v>
      </c>
      <c r="H169" s="1" t="n">
        <f aca="false">$Q$8^(-1/$Q$9)*($J$1^(1/$Q$9-1))*EXP($Q$10/($Q$9*8.314*C169))</f>
        <v>1.5303585307537E+020</v>
      </c>
      <c r="I169" s="1" t="n">
        <f aca="false">$Q$12^(-1/3.5)*($J$1^(1/3.5-1))*EXP($Q$14/(3.5*8.314*C169))</f>
        <v>1.74339913187629E+020</v>
      </c>
      <c r="J169" s="1" t="n">
        <f aca="false">G169*$J$1*2</f>
        <v>234765.508707257</v>
      </c>
      <c r="K169" s="1" t="n">
        <f aca="false">H169*$J$1*2</f>
        <v>306071.706150739</v>
      </c>
      <c r="L169" s="1" t="n">
        <f aca="false">I169*$J$1*2</f>
        <v>348679.826375257</v>
      </c>
      <c r="M169" s="5" t="n">
        <f aca="false">MIN(L169,E169)</f>
        <v>348679.826375257</v>
      </c>
    </row>
    <row r="170" customFormat="false" ht="16.5" hidden="false" customHeight="false" outlineLevel="0" collapsed="false">
      <c r="A170" s="0" t="n">
        <v>167</v>
      </c>
      <c r="B170" s="0" t="n">
        <f aca="false">($E$1-$D$1)/100+B169</f>
        <v>1318.8</v>
      </c>
      <c r="C170" s="0" t="n">
        <f aca="false">B170+273</f>
        <v>1591.8</v>
      </c>
      <c r="D170" s="0" t="n">
        <f aca="false">A170*9.8*3000*1000</f>
        <v>4909800000</v>
      </c>
      <c r="E170" s="1" t="n">
        <f aca="false">$H$1+$I$1*SIN(18/180*3.14)*D170</f>
        <v>1536467930.58174</v>
      </c>
      <c r="F170" s="1" t="n">
        <f aca="false">E170/2/$J$1</f>
        <v>7.68233965290869E+023</v>
      </c>
      <c r="G170" s="1" t="n">
        <f aca="false">($Q$4^(-0.25))*($J$1^(-0.75))*EXP(223000/(4*8.314*C170))</f>
        <v>1.17258531534041E+020</v>
      </c>
      <c r="H170" s="1" t="n">
        <f aca="false">$Q$8^(-1/$Q$9)*($J$1^(1/$Q$9-1))*EXP($Q$10/($Q$9*8.314*C170))</f>
        <v>1.52788688347817E+020</v>
      </c>
      <c r="I170" s="1" t="n">
        <f aca="false">$Q$12^(-1/3.5)*($J$1^(1/3.5-1))*EXP($Q$14/(3.5*8.314*C170))</f>
        <v>1.73829797695743E+020</v>
      </c>
      <c r="J170" s="1" t="n">
        <f aca="false">G170*$J$1*2</f>
        <v>234517.063068082</v>
      </c>
      <c r="K170" s="1" t="n">
        <f aca="false">H170*$J$1*2</f>
        <v>305577.376695634</v>
      </c>
      <c r="L170" s="1" t="n">
        <f aca="false">I170*$J$1*2</f>
        <v>347659.595391486</v>
      </c>
      <c r="M170" s="5" t="n">
        <f aca="false">MIN(L170,E170)</f>
        <v>347659.595391486</v>
      </c>
    </row>
    <row r="171" customFormat="false" ht="16.5" hidden="false" customHeight="false" outlineLevel="0" collapsed="false">
      <c r="A171" s="0" t="n">
        <v>168</v>
      </c>
      <c r="B171" s="0" t="n">
        <f aca="false">($E$1-$D$1)/100+B170</f>
        <v>1319.2</v>
      </c>
      <c r="C171" s="0" t="n">
        <f aca="false">B171+273</f>
        <v>1592.2</v>
      </c>
      <c r="D171" s="0" t="n">
        <f aca="false">A171*9.8*3000*1000</f>
        <v>4939200000</v>
      </c>
      <c r="E171" s="1" t="n">
        <f aca="false">$H$1+$I$1*SIN(18/180*3.14)*D171</f>
        <v>1545548576.87265</v>
      </c>
      <c r="F171" s="1" t="n">
        <f aca="false">E171/2/$J$1</f>
        <v>7.72774288436323E+023</v>
      </c>
      <c r="G171" s="1" t="n">
        <f aca="false">($Q$4^(-0.25))*($J$1^(-0.75))*EXP(223000/(4*8.314*C171))</f>
        <v>1.17134502492566E+020</v>
      </c>
      <c r="H171" s="1" t="n">
        <f aca="false">$Q$8^(-1/$Q$9)*($J$1^(1/$Q$9-1))*EXP($Q$10/($Q$9*8.314*C171))</f>
        <v>1.52542046697475E+020</v>
      </c>
      <c r="I171" s="1" t="n">
        <f aca="false">$Q$12^(-1/3.5)*($J$1^(1/3.5-1))*EXP($Q$14/(3.5*8.314*C171))</f>
        <v>1.73321429975971E+020</v>
      </c>
      <c r="J171" s="1" t="n">
        <f aca="false">G171*$J$1*2</f>
        <v>234269.004985133</v>
      </c>
      <c r="K171" s="1" t="n">
        <f aca="false">H171*$J$1*2</f>
        <v>305084.093394951</v>
      </c>
      <c r="L171" s="1" t="n">
        <f aca="false">I171*$J$1*2</f>
        <v>346642.859951942</v>
      </c>
      <c r="M171" s="5" t="n">
        <f aca="false">MIN(L171,E171)</f>
        <v>346642.859951942</v>
      </c>
    </row>
    <row r="172" customFormat="false" ht="16.5" hidden="false" customHeight="false" outlineLevel="0" collapsed="false">
      <c r="A172" s="0" t="n">
        <v>169</v>
      </c>
      <c r="B172" s="0" t="n">
        <f aca="false">($E$1-$D$1)/100+B171</f>
        <v>1319.6</v>
      </c>
      <c r="C172" s="0" t="n">
        <f aca="false">B172+273</f>
        <v>1592.6</v>
      </c>
      <c r="D172" s="0" t="n">
        <f aca="false">A172*9.8*3000*1000</f>
        <v>4968600000</v>
      </c>
      <c r="E172" s="1" t="n">
        <f aca="false">$H$1+$I$1*SIN(18/180*3.14)*D172</f>
        <v>1554629223.16355</v>
      </c>
      <c r="F172" s="1" t="n">
        <f aca="false">E172/2/$J$1</f>
        <v>7.77314611581777E+023</v>
      </c>
      <c r="G172" s="1" t="n">
        <f aca="false">($Q$4^(-0.25))*($J$1^(-0.75))*EXP(223000/(4*8.314*C172))</f>
        <v>1.17010666845432E+020</v>
      </c>
      <c r="H172" s="1" t="n">
        <f aca="false">$Q$8^(-1/$Q$9)*($J$1^(1/$Q$9-1))*EXP($Q$10/($Q$9*8.314*C172))</f>
        <v>1.52295926786465E+020</v>
      </c>
      <c r="I172" s="1" t="n">
        <f aca="false">$Q$12^(-1/3.5)*($J$1^(1/3.5-1))*EXP($Q$14/(3.5*8.314*C172))</f>
        <v>1.72814803230449E+020</v>
      </c>
      <c r="J172" s="1" t="n">
        <f aca="false">G172*$J$1*2</f>
        <v>234021.333690865</v>
      </c>
      <c r="K172" s="1" t="n">
        <f aca="false">H172*$J$1*2</f>
        <v>304591.853572931</v>
      </c>
      <c r="L172" s="1" t="n">
        <f aca="false">I172*$J$1*2</f>
        <v>345629.606460898</v>
      </c>
      <c r="M172" s="5" t="n">
        <f aca="false">MIN(L172,E172)</f>
        <v>345629.606460898</v>
      </c>
    </row>
    <row r="173" customFormat="false" ht="16.5" hidden="false" customHeight="false" outlineLevel="0" collapsed="false">
      <c r="A173" s="0" t="n">
        <v>170</v>
      </c>
      <c r="B173" s="0" t="n">
        <f aca="false">($E$1-$D$1)/100+B172</f>
        <v>1320</v>
      </c>
      <c r="C173" s="0" t="n">
        <f aca="false">B173+273</f>
        <v>1593</v>
      </c>
      <c r="D173" s="0" t="n">
        <f aca="false">A173*9.8*3000*1000</f>
        <v>4998000000</v>
      </c>
      <c r="E173" s="1" t="n">
        <f aca="false">$H$1+$I$1*SIN(18/180*3.14)*D173</f>
        <v>1563709869.45446</v>
      </c>
      <c r="F173" s="1" t="n">
        <f aca="false">E173/2/$J$1</f>
        <v>7.81854934727232E+023</v>
      </c>
      <c r="G173" s="1" t="n">
        <f aca="false">($Q$4^(-0.25))*($J$1^(-0.75))*EXP(223000/(4*8.314*C173))</f>
        <v>1.16887024209779E+020</v>
      </c>
      <c r="H173" s="1" t="n">
        <f aca="false">$Q$8^(-1/$Q$9)*($J$1^(1/$Q$9-1))*EXP($Q$10/($Q$9*8.314*C173))</f>
        <v>1.52050327280881E+020</v>
      </c>
      <c r="I173" s="1" t="n">
        <f aca="false">$Q$12^(-1/3.5)*($J$1^(1/3.5-1))*EXP($Q$14/(3.5*8.314*C173))</f>
        <v>1.72309910690739E+020</v>
      </c>
      <c r="J173" s="1" t="n">
        <f aca="false">G173*$J$1*2</f>
        <v>233774.048419557</v>
      </c>
      <c r="K173" s="1" t="n">
        <f aca="false">H173*$J$1*2</f>
        <v>304100.654561762</v>
      </c>
      <c r="L173" s="1" t="n">
        <f aca="false">I173*$J$1*2</f>
        <v>344619.821381477</v>
      </c>
      <c r="M173" s="5" t="n">
        <f aca="false">MIN(L173,E173)</f>
        <v>344619.821381477</v>
      </c>
    </row>
    <row r="174" customFormat="false" ht="16.5" hidden="false" customHeight="false" outlineLevel="0" collapsed="false">
      <c r="A174" s="0" t="n">
        <v>171</v>
      </c>
      <c r="B174" s="0" t="n">
        <f aca="false">($E$1-$D$1)/100+B173</f>
        <v>1320.4</v>
      </c>
      <c r="C174" s="0" t="n">
        <f aca="false">B174+273</f>
        <v>1593.4</v>
      </c>
      <c r="D174" s="0" t="n">
        <f aca="false">A174*9.8*3000*1000</f>
        <v>5027400000</v>
      </c>
      <c r="E174" s="1" t="n">
        <f aca="false">$H$1+$I$1*SIN(18/180*3.14)*D174</f>
        <v>1572790515.74537</v>
      </c>
      <c r="F174" s="1" t="n">
        <f aca="false">E174/2/$J$1</f>
        <v>7.86395257872686E+023</v>
      </c>
      <c r="G174" s="1" t="n">
        <f aca="false">($Q$4^(-0.25))*($J$1^(-0.75))*EXP(223000/(4*8.314*C174))</f>
        <v>1.16763574203651E+020</v>
      </c>
      <c r="H174" s="1" t="n">
        <f aca="false">$Q$8^(-1/$Q$9)*($J$1^(1/$Q$9-1))*EXP($Q$10/($Q$9*8.314*C174))</f>
        <v>1.51805246850777E+020</v>
      </c>
      <c r="I174" s="1" t="n">
        <f aca="false">$Q$12^(-1/3.5)*($J$1^(1/3.5-1))*EXP($Q$14/(3.5*8.314*C174))</f>
        <v>1.71806745617689E+020</v>
      </c>
      <c r="J174" s="1" t="n">
        <f aca="false">G174*$J$1*2</f>
        <v>233527.148407302</v>
      </c>
      <c r="K174" s="1" t="n">
        <f aca="false">H174*$J$1*2</f>
        <v>303610.493701555</v>
      </c>
      <c r="L174" s="1" t="n">
        <f aca="false">I174*$J$1*2</f>
        <v>343613.491235378</v>
      </c>
      <c r="M174" s="5" t="n">
        <f aca="false">MIN(L174,E174)</f>
        <v>343613.491235378</v>
      </c>
    </row>
    <row r="175" customFormat="false" ht="16.5" hidden="false" customHeight="false" outlineLevel="0" collapsed="false">
      <c r="A175" s="0" t="n">
        <v>172</v>
      </c>
      <c r="B175" s="0" t="n">
        <f aca="false">($E$1-$D$1)/100+B174</f>
        <v>1320.8</v>
      </c>
      <c r="C175" s="0" t="n">
        <f aca="false">B175+273</f>
        <v>1593.8</v>
      </c>
      <c r="D175" s="0" t="n">
        <f aca="false">A175*9.8*3000*1000</f>
        <v>5056800000</v>
      </c>
      <c r="E175" s="1" t="n">
        <f aca="false">$H$1+$I$1*SIN(18/180*3.14)*D175</f>
        <v>1581871162.03628</v>
      </c>
      <c r="F175" s="1" t="n">
        <f aca="false">E175/2/$J$1</f>
        <v>7.9093558101814E+023</v>
      </c>
      <c r="G175" s="1" t="n">
        <f aca="false">($Q$4^(-0.25))*($J$1^(-0.75))*EXP(223000/(4*8.314*C175))</f>
        <v>1.16640316446001E+020</v>
      </c>
      <c r="H175" s="1" t="n">
        <f aca="false">$Q$8^(-1/$Q$9)*($J$1^(1/$Q$9-1))*EXP($Q$10/($Q$9*8.314*C175))</f>
        <v>1.51560684170156E+020</v>
      </c>
      <c r="I175" s="1" t="n">
        <f aca="false">$Q$12^(-1/3.5)*($J$1^(1/3.5-1))*EXP($Q$14/(3.5*8.314*C175))</f>
        <v>1.71305301301298E+020</v>
      </c>
      <c r="J175" s="1" t="n">
        <f aca="false">G175*$J$1*2</f>
        <v>233280.632892002</v>
      </c>
      <c r="K175" s="1" t="n">
        <f aca="false">H175*$J$1*2</f>
        <v>303121.368340311</v>
      </c>
      <c r="L175" s="1" t="n">
        <f aca="false">I175*$J$1*2</f>
        <v>342610.602602596</v>
      </c>
      <c r="M175" s="5" t="n">
        <f aca="false">MIN(L175,E175)</f>
        <v>342610.602602596</v>
      </c>
    </row>
    <row r="176" customFormat="false" ht="16.5" hidden="false" customHeight="false" outlineLevel="0" collapsed="false">
      <c r="A176" s="0" t="n">
        <v>173</v>
      </c>
      <c r="B176" s="0" t="n">
        <f aca="false">($E$1-$D$1)/100+B175</f>
        <v>1321.2</v>
      </c>
      <c r="C176" s="0" t="n">
        <f aca="false">B176+273</f>
        <v>1594.2</v>
      </c>
      <c r="D176" s="0" t="n">
        <f aca="false">A176*9.8*3000*1000</f>
        <v>5086200000</v>
      </c>
      <c r="E176" s="1" t="n">
        <f aca="false">$H$1+$I$1*SIN(18/180*3.14)*D176</f>
        <v>1590951808.32719</v>
      </c>
      <c r="F176" s="1" t="n">
        <f aca="false">E176/2/$J$1</f>
        <v>7.95475904163594E+023</v>
      </c>
      <c r="G176" s="1" t="n">
        <f aca="false">($Q$4^(-0.25))*($J$1^(-0.75))*EXP(223000/(4*8.314*C176))</f>
        <v>1.16517250556683E+020</v>
      </c>
      <c r="H176" s="1" t="n">
        <f aca="false">$Q$8^(-1/$Q$9)*($J$1^(1/$Q$9-1))*EXP($Q$10/($Q$9*8.314*C176))</f>
        <v>1.51316637916951E+020</v>
      </c>
      <c r="I176" s="1" t="n">
        <f aca="false">$Q$12^(-1/3.5)*($J$1^(1/3.5-1))*EXP($Q$14/(3.5*8.314*C176))</f>
        <v>1.70805571060572E+020</v>
      </c>
      <c r="J176" s="1" t="n">
        <f aca="false">G176*$J$1*2</f>
        <v>233034.501113366</v>
      </c>
      <c r="K176" s="1" t="n">
        <f aca="false">H176*$J$1*2</f>
        <v>302633.275833902</v>
      </c>
      <c r="L176" s="1" t="n">
        <f aca="false">I176*$J$1*2</f>
        <v>341611.142121144</v>
      </c>
      <c r="M176" s="5" t="n">
        <f aca="false">MIN(L176,E176)</f>
        <v>341611.142121144</v>
      </c>
    </row>
    <row r="177" customFormat="false" ht="16.5" hidden="false" customHeight="false" outlineLevel="0" collapsed="false">
      <c r="A177" s="0" t="n">
        <v>174</v>
      </c>
      <c r="B177" s="0" t="n">
        <f aca="false">($E$1-$D$1)/100+B176</f>
        <v>1321.6</v>
      </c>
      <c r="C177" s="0" t="n">
        <f aca="false">B177+273</f>
        <v>1594.6</v>
      </c>
      <c r="D177" s="0" t="n">
        <f aca="false">A177*9.8*3000*1000</f>
        <v>5115600000</v>
      </c>
      <c r="E177" s="1" t="n">
        <f aca="false">$H$1+$I$1*SIN(18/180*3.14)*D177</f>
        <v>1600032454.6181</v>
      </c>
      <c r="F177" s="1" t="n">
        <f aca="false">E177/2/$J$1</f>
        <v>8.00016227309049E+023</v>
      </c>
      <c r="G177" s="1" t="n">
        <f aca="false">($Q$4^(-0.25))*($J$1^(-0.75))*EXP(223000/(4*8.314*C177))</f>
        <v>1.16394376156451E+020</v>
      </c>
      <c r="H177" s="1" t="n">
        <f aca="false">$Q$8^(-1/$Q$9)*($J$1^(1/$Q$9-1))*EXP($Q$10/($Q$9*8.314*C177))</f>
        <v>1.5107310677302E+020</v>
      </c>
      <c r="I177" s="1" t="n">
        <f aca="false">$Q$12^(-1/3.5)*($J$1^(1/3.5-1))*EXP($Q$14/(3.5*8.314*C177))</f>
        <v>1.70307548243389E+020</v>
      </c>
      <c r="J177" s="1" t="n">
        <f aca="false">G177*$J$1*2</f>
        <v>232788.752312902</v>
      </c>
      <c r="K177" s="1" t="n">
        <f aca="false">H177*$J$1*2</f>
        <v>302146.21354604</v>
      </c>
      <c r="L177" s="1" t="n">
        <f aca="false">I177*$J$1*2</f>
        <v>340615.096486778</v>
      </c>
      <c r="M177" s="5" t="n">
        <f aca="false">MIN(L177,E177)</f>
        <v>340615.096486778</v>
      </c>
    </row>
    <row r="178" customFormat="false" ht="16.5" hidden="false" customHeight="false" outlineLevel="0" collapsed="false">
      <c r="A178" s="0" t="n">
        <v>175</v>
      </c>
      <c r="B178" s="0" t="n">
        <f aca="false">($E$1-$D$1)/100+B177</f>
        <v>1322</v>
      </c>
      <c r="C178" s="0" t="n">
        <f aca="false">B178+273</f>
        <v>1595</v>
      </c>
      <c r="D178" s="0" t="n">
        <f aca="false">A178*9.8*3000*1000</f>
        <v>5145000000</v>
      </c>
      <c r="E178" s="1" t="n">
        <f aca="false">$H$1+$I$1*SIN(18/180*3.14)*D178</f>
        <v>1609113100.90901</v>
      </c>
      <c r="F178" s="1" t="n">
        <f aca="false">E178/2/$J$1</f>
        <v>8.04556550454503E+023</v>
      </c>
      <c r="G178" s="1" t="n">
        <f aca="false">($Q$4^(-0.25))*($J$1^(-0.75))*EXP(223000/(4*8.314*C178))</f>
        <v>1.16271692866957E+020</v>
      </c>
      <c r="H178" s="1" t="n">
        <f aca="false">$Q$8^(-1/$Q$9)*($J$1^(1/$Q$9-1))*EXP($Q$10/($Q$9*8.314*C178))</f>
        <v>1.50830089424125E+020</v>
      </c>
      <c r="I178" s="1" t="n">
        <f aca="false">$Q$12^(-1/3.5)*($J$1^(1/3.5-1))*EXP($Q$14/(3.5*8.314*C178))</f>
        <v>1.69811226226363E+020</v>
      </c>
      <c r="J178" s="1" t="n">
        <f aca="false">G178*$J$1*2</f>
        <v>232543.385733915</v>
      </c>
      <c r="K178" s="1" t="n">
        <f aca="false">H178*$J$1*2</f>
        <v>301660.178848251</v>
      </c>
      <c r="L178" s="1" t="n">
        <f aca="false">I178*$J$1*2</f>
        <v>339622.452452726</v>
      </c>
      <c r="M178" s="5" t="n">
        <f aca="false">MIN(L178,E178)</f>
        <v>339622.452452726</v>
      </c>
    </row>
    <row r="179" customFormat="false" ht="16.5" hidden="false" customHeight="false" outlineLevel="0" collapsed="false">
      <c r="A179" s="0" t="n">
        <v>176</v>
      </c>
      <c r="B179" s="0" t="n">
        <f aca="false">($E$1-$D$1)/100+B178</f>
        <v>1322.4</v>
      </c>
      <c r="C179" s="0" t="n">
        <f aca="false">B179+273</f>
        <v>1595.4</v>
      </c>
      <c r="D179" s="0" t="n">
        <f aca="false">A179*9.8*3000*1000</f>
        <v>5174400000</v>
      </c>
      <c r="E179" s="1" t="n">
        <f aca="false">$H$1+$I$1*SIN(18/180*3.14)*D179</f>
        <v>1618193747.19992</v>
      </c>
      <c r="F179" s="1" t="n">
        <f aca="false">E179/2/$J$1</f>
        <v>8.09096873599958E+023</v>
      </c>
      <c r="G179" s="1" t="n">
        <f aca="false">($Q$4^(-0.25))*($J$1^(-0.75))*EXP(223000/(4*8.314*C179))</f>
        <v>1.16149200310749E+020</v>
      </c>
      <c r="H179" s="1" t="n">
        <f aca="false">$Q$8^(-1/$Q$9)*($J$1^(1/$Q$9-1))*EXP($Q$10/($Q$9*8.314*C179))</f>
        <v>1.50587584559926E+020</v>
      </c>
      <c r="I179" s="1" t="n">
        <f aca="false">$Q$12^(-1/3.5)*($J$1^(1/3.5-1))*EXP($Q$14/(3.5*8.314*C179))</f>
        <v>1.69316598414706E+020</v>
      </c>
      <c r="J179" s="1" t="n">
        <f aca="false">G179*$J$1*2</f>
        <v>232298.400621498</v>
      </c>
      <c r="K179" s="1" t="n">
        <f aca="false">H179*$J$1*2</f>
        <v>301175.169119851</v>
      </c>
      <c r="L179" s="1" t="n">
        <f aca="false">I179*$J$1*2</f>
        <v>338633.196829411</v>
      </c>
      <c r="M179" s="5" t="n">
        <f aca="false">MIN(L179,E179)</f>
        <v>338633.196829411</v>
      </c>
    </row>
    <row r="180" customFormat="false" ht="16.5" hidden="false" customHeight="false" outlineLevel="0" collapsed="false">
      <c r="A180" s="0" t="n">
        <v>177</v>
      </c>
      <c r="B180" s="0" t="n">
        <f aca="false">($E$1-$D$1)/100+B179</f>
        <v>1322.8</v>
      </c>
      <c r="C180" s="0" t="n">
        <f aca="false">B180+273</f>
        <v>1595.8</v>
      </c>
      <c r="D180" s="0" t="n">
        <f aca="false">A180*9.8*3000*1000</f>
        <v>5203800000</v>
      </c>
      <c r="E180" s="1" t="n">
        <f aca="false">$H$1+$I$1*SIN(18/180*3.14)*D180</f>
        <v>1627274393.49082</v>
      </c>
      <c r="F180" s="1" t="n">
        <f aca="false">E180/2/$J$1</f>
        <v>8.13637196745412E+023</v>
      </c>
      <c r="G180" s="1" t="n">
        <f aca="false">($Q$4^(-0.25))*($J$1^(-0.75))*EXP(223000/(4*8.314*C180))</f>
        <v>1.16026898111266E+020</v>
      </c>
      <c r="H180" s="1" t="n">
        <f aca="false">$Q$8^(-1/$Q$9)*($J$1^(1/$Q$9-1))*EXP($Q$10/($Q$9*8.314*C180))</f>
        <v>1.50345590873959E+020</v>
      </c>
      <c r="I180" s="1" t="n">
        <f aca="false">$Q$12^(-1/3.5)*($J$1^(1/3.5-1))*EXP($Q$14/(3.5*8.314*C180))</f>
        <v>1.68823658242092E+020</v>
      </c>
      <c r="J180" s="1" t="n">
        <f aca="false">G180*$J$1*2</f>
        <v>232053.796222533</v>
      </c>
      <c r="K180" s="1" t="n">
        <f aca="false">H180*$J$1*2</f>
        <v>300691.181747919</v>
      </c>
      <c r="L180" s="1" t="n">
        <f aca="false">I180*$J$1*2</f>
        <v>337647.316484184</v>
      </c>
      <c r="M180" s="5" t="n">
        <f aca="false">MIN(L180,E180)</f>
        <v>337647.316484184</v>
      </c>
    </row>
    <row r="181" customFormat="false" ht="16.5" hidden="false" customHeight="false" outlineLevel="0" collapsed="false">
      <c r="A181" s="0" t="n">
        <v>178</v>
      </c>
      <c r="B181" s="0" t="n">
        <f aca="false">($E$1-$D$1)/100+B180</f>
        <v>1323.2</v>
      </c>
      <c r="C181" s="0" t="n">
        <f aca="false">B181+273</f>
        <v>1596.2</v>
      </c>
      <c r="D181" s="0" t="n">
        <f aca="false">A181*9.8*3000*1000</f>
        <v>5233200000</v>
      </c>
      <c r="E181" s="1" t="n">
        <f aca="false">$H$1+$I$1*SIN(18/180*3.14)*D181</f>
        <v>1636355039.78173</v>
      </c>
      <c r="F181" s="1" t="n">
        <f aca="false">E181/2/$J$1</f>
        <v>8.18177519890866E+023</v>
      </c>
      <c r="G181" s="1" t="n">
        <f aca="false">($Q$4^(-0.25))*($J$1^(-0.75))*EXP(223000/(4*8.314*C181))</f>
        <v>1.15904785892839E+020</v>
      </c>
      <c r="H181" s="1" t="n">
        <f aca="false">$Q$8^(-1/$Q$9)*($J$1^(1/$Q$9-1))*EXP($Q$10/($Q$9*8.314*C181))</f>
        <v>1.50104107063634E+020</v>
      </c>
      <c r="I181" s="1" t="n">
        <f aca="false">$Q$12^(-1/3.5)*($J$1^(1/3.5-1))*EXP($Q$14/(3.5*8.314*C181))</f>
        <v>1.68332399170526E+020</v>
      </c>
      <c r="J181" s="1" t="n">
        <f aca="false">G181*$J$1*2</f>
        <v>231809.571785679</v>
      </c>
      <c r="K181" s="1" t="n">
        <f aca="false">H181*$J$1*2</f>
        <v>300208.214127268</v>
      </c>
      <c r="L181" s="1" t="n">
        <f aca="false">I181*$J$1*2</f>
        <v>336664.798341053</v>
      </c>
      <c r="M181" s="5" t="n">
        <f aca="false">MIN(L181,E181)</f>
        <v>336664.798341053</v>
      </c>
    </row>
    <row r="182" customFormat="false" ht="16.5" hidden="false" customHeight="false" outlineLevel="0" collapsed="false">
      <c r="A182" s="0" t="n">
        <v>179</v>
      </c>
      <c r="B182" s="0" t="n">
        <f aca="false">($E$1-$D$1)/100+B181</f>
        <v>1323.6</v>
      </c>
      <c r="C182" s="0" t="n">
        <f aca="false">B182+273</f>
        <v>1596.6</v>
      </c>
      <c r="D182" s="0" t="n">
        <f aca="false">A182*9.8*3000*1000</f>
        <v>5262600000</v>
      </c>
      <c r="E182" s="1" t="n">
        <f aca="false">$H$1+$I$1*SIN(18/180*3.14)*D182</f>
        <v>1645435686.07264</v>
      </c>
      <c r="F182" s="1" t="n">
        <f aca="false">E182/2/$J$1</f>
        <v>8.2271784303632E+023</v>
      </c>
      <c r="G182" s="1" t="n">
        <f aca="false">($Q$4^(-0.25))*($J$1^(-0.75))*EXP(223000/(4*8.314*C182))</f>
        <v>1.15782863280687E+020</v>
      </c>
      <c r="H182" s="1" t="n">
        <f aca="false">$Q$8^(-1/$Q$9)*($J$1^(1/$Q$9-1))*EXP($Q$10/($Q$9*8.314*C182))</f>
        <v>1.49863131830212E+020</v>
      </c>
      <c r="I182" s="1" t="n">
        <f aca="false">$Q$12^(-1/3.5)*($J$1^(1/3.5-1))*EXP($Q$14/(3.5*8.314*C182))</f>
        <v>1.67842814690205E+020</v>
      </c>
      <c r="J182" s="1" t="n">
        <f aca="false">G182*$J$1*2</f>
        <v>231565.726561374</v>
      </c>
      <c r="K182" s="1" t="n">
        <f aca="false">H182*$J$1*2</f>
        <v>299726.263660424</v>
      </c>
      <c r="L182" s="1" t="n">
        <f aca="false">I182*$J$1*2</f>
        <v>335685.629380411</v>
      </c>
      <c r="M182" s="5" t="n">
        <f aca="false">MIN(L182,E182)</f>
        <v>335685.629380411</v>
      </c>
    </row>
    <row r="183" customFormat="false" ht="16.5" hidden="false" customHeight="false" outlineLevel="0" collapsed="false">
      <c r="A183" s="0" t="n">
        <v>180</v>
      </c>
      <c r="B183" s="0" t="n">
        <f aca="false">($E$1-$D$1)/100+B182</f>
        <v>1324</v>
      </c>
      <c r="C183" s="0" t="n">
        <f aca="false">B183+273</f>
        <v>1597</v>
      </c>
      <c r="D183" s="0" t="n">
        <f aca="false">A183*9.8*3000*1000</f>
        <v>5292000000</v>
      </c>
      <c r="E183" s="1" t="n">
        <f aca="false">$H$1+$I$1*SIN(18/180*3.14)*D183</f>
        <v>1654516332.36355</v>
      </c>
      <c r="F183" s="1" t="n">
        <f aca="false">E183/2/$J$1</f>
        <v>8.27258166181775E+023</v>
      </c>
      <c r="G183" s="1" t="n">
        <f aca="false">($Q$4^(-0.25))*($J$1^(-0.75))*EXP(223000/(4*8.314*C183))</f>
        <v>1.15661129900912E+020</v>
      </c>
      <c r="H183" s="1" t="n">
        <f aca="false">$Q$8^(-1/$Q$9)*($J$1^(1/$Q$9-1))*EXP($Q$10/($Q$9*8.314*C183))</f>
        <v>1.49622663878798E+020</v>
      </c>
      <c r="I183" s="1" t="n">
        <f aca="false">$Q$12^(-1/3.5)*($J$1^(1/3.5-1))*EXP($Q$14/(3.5*8.314*C183))</f>
        <v>1.67354898319388E+020</v>
      </c>
      <c r="J183" s="1" t="n">
        <f aca="false">G183*$J$1*2</f>
        <v>231322.259801824</v>
      </c>
      <c r="K183" s="1" t="n">
        <f aca="false">H183*$J$1*2</f>
        <v>299245.327757596</v>
      </c>
      <c r="L183" s="1" t="n">
        <f aca="false">I183*$J$1*2</f>
        <v>334709.796638776</v>
      </c>
      <c r="M183" s="5" t="n">
        <f aca="false">MIN(L183,E183)</f>
        <v>334709.796638776</v>
      </c>
    </row>
    <row r="184" customFormat="false" ht="16.5" hidden="false" customHeight="false" outlineLevel="0" collapsed="false">
      <c r="A184" s="0" t="n">
        <v>181</v>
      </c>
      <c r="B184" s="0" t="n">
        <f aca="false">($E$1-$D$1)/100+B183</f>
        <v>1324.4</v>
      </c>
      <c r="C184" s="0" t="n">
        <f aca="false">B184+273</f>
        <v>1597.4</v>
      </c>
      <c r="D184" s="0" t="n">
        <f aca="false">A184*9.8*3000*1000</f>
        <v>5321400000</v>
      </c>
      <c r="E184" s="1" t="n">
        <f aca="false">$H$1+$I$1*SIN(18/180*3.14)*D184</f>
        <v>1663596978.65446</v>
      </c>
      <c r="F184" s="1" t="n">
        <f aca="false">E184/2/$J$1</f>
        <v>8.31798489327229E+023</v>
      </c>
      <c r="G184" s="1" t="n">
        <f aca="false">($Q$4^(-0.25))*($J$1^(-0.75))*EXP(223000/(4*8.314*C184))</f>
        <v>1.15539585380502E+020</v>
      </c>
      <c r="H184" s="1" t="n">
        <f aca="false">$Q$8^(-1/$Q$9)*($J$1^(1/$Q$9-1))*EXP($Q$10/($Q$9*8.314*C184))</f>
        <v>1.49382701918326E+020</v>
      </c>
      <c r="I184" s="1" t="n">
        <f aca="false">$Q$12^(-1/3.5)*($J$1^(1/3.5-1))*EXP($Q$14/(3.5*8.314*C184))</f>
        <v>1.6686864360426E+020</v>
      </c>
      <c r="J184" s="1" t="n">
        <f aca="false">G184*$J$1*2</f>
        <v>231079.170761005</v>
      </c>
      <c r="K184" s="1" t="n">
        <f aca="false">H184*$J$1*2</f>
        <v>298765.403836652</v>
      </c>
      <c r="L184" s="1" t="n">
        <f aca="false">I184*$J$1*2</f>
        <v>333737.28720852</v>
      </c>
      <c r="M184" s="5" t="n">
        <f aca="false">MIN(L184,E184)</f>
        <v>333737.28720852</v>
      </c>
    </row>
    <row r="185" customFormat="false" ht="16.5" hidden="false" customHeight="false" outlineLevel="0" collapsed="false">
      <c r="A185" s="0" t="n">
        <v>182</v>
      </c>
      <c r="B185" s="0" t="n">
        <f aca="false">($E$1-$D$1)/100+B184</f>
        <v>1324.8</v>
      </c>
      <c r="C185" s="0" t="n">
        <f aca="false">B185+273</f>
        <v>1597.8</v>
      </c>
      <c r="D185" s="0" t="n">
        <f aca="false">A185*9.8*3000*1000</f>
        <v>5350800000</v>
      </c>
      <c r="E185" s="1" t="n">
        <f aca="false">$H$1+$I$1*SIN(18/180*3.14)*D185</f>
        <v>1672677624.94537</v>
      </c>
      <c r="F185" s="1" t="n">
        <f aca="false">E185/2/$J$1</f>
        <v>8.36338812472683E+023</v>
      </c>
      <c r="G185" s="1" t="n">
        <f aca="false">($Q$4^(-0.25))*($J$1^(-0.75))*EXP(223000/(4*8.314*C185))</f>
        <v>1.15418229347325E+020</v>
      </c>
      <c r="H185" s="1" t="n">
        <f aca="false">$Q$8^(-1/$Q$9)*($J$1^(1/$Q$9-1))*EXP($Q$10/($Q$9*8.314*C185))</f>
        <v>1.49143244661547E+020</v>
      </c>
      <c r="I185" s="1" t="n">
        <f aca="false">$Q$12^(-1/3.5)*($J$1^(1/3.5-1))*EXP($Q$14/(3.5*8.314*C185))</f>
        <v>1.66384044118804E+020</v>
      </c>
      <c r="J185" s="1" t="n">
        <f aca="false">G185*$J$1*2</f>
        <v>230836.45869465</v>
      </c>
      <c r="K185" s="1" t="n">
        <f aca="false">H185*$J$1*2</f>
        <v>298286.489323094</v>
      </c>
      <c r="L185" s="1" t="n">
        <f aca="false">I185*$J$1*2</f>
        <v>332768.088237607</v>
      </c>
      <c r="M185" s="5" t="n">
        <f aca="false">MIN(L185,E185)</f>
        <v>332768.088237607</v>
      </c>
    </row>
    <row r="186" customFormat="false" ht="16.5" hidden="false" customHeight="false" outlineLevel="0" collapsed="false">
      <c r="A186" s="0" t="n">
        <v>183</v>
      </c>
      <c r="B186" s="0" t="n">
        <f aca="false">($E$1-$D$1)/100+B185</f>
        <v>1325.2</v>
      </c>
      <c r="C186" s="0" t="n">
        <f aca="false">B186+273</f>
        <v>1598.2</v>
      </c>
      <c r="D186" s="0" t="n">
        <f aca="false">A186*9.8*3000*1000</f>
        <v>5380200000</v>
      </c>
      <c r="E186" s="1" t="n">
        <f aca="false">$H$1+$I$1*SIN(18/180*3.14)*D186</f>
        <v>1681758271.23627</v>
      </c>
      <c r="F186" s="1" t="n">
        <f aca="false">E186/2/$J$1</f>
        <v>8.40879135618138E+023</v>
      </c>
      <c r="G186" s="1" t="n">
        <f aca="false">($Q$4^(-0.25))*($J$1^(-0.75))*EXP(223000/(4*8.314*C186))</f>
        <v>1.15297061430126E+020</v>
      </c>
      <c r="H186" s="1" t="n">
        <f aca="false">$Q$8^(-1/$Q$9)*($J$1^(1/$Q$9-1))*EXP($Q$10/($Q$9*8.314*C186))</f>
        <v>1.48904290825016E+020</v>
      </c>
      <c r="I186" s="1" t="n">
        <f aca="false">$Q$12^(-1/3.5)*($J$1^(1/3.5-1))*EXP($Q$14/(3.5*8.314*C186))</f>
        <v>1.65901093464665E+020</v>
      </c>
      <c r="J186" s="1" t="n">
        <f aca="false">G186*$J$1*2</f>
        <v>230594.122860252</v>
      </c>
      <c r="K186" s="1" t="n">
        <f aca="false">H186*$J$1*2</f>
        <v>297808.581650032</v>
      </c>
      <c r="L186" s="1" t="n">
        <f aca="false">I186*$J$1*2</f>
        <v>331802.186929329</v>
      </c>
      <c r="M186" s="5" t="n">
        <f aca="false">MIN(L186,E186)</f>
        <v>331802.186929329</v>
      </c>
    </row>
    <row r="187" customFormat="false" ht="16.5" hidden="false" customHeight="false" outlineLevel="0" collapsed="false">
      <c r="A187" s="0" t="n">
        <v>184</v>
      </c>
      <c r="B187" s="0" t="n">
        <f aca="false">($E$1-$D$1)/100+B186</f>
        <v>1325.6</v>
      </c>
      <c r="C187" s="0" t="n">
        <f aca="false">B187+273</f>
        <v>1598.6</v>
      </c>
      <c r="D187" s="0" t="n">
        <f aca="false">A187*9.8*3000*1000</f>
        <v>5409600000</v>
      </c>
      <c r="E187" s="1" t="n">
        <f aca="false">$H$1+$I$1*SIN(18/180*3.14)*D187</f>
        <v>1690838917.52718</v>
      </c>
      <c r="F187" s="1" t="n">
        <f aca="false">E187/2/$J$1</f>
        <v>8.45419458763592E+023</v>
      </c>
      <c r="G187" s="1" t="n">
        <f aca="false">($Q$4^(-0.25))*($J$1^(-0.75))*EXP(223000/(4*8.314*C187))</f>
        <v>1.15176081258527E+020</v>
      </c>
      <c r="H187" s="1" t="n">
        <f aca="false">$Q$8^(-1/$Q$9)*($J$1^(1/$Q$9-1))*EXP($Q$10/($Q$9*8.314*C187))</f>
        <v>1.48665839129078E+020</v>
      </c>
      <c r="I187" s="1" t="n">
        <f aca="false">$Q$12^(-1/3.5)*($J$1^(1/3.5-1))*EXP($Q$14/(3.5*8.314*C187))</f>
        <v>1.65419785271024E+020</v>
      </c>
      <c r="J187" s="1" t="n">
        <f aca="false">G187*$J$1*2</f>
        <v>230352.162517053</v>
      </c>
      <c r="K187" s="1" t="n">
        <f aca="false">H187*$J$1*2</f>
        <v>297331.678258156</v>
      </c>
      <c r="L187" s="1" t="n">
        <f aca="false">I187*$J$1*2</f>
        <v>330839.570542048</v>
      </c>
      <c r="M187" s="5" t="n">
        <f aca="false">MIN(L187,E187)</f>
        <v>330839.570542048</v>
      </c>
    </row>
    <row r="188" customFormat="false" ht="16.5" hidden="false" customHeight="false" outlineLevel="0" collapsed="false">
      <c r="A188" s="0" t="n">
        <v>185</v>
      </c>
      <c r="B188" s="0" t="n">
        <f aca="false">($E$1-$D$1)/100+B187</f>
        <v>1326</v>
      </c>
      <c r="C188" s="0" t="n">
        <f aca="false">B188+273</f>
        <v>1599</v>
      </c>
      <c r="D188" s="0" t="n">
        <f aca="false">A188*9.8*3000*1000</f>
        <v>5439000000</v>
      </c>
      <c r="E188" s="1" t="n">
        <f aca="false">$H$1+$I$1*SIN(18/180*3.14)*D188</f>
        <v>1699919563.81809</v>
      </c>
      <c r="F188" s="1" t="n">
        <f aca="false">E188/2/$J$1</f>
        <v>8.49959781909046E+023</v>
      </c>
      <c r="G188" s="1" t="n">
        <f aca="false">($Q$4^(-0.25))*($J$1^(-0.75))*EXP(223000/(4*8.314*C188))</f>
        <v>1.15055288463022E+020</v>
      </c>
      <c r="H188" s="1" t="n">
        <f aca="false">$Q$8^(-1/$Q$9)*($J$1^(1/$Q$9-1))*EXP($Q$10/($Q$9*8.314*C188))</f>
        <v>1.48427888297858E+020</v>
      </c>
      <c r="I188" s="1" t="n">
        <f aca="false">$Q$12^(-1/3.5)*($J$1^(1/3.5-1))*EXP($Q$14/(3.5*8.314*C188))</f>
        <v>1.64940113194465E+020</v>
      </c>
      <c r="J188" s="1" t="n">
        <f aca="false">G188*$J$1*2</f>
        <v>230110.576926044</v>
      </c>
      <c r="K188" s="1" t="n">
        <f aca="false">H188*$J$1*2</f>
        <v>296855.776595716</v>
      </c>
      <c r="L188" s="1" t="n">
        <f aca="false">I188*$J$1*2</f>
        <v>329880.226388931</v>
      </c>
      <c r="M188" s="5" t="n">
        <f aca="false">MIN(L188,E188)</f>
        <v>329880.226388931</v>
      </c>
    </row>
    <row r="189" customFormat="false" ht="16.5" hidden="false" customHeight="false" outlineLevel="0" collapsed="false">
      <c r="A189" s="0" t="n">
        <v>186</v>
      </c>
      <c r="B189" s="0" t="n">
        <f aca="false">($E$1-$D$1)/100+B188</f>
        <v>1326.4</v>
      </c>
      <c r="C189" s="0" t="n">
        <f aca="false">B189+273</f>
        <v>1599.4</v>
      </c>
      <c r="D189" s="0" t="n">
        <f aca="false">A189*9.8*3000*1000</f>
        <v>5468400000</v>
      </c>
      <c r="E189" s="1" t="n">
        <f aca="false">$H$1+$I$1*SIN(18/180*3.14)*D189</f>
        <v>1709000210.109</v>
      </c>
      <c r="F189" s="1" t="n">
        <f aca="false">E189/2/$J$1</f>
        <v>8.54500105054501E+023</v>
      </c>
      <c r="G189" s="1" t="n">
        <f aca="false">($Q$4^(-0.25))*($J$1^(-0.75))*EXP(223000/(4*8.314*C189))</f>
        <v>1.14934682674978E+020</v>
      </c>
      <c r="H189" s="1" t="n">
        <f aca="false">$Q$8^(-1/$Q$9)*($J$1^(1/$Q$9-1))*EXP($Q$10/($Q$9*8.314*C189))</f>
        <v>1.48190437059245E+020</v>
      </c>
      <c r="I189" s="1" t="n">
        <f aca="false">$Q$12^(-1/3.5)*($J$1^(1/3.5-1))*EXP($Q$14/(3.5*8.314*C189))</f>
        <v>1.64462070918846E+020</v>
      </c>
      <c r="J189" s="1" t="n">
        <f aca="false">G189*$J$1*2</f>
        <v>229869.365349957</v>
      </c>
      <c r="K189" s="1" t="n">
        <f aca="false">H189*$J$1*2</f>
        <v>296380.87411849</v>
      </c>
      <c r="L189" s="1" t="n">
        <f aca="false">I189*$J$1*2</f>
        <v>328924.141837692</v>
      </c>
      <c r="M189" s="5" t="n">
        <f aca="false">MIN(L189,E189)</f>
        <v>328924.141837692</v>
      </c>
    </row>
    <row r="190" customFormat="false" ht="16.5" hidden="false" customHeight="false" outlineLevel="0" collapsed="false">
      <c r="A190" s="0" t="n">
        <v>187</v>
      </c>
      <c r="B190" s="0" t="n">
        <f aca="false">($E$1-$D$1)/100+B189</f>
        <v>1326.8</v>
      </c>
      <c r="C190" s="0" t="n">
        <f aca="false">B190+273</f>
        <v>1599.8</v>
      </c>
      <c r="D190" s="0" t="n">
        <f aca="false">A190*9.8*3000*1000</f>
        <v>5497800000</v>
      </c>
      <c r="E190" s="1" t="n">
        <f aca="false">$H$1+$I$1*SIN(18/180*3.14)*D190</f>
        <v>1718080856.39991</v>
      </c>
      <c r="F190" s="1" t="n">
        <f aca="false">E190/2/$J$1</f>
        <v>8.59040428199955E+023</v>
      </c>
      <c r="G190" s="1" t="n">
        <f aca="false">($Q$4^(-0.25))*($J$1^(-0.75))*EXP(223000/(4*8.314*C190))</f>
        <v>1.14814263526631E+020</v>
      </c>
      <c r="H190" s="1" t="n">
        <f aca="false">$Q$8^(-1/$Q$9)*($J$1^(1/$Q$9-1))*EXP($Q$10/($Q$9*8.314*C190))</f>
        <v>1.47953484144883E+020</v>
      </c>
      <c r="I190" s="1" t="n">
        <f aca="false">$Q$12^(-1/3.5)*($J$1^(1/3.5-1))*EXP($Q$14/(3.5*8.314*C190))</f>
        <v>1.6398565215517E+020</v>
      </c>
      <c r="J190" s="1" t="n">
        <f aca="false">G190*$J$1*2</f>
        <v>229628.527053261</v>
      </c>
      <c r="K190" s="1" t="n">
        <f aca="false">H190*$J$1*2</f>
        <v>295906.968289766</v>
      </c>
      <c r="L190" s="1" t="n">
        <f aca="false">I190*$J$1*2</f>
        <v>327971.30431034</v>
      </c>
      <c r="M190" s="5" t="n">
        <f aca="false">MIN(L190,E190)</f>
        <v>327971.30431034</v>
      </c>
    </row>
    <row r="191" customFormat="false" ht="16.5" hidden="false" customHeight="false" outlineLevel="0" collapsed="false">
      <c r="A191" s="0" t="n">
        <v>188</v>
      </c>
      <c r="B191" s="0" t="n">
        <f aca="false">($E$1-$D$1)/100+B190</f>
        <v>1327.2</v>
      </c>
      <c r="C191" s="0" t="n">
        <f aca="false">B191+273</f>
        <v>1600.2</v>
      </c>
      <c r="D191" s="0" t="n">
        <f aca="false">A191*9.8*3000*1000</f>
        <v>5527200000</v>
      </c>
      <c r="E191" s="1" t="n">
        <f aca="false">$H$1+$I$1*SIN(18/180*3.14)*D191</f>
        <v>1727161502.69082</v>
      </c>
      <c r="F191" s="1" t="n">
        <f aca="false">E191/2/$J$1</f>
        <v>8.63580751345409E+023</v>
      </c>
      <c r="G191" s="1" t="n">
        <f aca="false">($Q$4^(-0.25))*($J$1^(-0.75))*EXP(223000/(4*8.314*C191))</f>
        <v>1.1469403065108E+020</v>
      </c>
      <c r="H191" s="1" t="n">
        <f aca="false">$Q$8^(-1/$Q$9)*($J$1^(1/$Q$9-1))*EXP($Q$10/($Q$9*8.314*C191))</f>
        <v>1.47717028290155E+020</v>
      </c>
      <c r="I191" s="1" t="n">
        <f aca="false">$Q$12^(-1/3.5)*($J$1^(1/3.5-1))*EXP($Q$14/(3.5*8.314*C191))</f>
        <v>1.63510850641458E+020</v>
      </c>
      <c r="J191" s="1" t="n">
        <f aca="false">G191*$J$1*2</f>
        <v>229388.061302159</v>
      </c>
      <c r="K191" s="1" t="n">
        <f aca="false">H191*$J$1*2</f>
        <v>295434.05658031</v>
      </c>
      <c r="L191" s="1" t="n">
        <f aca="false">I191*$J$1*2</f>
        <v>327021.701282917</v>
      </c>
      <c r="M191" s="5" t="n">
        <f aca="false">MIN(L191,E191)</f>
        <v>327021.701282917</v>
      </c>
    </row>
    <row r="192" customFormat="false" ht="16.5" hidden="false" customHeight="false" outlineLevel="0" collapsed="false">
      <c r="A192" s="0" t="n">
        <v>189</v>
      </c>
      <c r="B192" s="0" t="n">
        <f aca="false">($E$1-$D$1)/100+B191</f>
        <v>1327.6</v>
      </c>
      <c r="C192" s="0" t="n">
        <f aca="false">B192+273</f>
        <v>1600.6</v>
      </c>
      <c r="D192" s="0" t="n">
        <f aca="false">A192*9.8*3000*1000</f>
        <v>5556600000</v>
      </c>
      <c r="E192" s="1" t="n">
        <f aca="false">$H$1+$I$1*SIN(18/180*3.14)*D192</f>
        <v>1736242148.98173</v>
      </c>
      <c r="F192" s="1" t="n">
        <f aca="false">E192/2/$J$1</f>
        <v>8.68121074490863E+023</v>
      </c>
      <c r="G192" s="1" t="n">
        <f aca="false">($Q$4^(-0.25))*($J$1^(-0.75))*EXP(223000/(4*8.314*C192))</f>
        <v>1.14573983682291E+020</v>
      </c>
      <c r="H192" s="1" t="n">
        <f aca="false">$Q$8^(-1/$Q$9)*($J$1^(1/$Q$9-1))*EXP($Q$10/($Q$9*8.314*C192))</f>
        <v>1.47481068234174E+020</v>
      </c>
      <c r="I192" s="1" t="n">
        <f aca="false">$Q$12^(-1/3.5)*($J$1^(1/3.5-1))*EXP($Q$14/(3.5*8.314*C192))</f>
        <v>1.63037660142621E+020</v>
      </c>
      <c r="J192" s="1" t="n">
        <f aca="false">G192*$J$1*2</f>
        <v>229147.967364581</v>
      </c>
      <c r="K192" s="1" t="n">
        <f aca="false">H192*$J$1*2</f>
        <v>294962.136468347</v>
      </c>
      <c r="L192" s="1" t="n">
        <f aca="false">I192*$J$1*2</f>
        <v>326075.320285242</v>
      </c>
      <c r="M192" s="5" t="n">
        <f aca="false">MIN(L192,E192)</f>
        <v>326075.320285242</v>
      </c>
    </row>
    <row r="193" customFormat="false" ht="16.5" hidden="false" customHeight="false" outlineLevel="0" collapsed="false">
      <c r="A193" s="0" t="n">
        <v>190</v>
      </c>
      <c r="B193" s="0" t="n">
        <f aca="false">($E$1-$D$1)/100+B192</f>
        <v>1328</v>
      </c>
      <c r="C193" s="0" t="n">
        <f aca="false">B193+273</f>
        <v>1601</v>
      </c>
      <c r="D193" s="0" t="n">
        <f aca="false">A193*9.8*3000*1000</f>
        <v>5586000000</v>
      </c>
      <c r="E193" s="1" t="n">
        <f aca="false">$H$1+$I$1*SIN(18/180*3.14)*D193</f>
        <v>1745322795.27264</v>
      </c>
      <c r="F193" s="1" t="n">
        <f aca="false">E193/2/$J$1</f>
        <v>8.72661397636318E+023</v>
      </c>
      <c r="G193" s="1" t="n">
        <f aca="false">($Q$4^(-0.25))*($J$1^(-0.75))*EXP(223000/(4*8.314*C193))</f>
        <v>1.1445412225509E+020</v>
      </c>
      <c r="H193" s="1" t="n">
        <f aca="false">$Q$8^(-1/$Q$9)*($J$1^(1/$Q$9-1))*EXP($Q$10/($Q$9*8.314*C193))</f>
        <v>1.47245602719766E+020</v>
      </c>
      <c r="I193" s="1" t="n">
        <f aca="false">$Q$12^(-1/3.5)*($J$1^(1/3.5-1))*EXP($Q$14/(3.5*8.314*C193))</f>
        <v>1.62566074450333E+020</v>
      </c>
      <c r="J193" s="1" t="n">
        <f aca="false">G193*$J$1*2</f>
        <v>228908.244510181</v>
      </c>
      <c r="K193" s="1" t="n">
        <f aca="false">H193*$J$1*2</f>
        <v>294491.205439532</v>
      </c>
      <c r="L193" s="1" t="n">
        <f aca="false">I193*$J$1*2</f>
        <v>325132.148900666</v>
      </c>
      <c r="M193" s="5" t="n">
        <f aca="false">MIN(L193,E193)</f>
        <v>325132.148900666</v>
      </c>
    </row>
    <row r="194" customFormat="false" ht="16.5" hidden="false" customHeight="false" outlineLevel="0" collapsed="false">
      <c r="A194" s="0" t="n">
        <v>191</v>
      </c>
      <c r="B194" s="0" t="n">
        <f aca="false">($E$1-$D$1)/100+B193</f>
        <v>1328.4</v>
      </c>
      <c r="C194" s="0" t="n">
        <f aca="false">B194+273</f>
        <v>1601.4</v>
      </c>
      <c r="D194" s="0" t="n">
        <f aca="false">A194*9.8*3000*1000</f>
        <v>5615400000</v>
      </c>
      <c r="E194" s="1" t="n">
        <f aca="false">$H$1+$I$1*SIN(18/180*3.14)*D194</f>
        <v>1754403441.56354</v>
      </c>
      <c r="F194" s="1" t="n">
        <f aca="false">E194/2/$J$1</f>
        <v>8.77201720781772E+023</v>
      </c>
      <c r="G194" s="1" t="n">
        <f aca="false">($Q$4^(-0.25))*($J$1^(-0.75))*EXP(223000/(4*8.314*C194))</f>
        <v>1.14334446005165E+020</v>
      </c>
      <c r="H194" s="1" t="n">
        <f aca="false">$Q$8^(-1/$Q$9)*($J$1^(1/$Q$9-1))*EXP($Q$10/($Q$9*8.314*C194))</f>
        <v>1.47010630493463E+020</v>
      </c>
      <c r="I194" s="1" t="n">
        <f aca="false">$Q$12^(-1/3.5)*($J$1^(1/3.5-1))*EXP($Q$14/(3.5*8.314*C194))</f>
        <v>1.62096087382905E+020</v>
      </c>
      <c r="J194" s="1" t="n">
        <f aca="false">G194*$J$1*2</f>
        <v>228668.892010329</v>
      </c>
      <c r="K194" s="1" t="n">
        <f aca="false">H194*$J$1*2</f>
        <v>294021.260986926</v>
      </c>
      <c r="L194" s="1" t="n">
        <f aca="false">I194*$J$1*2</f>
        <v>324192.17476581</v>
      </c>
      <c r="M194" s="5" t="n">
        <f aca="false">MIN(L194,E194)</f>
        <v>324192.17476581</v>
      </c>
    </row>
    <row r="195" customFormat="false" ht="16.5" hidden="false" customHeight="false" outlineLevel="0" collapsed="false">
      <c r="A195" s="0" t="n">
        <v>192</v>
      </c>
      <c r="B195" s="0" t="n">
        <f aca="false">($E$1-$D$1)/100+B194</f>
        <v>1328.8</v>
      </c>
      <c r="C195" s="0" t="n">
        <f aca="false">B195+273</f>
        <v>1601.8</v>
      </c>
      <c r="D195" s="0" t="n">
        <f aca="false">A195*9.8*3000*1000</f>
        <v>5644800000</v>
      </c>
      <c r="E195" s="1" t="n">
        <f aca="false">$H$1+$I$1*SIN(18/180*3.14)*D195</f>
        <v>1763484087.85445</v>
      </c>
      <c r="F195" s="1" t="n">
        <f aca="false">E195/2/$J$1</f>
        <v>8.81742043927226E+023</v>
      </c>
      <c r="G195" s="1" t="n">
        <f aca="false">($Q$4^(-0.25))*($J$1^(-0.75))*EXP(223000/(4*8.314*C195))</f>
        <v>1.14214954569056E+020</v>
      </c>
      <c r="H195" s="1" t="n">
        <f aca="false">$Q$8^(-1/$Q$9)*($J$1^(1/$Q$9-1))*EXP($Q$10/($Q$9*8.314*C195))</f>
        <v>1.46776150305486E+020</v>
      </c>
      <c r="I195" s="1" t="n">
        <f aca="false">$Q$12^(-1/3.5)*($J$1^(1/3.5-1))*EXP($Q$14/(3.5*8.314*C195))</f>
        <v>1.6162769278516E+020</v>
      </c>
      <c r="J195" s="1" t="n">
        <f aca="false">G195*$J$1*2</f>
        <v>228429.909138113</v>
      </c>
      <c r="K195" s="1" t="n">
        <f aca="false">H195*$J$1*2</f>
        <v>293552.300610972</v>
      </c>
      <c r="L195" s="1" t="n">
        <f aca="false">I195*$J$1*2</f>
        <v>323255.385570321</v>
      </c>
      <c r="M195" s="5" t="n">
        <f aca="false">MIN(L195,E195)</f>
        <v>323255.385570321</v>
      </c>
    </row>
    <row r="196" customFormat="false" ht="16.5" hidden="false" customHeight="false" outlineLevel="0" collapsed="false">
      <c r="A196" s="0" t="n">
        <v>193</v>
      </c>
      <c r="B196" s="0" t="n">
        <f aca="false">($E$1-$D$1)/100+B195</f>
        <v>1329.2</v>
      </c>
      <c r="C196" s="0" t="n">
        <f aca="false">B196+273</f>
        <v>1602.2</v>
      </c>
      <c r="D196" s="0" t="n">
        <f aca="false">A196*9.8*3000*1000</f>
        <v>5674200000</v>
      </c>
      <c r="E196" s="1" t="n">
        <f aca="false">$H$1+$I$1*SIN(18/180*3.14)*D196</f>
        <v>1772564734.14536</v>
      </c>
      <c r="F196" s="1" t="n">
        <f aca="false">E196/2/$J$1</f>
        <v>8.86282367072681E+023</v>
      </c>
      <c r="G196" s="1" t="n">
        <f aca="false">($Q$4^(-0.25))*($J$1^(-0.75))*EXP(223000/(4*8.314*C196))</f>
        <v>1.14095647584163E+020</v>
      </c>
      <c r="H196" s="1" t="n">
        <f aca="false">$Q$8^(-1/$Q$9)*($J$1^(1/$Q$9-1))*EXP($Q$10/($Q$9*8.314*C196))</f>
        <v>1.46542160909736E+020</v>
      </c>
      <c r="I196" s="1" t="n">
        <f aca="false">$Q$12^(-1/3.5)*($J$1^(1/3.5-1))*EXP($Q$14/(3.5*8.314*C196))</f>
        <v>1.61160884528308E+020</v>
      </c>
      <c r="J196" s="1" t="n">
        <f aca="false">G196*$J$1*2</f>
        <v>228191.295168326</v>
      </c>
      <c r="K196" s="1" t="n">
        <f aca="false">H196*$J$1*2</f>
        <v>293084.321819473</v>
      </c>
      <c r="L196" s="1" t="n">
        <f aca="false">I196*$J$1*2</f>
        <v>322321.769056616</v>
      </c>
      <c r="M196" s="5" t="n">
        <f aca="false">MIN(L196,E196)</f>
        <v>322321.769056616</v>
      </c>
    </row>
    <row r="197" customFormat="false" ht="16.5" hidden="false" customHeight="false" outlineLevel="0" collapsed="false">
      <c r="A197" s="0" t="n">
        <v>194</v>
      </c>
      <c r="B197" s="0" t="n">
        <f aca="false">($E$1-$D$1)/100+B196</f>
        <v>1329.6</v>
      </c>
      <c r="C197" s="0" t="n">
        <f aca="false">B197+273</f>
        <v>1602.6</v>
      </c>
      <c r="D197" s="0" t="n">
        <f aca="false">A197*9.8*3000*1000</f>
        <v>5703600000</v>
      </c>
      <c r="E197" s="1" t="n">
        <f aca="false">$H$1+$I$1*SIN(18/180*3.14)*D197</f>
        <v>1781645380.43627</v>
      </c>
      <c r="F197" s="1" t="n">
        <f aca="false">E197/2/$J$1</f>
        <v>8.90822690218135E+023</v>
      </c>
      <c r="G197" s="1" t="n">
        <f aca="false">($Q$4^(-0.25))*($J$1^(-0.75))*EXP(223000/(4*8.314*C197))</f>
        <v>1.13976524688734E+020</v>
      </c>
      <c r="H197" s="1" t="n">
        <f aca="false">$Q$8^(-1/$Q$9)*($J$1^(1/$Q$9-1))*EXP($Q$10/($Q$9*8.314*C197))</f>
        <v>1.4630866106378E+020</v>
      </c>
      <c r="I197" s="1" t="n">
        <f aca="false">$Q$12^(-1/3.5)*($J$1^(1/3.5-1))*EXP($Q$14/(3.5*8.314*C197))</f>
        <v>1.60695656509821E+020</v>
      </c>
      <c r="J197" s="1" t="n">
        <f aca="false">G197*$J$1*2</f>
        <v>227953.049377469</v>
      </c>
      <c r="K197" s="1" t="n">
        <f aca="false">H197*$J$1*2</f>
        <v>292617.32212756</v>
      </c>
      <c r="L197" s="1" t="n">
        <f aca="false">I197*$J$1*2</f>
        <v>321391.313019642</v>
      </c>
      <c r="M197" s="5" t="n">
        <f aca="false">MIN(L197,E197)</f>
        <v>321391.313019642</v>
      </c>
    </row>
    <row r="198" customFormat="false" ht="16.5" hidden="false" customHeight="false" outlineLevel="0" collapsed="false">
      <c r="A198" s="0" t="n">
        <v>195</v>
      </c>
      <c r="B198" s="0" t="n">
        <f aca="false">($E$1-$D$1)/100+B197</f>
        <v>1330</v>
      </c>
      <c r="C198" s="0" t="n">
        <f aca="false">B198+273</f>
        <v>1603</v>
      </c>
      <c r="D198" s="0" t="n">
        <f aca="false">A198*9.8*3000*1000</f>
        <v>5733000000</v>
      </c>
      <c r="E198" s="1" t="n">
        <f aca="false">$H$1+$I$1*SIN(18/180*3.14)*D198</f>
        <v>1790726026.72718</v>
      </c>
      <c r="F198" s="1" t="n">
        <f aca="false">E198/2/$J$1</f>
        <v>8.95363013363589E+023</v>
      </c>
      <c r="G198" s="1" t="n">
        <f aca="false">($Q$4^(-0.25))*($J$1^(-0.75))*EXP(223000/(4*8.314*C198))</f>
        <v>1.1385758552187E+020</v>
      </c>
      <c r="H198" s="1" t="n">
        <f aca="false">$Q$8^(-1/$Q$9)*($J$1^(1/$Q$9-1))*EXP($Q$10/($Q$9*8.314*C198))</f>
        <v>1.46075649528838E+020</v>
      </c>
      <c r="I198" s="1" t="n">
        <f aca="false">$Q$12^(-1/3.5)*($J$1^(1/3.5-1))*EXP($Q$14/(3.5*8.314*C198))</f>
        <v>1.60232002653311E+020</v>
      </c>
      <c r="J198" s="1" t="n">
        <f aca="false">G198*$J$1*2</f>
        <v>227715.17104374</v>
      </c>
      <c r="K198" s="1" t="n">
        <f aca="false">H198*$J$1*2</f>
        <v>292151.299057676</v>
      </c>
      <c r="L198" s="1" t="n">
        <f aca="false">I198*$J$1*2</f>
        <v>320464.005306622</v>
      </c>
      <c r="M198" s="5" t="n">
        <f aca="false">MIN(L198,E198)</f>
        <v>320464.005306622</v>
      </c>
    </row>
    <row r="199" customFormat="false" ht="16.5" hidden="false" customHeight="false" outlineLevel="0" collapsed="false">
      <c r="A199" s="0" t="n">
        <v>196</v>
      </c>
      <c r="B199" s="0" t="n">
        <f aca="false">($E$1-$D$1)/100+B198</f>
        <v>1330.40000000001</v>
      </c>
      <c r="C199" s="0" t="n">
        <f aca="false">B199+273</f>
        <v>1603.4</v>
      </c>
      <c r="D199" s="0" t="n">
        <f aca="false">A199*9.8*3000*1000</f>
        <v>5762400000</v>
      </c>
      <c r="E199" s="1" t="n">
        <f aca="false">$H$1+$I$1*SIN(18/180*3.14)*D199</f>
        <v>1799806673.01809</v>
      </c>
      <c r="F199" s="1" t="n">
        <f aca="false">E199/2/$J$1</f>
        <v>8.99903336509044E+023</v>
      </c>
      <c r="G199" s="1" t="n">
        <f aca="false">($Q$4^(-0.25))*($J$1^(-0.75))*EXP(223000/(4*8.314*C199))</f>
        <v>1.13738829723517E+020</v>
      </c>
      <c r="H199" s="1" t="n">
        <f aca="false">$Q$8^(-1/$Q$9)*($J$1^(1/$Q$9-1))*EXP($Q$10/($Q$9*8.314*C199))</f>
        <v>1.45843125069774E+020</v>
      </c>
      <c r="I199" s="1" t="n">
        <f aca="false">$Q$12^(-1/3.5)*($J$1^(1/3.5-1))*EXP($Q$14/(3.5*8.314*C199))</f>
        <v>1.59769916908405E+020</v>
      </c>
      <c r="J199" s="1" t="n">
        <f aca="false">G199*$J$1*2</f>
        <v>227477.659447034</v>
      </c>
      <c r="K199" s="1" t="n">
        <f aca="false">H199*$J$1*2</f>
        <v>291686.250139548</v>
      </c>
      <c r="L199" s="1" t="n">
        <f aca="false">I199*$J$1*2</f>
        <v>319539.83381681</v>
      </c>
      <c r="M199" s="5" t="n">
        <f aca="false">MIN(L199,E199)</f>
        <v>319539.83381681</v>
      </c>
    </row>
    <row r="200" customFormat="false" ht="16.5" hidden="false" customHeight="false" outlineLevel="0" collapsed="false">
      <c r="A200" s="0" t="n">
        <v>197</v>
      </c>
      <c r="B200" s="0" t="n">
        <f aca="false">($E$1-$D$1)/100+B199</f>
        <v>1330.8</v>
      </c>
      <c r="C200" s="0" t="n">
        <f aca="false">B200+273</f>
        <v>1603.80000000001</v>
      </c>
      <c r="D200" s="0" t="n">
        <f aca="false">A200*9.8*3000*1000</f>
        <v>5791800000</v>
      </c>
      <c r="E200" s="1" t="n">
        <f aca="false">$H$1+$I$1*SIN(18/180*3.14)*D200</f>
        <v>1808887319.309</v>
      </c>
      <c r="F200" s="1" t="n">
        <f aca="false">E200/2/$J$1</f>
        <v>9.04443659654498E+023</v>
      </c>
      <c r="G200" s="1" t="n">
        <f aca="false">($Q$4^(-0.25))*($J$1^(-0.75))*EXP(223000/(4*8.314*C200))</f>
        <v>1.13620256934468E+020</v>
      </c>
      <c r="H200" s="1" t="n">
        <f aca="false">$Q$8^(-1/$Q$9)*($J$1^(1/$Q$9-1))*EXP($Q$10/($Q$9*8.314*C200))</f>
        <v>1.45611086455079E+020</v>
      </c>
      <c r="I200" s="1" t="n">
        <f aca="false">$Q$12^(-1/3.5)*($J$1^(1/3.5-1))*EXP($Q$14/(3.5*8.314*C200))</f>
        <v>1.59309393250625E+020</v>
      </c>
      <c r="J200" s="1" t="n">
        <f aca="false">G200*$J$1*2</f>
        <v>227240.513868937</v>
      </c>
      <c r="K200" s="1" t="n">
        <f aca="false">H200*$J$1*2</f>
        <v>291222.172910159</v>
      </c>
      <c r="L200" s="1" t="n">
        <f aca="false">I200*$J$1*2</f>
        <v>318618.78650125</v>
      </c>
      <c r="M200" s="5" t="n">
        <f aca="false">MIN(L200,E200)</f>
        <v>318618.78650125</v>
      </c>
    </row>
    <row r="201" customFormat="false" ht="16.5" hidden="false" customHeight="false" outlineLevel="0" collapsed="false">
      <c r="A201" s="0" t="n">
        <v>198</v>
      </c>
      <c r="B201" s="0" t="n">
        <f aca="false">($E$1-$D$1)/100+B200</f>
        <v>1331.20000000001</v>
      </c>
      <c r="C201" s="0" t="n">
        <f aca="false">B201+273</f>
        <v>1604.20000000001</v>
      </c>
      <c r="D201" s="0" t="n">
        <f aca="false">A201*9.8*3000*1000</f>
        <v>5821200000</v>
      </c>
      <c r="E201" s="1" t="n">
        <f aca="false">$H$1+$I$1*SIN(18/180*3.14)*D201</f>
        <v>1817967965.5999</v>
      </c>
      <c r="F201" s="1" t="n">
        <f aca="false">E201/2/$J$1</f>
        <v>9.08983982799952E+023</v>
      </c>
      <c r="G201" s="1" t="n">
        <f aca="false">($Q$4^(-0.25))*($J$1^(-0.75))*EXP(223000/(4*8.314*C201))</f>
        <v>1.13501866796359E+020</v>
      </c>
      <c r="H201" s="1" t="n">
        <f aca="false">$Q$8^(-1/$Q$9)*($J$1^(1/$Q$9-1))*EXP($Q$10/($Q$9*8.314*C201))</f>
        <v>1.45379532456865E+020</v>
      </c>
      <c r="I201" s="1" t="n">
        <f aca="false">$Q$12^(-1/3.5)*($J$1^(1/3.5-1))*EXP($Q$14/(3.5*8.314*C201))</f>
        <v>1.58850425681264E+020</v>
      </c>
      <c r="J201" s="1" t="n">
        <f aca="false">G201*$J$1*2</f>
        <v>227003.733592718</v>
      </c>
      <c r="K201" s="1" t="n">
        <f aca="false">H201*$J$1*2</f>
        <v>290759.06491373</v>
      </c>
      <c r="L201" s="1" t="n">
        <f aca="false">I201*$J$1*2</f>
        <v>317700.851362528</v>
      </c>
      <c r="M201" s="5" t="n">
        <f aca="false">MIN(L201,E201)</f>
        <v>317700.851362528</v>
      </c>
    </row>
    <row r="202" customFormat="false" ht="16.5" hidden="false" customHeight="false" outlineLevel="0" collapsed="false">
      <c r="A202" s="0" t="n">
        <v>199</v>
      </c>
      <c r="B202" s="0" t="n">
        <f aca="false">($E$1-$D$1)/100+B201</f>
        <v>1331.60000000001</v>
      </c>
      <c r="C202" s="0" t="n">
        <f aca="false">B202+273</f>
        <v>1604.60000000001</v>
      </c>
      <c r="D202" s="0" t="n">
        <f aca="false">A202*9.8*3000*1000</f>
        <v>5850600000</v>
      </c>
      <c r="E202" s="1" t="n">
        <f aca="false">$H$1+$I$1*SIN(18/180*3.14)*D202</f>
        <v>1827048611.89081</v>
      </c>
      <c r="F202" s="1" t="n">
        <f aca="false">E202/2/$J$1</f>
        <v>9.13524305945406E+023</v>
      </c>
      <c r="G202" s="1" t="n">
        <f aca="false">($Q$4^(-0.25))*($J$1^(-0.75))*EXP(223000/(4*8.314*C202))</f>
        <v>1.13383658951666E+020</v>
      </c>
      <c r="H202" s="1" t="n">
        <f aca="false">$Q$8^(-1/$Q$9)*($J$1^(1/$Q$9-1))*EXP($Q$10/($Q$9*8.314*C202))</f>
        <v>1.45148461850847E+020</v>
      </c>
      <c r="I202" s="1" t="n">
        <f aca="false">$Q$12^(-1/3.5)*($J$1^(1/3.5-1))*EXP($Q$14/(3.5*8.314*C202))</f>
        <v>1.58393008227268E+020</v>
      </c>
      <c r="J202" s="1" t="n">
        <f aca="false">G202*$J$1*2</f>
        <v>226767.317903332</v>
      </c>
      <c r="K202" s="1" t="n">
        <f aca="false">H202*$J$1*2</f>
        <v>290296.923701694</v>
      </c>
      <c r="L202" s="1" t="n">
        <f aca="false">I202*$J$1*2</f>
        <v>316786.016454535</v>
      </c>
      <c r="M202" s="5" t="n">
        <f aca="false">MIN(L202,E202)</f>
        <v>316786.016454535</v>
      </c>
    </row>
    <row r="203" customFormat="false" ht="16.5" hidden="false" customHeight="false" outlineLevel="0" collapsed="false">
      <c r="A203" s="0" t="n">
        <v>200</v>
      </c>
      <c r="B203" s="0" t="n">
        <f aca="false">($E$1-$D$1)/100+B202</f>
        <v>1332.00000000001</v>
      </c>
      <c r="C203" s="0" t="n">
        <f aca="false">B203+273</f>
        <v>1605.00000000001</v>
      </c>
      <c r="D203" s="0" t="n">
        <f aca="false">A203*9.8*3000*1000</f>
        <v>5880000000</v>
      </c>
      <c r="E203" s="1" t="n">
        <f aca="false">$H$1+$I$1*SIN(18/180*3.14)*D203</f>
        <v>1836129258.18172</v>
      </c>
      <c r="F203" s="1" t="n">
        <f aca="false">E203/2/$J$1</f>
        <v>9.18064629090861E+023</v>
      </c>
      <c r="G203" s="1" t="n">
        <f aca="false">($Q$4^(-0.25))*($J$1^(-0.75))*EXP(223000/(4*8.314*C203))</f>
        <v>1.13265633043704E+020</v>
      </c>
      <c r="H203" s="1" t="n">
        <f aca="false">$Q$8^(-1/$Q$9)*($J$1^(1/$Q$9-1))*EXP($Q$10/($Q$9*8.314*C203))</f>
        <v>1.44917873416335E+020</v>
      </c>
      <c r="I203" s="1" t="n">
        <f aca="false">$Q$12^(-1/3.5)*($J$1^(1/3.5-1))*EXP($Q$14/(3.5*8.314*C203))</f>
        <v>1.57937134941111E+020</v>
      </c>
      <c r="J203" s="1" t="n">
        <f aca="false">G203*$J$1*2</f>
        <v>226531.266087408</v>
      </c>
      <c r="K203" s="1" t="n">
        <f aca="false">H203*$J$1*2</f>
        <v>289835.74683267</v>
      </c>
      <c r="L203" s="1" t="n">
        <f aca="false">I203*$J$1*2</f>
        <v>315874.269882223</v>
      </c>
      <c r="M203" s="5" t="n">
        <f aca="false">MIN(L203,E203)</f>
        <v>315874.269882223</v>
      </c>
    </row>
    <row r="204" customFormat="false" ht="16.5" hidden="false" customHeight="false" outlineLevel="0" collapsed="false">
      <c r="A204" s="0" t="n">
        <v>201</v>
      </c>
      <c r="B204" s="0" t="n">
        <f aca="false">($E$1-$D$1)/100+B203</f>
        <v>1332.40000000001</v>
      </c>
      <c r="C204" s="0" t="n">
        <f aca="false">B204+273</f>
        <v>1605.40000000001</v>
      </c>
      <c r="D204" s="0" t="n">
        <f aca="false">A204*9.8*3000*1000</f>
        <v>5909400000</v>
      </c>
      <c r="E204" s="1" t="n">
        <f aca="false">$H$1+$I$1*SIN(18/180*3.14)*D204</f>
        <v>1845209904.47263</v>
      </c>
      <c r="F204" s="1" t="n">
        <f aca="false">E204/2/$J$1</f>
        <v>9.22604952236315E+023</v>
      </c>
      <c r="G204" s="1" t="n">
        <f aca="false">($Q$4^(-0.25))*($J$1^(-0.75))*EXP(223000/(4*8.314*C204))</f>
        <v>1.13147788716623E+020</v>
      </c>
      <c r="H204" s="1" t="n">
        <f aca="false">$Q$8^(-1/$Q$9)*($J$1^(1/$Q$9-1))*EXP($Q$10/($Q$9*8.314*C204))</f>
        <v>1.44687765936221E+020</v>
      </c>
      <c r="I204" s="1" t="n">
        <f aca="false">$Q$12^(-1/3.5)*($J$1^(1/3.5-1))*EXP($Q$14/(3.5*8.314*C204))</f>
        <v>1.57482799900681E+020</v>
      </c>
      <c r="J204" s="1" t="n">
        <f aca="false">G204*$J$1*2</f>
        <v>226295.577433247</v>
      </c>
      <c r="K204" s="1" t="n">
        <f aca="false">H204*$J$1*2</f>
        <v>289375.531872441</v>
      </c>
      <c r="L204" s="1" t="n">
        <f aca="false">I204*$J$1*2</f>
        <v>314965.599801363</v>
      </c>
      <c r="M204" s="5" t="n">
        <f aca="false">MIN(L204,E204)</f>
        <v>314965.599801363</v>
      </c>
    </row>
    <row r="205" customFormat="false" ht="16.5" hidden="false" customHeight="false" outlineLevel="0" collapsed="false">
      <c r="A205" s="0" t="n">
        <v>202</v>
      </c>
      <c r="B205" s="0" t="n">
        <f aca="false">($E$1-$D$1)/100+B204</f>
        <v>1332.80000000001</v>
      </c>
      <c r="C205" s="0" t="n">
        <f aca="false">B205+273</f>
        <v>1605.80000000001</v>
      </c>
      <c r="D205" s="0" t="n">
        <f aca="false">A205*9.8*3000*1000</f>
        <v>5938800000</v>
      </c>
      <c r="E205" s="1" t="n">
        <f aca="false">$H$1+$I$1*SIN(18/180*3.14)*D205</f>
        <v>1854290550.76354</v>
      </c>
      <c r="F205" s="1" t="n">
        <f aca="false">E205/2/$J$1</f>
        <v>9.27145275381769E+023</v>
      </c>
      <c r="G205" s="1" t="n">
        <f aca="false">($Q$4^(-0.25))*($J$1^(-0.75))*EXP(223000/(4*8.314*C205))</f>
        <v>1.1303012561541E+020</v>
      </c>
      <c r="H205" s="1" t="n">
        <f aca="false">$Q$8^(-1/$Q$9)*($J$1^(1/$Q$9-1))*EXP($Q$10/($Q$9*8.314*C205))</f>
        <v>1.44458138196965E+020</v>
      </c>
      <c r="I205" s="1" t="n">
        <f aca="false">$Q$12^(-1/3.5)*($J$1^(1/3.5-1))*EXP($Q$14/(3.5*8.314*C205))</f>
        <v>1.57029997209156E+020</v>
      </c>
      <c r="J205" s="1" t="n">
        <f aca="false">G205*$J$1*2</f>
        <v>226060.251230819</v>
      </c>
      <c r="K205" s="1" t="n">
        <f aca="false">H205*$J$1*2</f>
        <v>288916.27639393</v>
      </c>
      <c r="L205" s="1" t="n">
        <f aca="false">I205*$J$1*2</f>
        <v>314059.994418312</v>
      </c>
      <c r="M205" s="5" t="n">
        <f aca="false">MIN(L205,E205)</f>
        <v>314059.994418312</v>
      </c>
    </row>
    <row r="206" customFormat="false" ht="16.5" hidden="false" customHeight="false" outlineLevel="0" collapsed="false">
      <c r="A206" s="0" t="n">
        <v>203</v>
      </c>
      <c r="B206" s="0" t="n">
        <f aca="false">($E$1-$D$1)/100+B205</f>
        <v>1333.20000000001</v>
      </c>
      <c r="C206" s="0" t="n">
        <f aca="false">B206+273</f>
        <v>1606.20000000001</v>
      </c>
      <c r="D206" s="0" t="n">
        <f aca="false">A206*9.8*3000*1000</f>
        <v>5968200000</v>
      </c>
      <c r="E206" s="1" t="n">
        <f aca="false">$H$1+$I$1*SIN(18/180*3.14)*D206</f>
        <v>1863371197.05445</v>
      </c>
      <c r="F206" s="1" t="n">
        <f aca="false">E206/2/$J$1</f>
        <v>9.31685598527224E+023</v>
      </c>
      <c r="G206" s="1" t="n">
        <f aca="false">($Q$4^(-0.25))*($J$1^(-0.75))*EXP(223000/(4*8.314*C206))</f>
        <v>1.12912643385879E+020</v>
      </c>
      <c r="H206" s="1" t="n">
        <f aca="false">$Q$8^(-1/$Q$9)*($J$1^(1/$Q$9-1))*EXP($Q$10/($Q$9*8.314*C206))</f>
        <v>1.44228988988587E+020</v>
      </c>
      <c r="I206" s="1" t="n">
        <f aca="false">$Q$12^(-1/3.5)*($J$1^(1/3.5-1))*EXP($Q$14/(3.5*8.314*C206))</f>
        <v>1.56578720994887E+020</v>
      </c>
      <c r="J206" s="1" t="n">
        <f aca="false">G206*$J$1*2</f>
        <v>225825.286771758</v>
      </c>
      <c r="K206" s="1" t="n">
        <f aca="false">H206*$J$1*2</f>
        <v>288457.977977175</v>
      </c>
      <c r="L206" s="1" t="n">
        <f aca="false">I206*$J$1*2</f>
        <v>313157.441989774</v>
      </c>
      <c r="M206" s="5" t="n">
        <f aca="false">MIN(L206,E206)</f>
        <v>313157.441989774</v>
      </c>
    </row>
    <row r="207" customFormat="false" ht="16.5" hidden="false" customHeight="false" outlineLevel="0" collapsed="false">
      <c r="A207" s="0" t="n">
        <v>204</v>
      </c>
      <c r="B207" s="0" t="n">
        <f aca="false">($E$1-$D$1)/100+B206</f>
        <v>1333.60000000001</v>
      </c>
      <c r="C207" s="0" t="n">
        <f aca="false">B207+273</f>
        <v>1606.60000000001</v>
      </c>
      <c r="D207" s="0" t="n">
        <f aca="false">A207*9.8*3000*1000</f>
        <v>5997600000</v>
      </c>
      <c r="E207" s="1" t="n">
        <f aca="false">$H$1+$I$1*SIN(18/180*3.14)*D207</f>
        <v>1872451843.34536</v>
      </c>
      <c r="F207" s="1" t="n">
        <f aca="false">E207/2/$J$1</f>
        <v>9.36225921672678E+023</v>
      </c>
      <c r="G207" s="1" t="n">
        <f aca="false">($Q$4^(-0.25))*($J$1^(-0.75))*EXP(223000/(4*8.314*C207))</f>
        <v>1.12795341674677E+020</v>
      </c>
      <c r="H207" s="1" t="n">
        <f aca="false">$Q$8^(-1/$Q$9)*($J$1^(1/$Q$9-1))*EXP($Q$10/($Q$9*8.314*C207))</f>
        <v>1.44000317104653E+020</v>
      </c>
      <c r="I207" s="1" t="n">
        <f aca="false">$Q$12^(-1/3.5)*($J$1^(1/3.5-1))*EXP($Q$14/(3.5*8.314*C207))</f>
        <v>1.5612896541128E+020</v>
      </c>
      <c r="J207" s="1" t="n">
        <f aca="false">G207*$J$1*2</f>
        <v>225590.683349355</v>
      </c>
      <c r="K207" s="1" t="n">
        <f aca="false">H207*$J$1*2</f>
        <v>288000.634209307</v>
      </c>
      <c r="L207" s="1" t="n">
        <f aca="false">I207*$J$1*2</f>
        <v>312257.93082256</v>
      </c>
      <c r="M207" s="5" t="n">
        <f aca="false">MIN(L207,E207)</f>
        <v>312257.93082256</v>
      </c>
    </row>
    <row r="208" customFormat="false" ht="16.5" hidden="false" customHeight="false" outlineLevel="0" collapsed="false">
      <c r="A208" s="0" t="n">
        <v>205</v>
      </c>
      <c r="B208" s="0" t="n">
        <f aca="false">($E$1-$D$1)/100+B207</f>
        <v>1334.00000000001</v>
      </c>
      <c r="C208" s="0" t="n">
        <f aca="false">B208+273</f>
        <v>1607.00000000001</v>
      </c>
      <c r="D208" s="0" t="n">
        <f aca="false">A208*9.8*3000*1000</f>
        <v>6027000000</v>
      </c>
      <c r="E208" s="1" t="n">
        <f aca="false">$H$1+$I$1*SIN(18/180*3.14)*D208</f>
        <v>1881532489.63626</v>
      </c>
      <c r="F208" s="1" t="n">
        <f aca="false">E208/2/$J$1</f>
        <v>9.40766244818132E+023</v>
      </c>
      <c r="G208" s="1" t="n">
        <f aca="false">($Q$4^(-0.25))*($J$1^(-0.75))*EXP(223000/(4*8.314*C208))</f>
        <v>1.12678220129278E+020</v>
      </c>
      <c r="H208" s="1" t="n">
        <f aca="false">$Q$8^(-1/$Q$9)*($J$1^(1/$Q$9-1))*EXP($Q$10/($Q$9*8.314*C208))</f>
        <v>1.43772121342263E+020</v>
      </c>
      <c r="I208" s="1" t="n">
        <f aca="false">$Q$12^(-1/3.5)*($J$1^(1/3.5-1))*EXP($Q$14/(3.5*8.314*C208))</f>
        <v>1.5568072463668E+020</v>
      </c>
      <c r="J208" s="1" t="n">
        <f aca="false">G208*$J$1*2</f>
        <v>225356.440258556</v>
      </c>
      <c r="K208" s="1" t="n">
        <f aca="false">H208*$J$1*2</f>
        <v>287544.242684526</v>
      </c>
      <c r="L208" s="1" t="n">
        <f aca="false">I208*$J$1*2</f>
        <v>311361.449273361</v>
      </c>
      <c r="M208" s="5" t="n">
        <f aca="false">MIN(L208,E208)</f>
        <v>311361.449273361</v>
      </c>
    </row>
    <row r="209" customFormat="false" ht="16.5" hidden="false" customHeight="false" outlineLevel="0" collapsed="false">
      <c r="A209" s="0" t="n">
        <v>206</v>
      </c>
      <c r="B209" s="0" t="n">
        <f aca="false">($E$1-$D$1)/100+B208</f>
        <v>1334.40000000001</v>
      </c>
      <c r="C209" s="0" t="n">
        <f aca="false">B209+273</f>
        <v>1607.40000000001</v>
      </c>
      <c r="D209" s="0" t="n">
        <f aca="false">A209*9.8*3000*1000</f>
        <v>6056400000</v>
      </c>
      <c r="E209" s="1" t="n">
        <f aca="false">$H$1+$I$1*SIN(18/180*3.14)*D209</f>
        <v>1890613135.92717</v>
      </c>
      <c r="F209" s="1" t="n">
        <f aca="false">E209/2/$J$1</f>
        <v>9.45306567963587E+023</v>
      </c>
      <c r="G209" s="1" t="n">
        <f aca="false">($Q$4^(-0.25))*($J$1^(-0.75))*EXP(223000/(4*8.314*C209))</f>
        <v>1.12561278397978E+020</v>
      </c>
      <c r="H209" s="1" t="n">
        <f aca="false">$Q$8^(-1/$Q$9)*($J$1^(1/$Q$9-1))*EXP($Q$10/($Q$9*8.314*C209))</f>
        <v>1.43544400502038E+020</v>
      </c>
      <c r="I209" s="1" t="n">
        <f aca="false">$Q$12^(-1/3.5)*($J$1^(1/3.5-1))*EXP($Q$14/(3.5*8.314*C209))</f>
        <v>1.55233992874252E+020</v>
      </c>
      <c r="J209" s="1" t="n">
        <f aca="false">G209*$J$1*2</f>
        <v>225122.556795956</v>
      </c>
      <c r="K209" s="1" t="n">
        <f aca="false">H209*$J$1*2</f>
        <v>287088.801004076</v>
      </c>
      <c r="L209" s="1" t="n">
        <f aca="false">I209*$J$1*2</f>
        <v>310467.985748505</v>
      </c>
      <c r="M209" s="5" t="n">
        <f aca="false">MIN(L209,E209)</f>
        <v>310467.985748505</v>
      </c>
    </row>
    <row r="210" customFormat="false" ht="16.5" hidden="false" customHeight="false" outlineLevel="0" collapsed="false">
      <c r="A210" s="0" t="n">
        <v>207</v>
      </c>
      <c r="B210" s="0" t="n">
        <f aca="false">($E$1-$D$1)/100+B209</f>
        <v>1334.80000000001</v>
      </c>
      <c r="C210" s="0" t="n">
        <f aca="false">B210+273</f>
        <v>1607.80000000001</v>
      </c>
      <c r="D210" s="0" t="n">
        <f aca="false">A210*9.8*3000*1000</f>
        <v>6085800000</v>
      </c>
      <c r="E210" s="1" t="n">
        <f aca="false">$H$1+$I$1*SIN(18/180*3.14)*D210</f>
        <v>1899693782.21808</v>
      </c>
      <c r="F210" s="1" t="n">
        <f aca="false">E210/2/$J$1</f>
        <v>9.49846891109041E+023</v>
      </c>
      <c r="G210" s="1" t="n">
        <f aca="false">($Q$4^(-0.25))*($J$1^(-0.75))*EXP(223000/(4*8.314*C210))</f>
        <v>1.12444516129899E+020</v>
      </c>
      <c r="H210" s="1" t="n">
        <f aca="false">$Q$8^(-1/$Q$9)*($J$1^(1/$Q$9-1))*EXP($Q$10/($Q$9*8.314*C210))</f>
        <v>1.43317153388113E+020</v>
      </c>
      <c r="I210" s="1" t="n">
        <f aca="false">$Q$12^(-1/3.5)*($J$1^(1/3.5-1))*EXP($Q$14/(3.5*8.314*C210))</f>
        <v>1.54788764351866E+020</v>
      </c>
      <c r="J210" s="1" t="n">
        <f aca="false">G210*$J$1*2</f>
        <v>224889.032259798</v>
      </c>
      <c r="K210" s="1" t="n">
        <f aca="false">H210*$J$1*2</f>
        <v>286634.306776225</v>
      </c>
      <c r="L210" s="1" t="n">
        <f aca="false">I210*$J$1*2</f>
        <v>309577.528703732</v>
      </c>
      <c r="M210" s="5" t="n">
        <f aca="false">MIN(L210,E210)</f>
        <v>309577.528703732</v>
      </c>
    </row>
    <row r="211" customFormat="false" ht="16.5" hidden="false" customHeight="false" outlineLevel="0" collapsed="false">
      <c r="A211" s="0" t="n">
        <v>208</v>
      </c>
      <c r="B211" s="0" t="n">
        <f aca="false">($E$1-$D$1)/100+B210</f>
        <v>1335.20000000001</v>
      </c>
      <c r="C211" s="0" t="n">
        <f aca="false">B211+273</f>
        <v>1608.20000000001</v>
      </c>
      <c r="D211" s="0" t="n">
        <f aca="false">A211*9.8*3000*1000</f>
        <v>6115200000</v>
      </c>
      <c r="E211" s="1" t="n">
        <f aca="false">$H$1+$I$1*SIN(18/180*3.14)*D211</f>
        <v>1908774428.50899</v>
      </c>
      <c r="F211" s="1" t="n">
        <f aca="false">E211/2/$J$1</f>
        <v>9.54387214254495E+023</v>
      </c>
      <c r="G211" s="1" t="n">
        <f aca="false">($Q$4^(-0.25))*($J$1^(-0.75))*EXP(223000/(4*8.314*C211))</f>
        <v>1.12327932974982E+020</v>
      </c>
      <c r="H211" s="1" t="n">
        <f aca="false">$Q$8^(-1/$Q$9)*($J$1^(1/$Q$9-1))*EXP($Q$10/($Q$9*8.314*C211))</f>
        <v>1.43090378808119E+020</v>
      </c>
      <c r="I211" s="1" t="n">
        <f aca="false">$Q$12^(-1/3.5)*($J$1^(1/3.5-1))*EXP($Q$14/(3.5*8.314*C211))</f>
        <v>1.54345033321981E+020</v>
      </c>
      <c r="J211" s="1" t="n">
        <f aca="false">G211*$J$1*2</f>
        <v>224655.865949963</v>
      </c>
      <c r="K211" s="1" t="n">
        <f aca="false">H211*$J$1*2</f>
        <v>286180.757616238</v>
      </c>
      <c r="L211" s="1" t="n">
        <f aca="false">I211*$J$1*2</f>
        <v>308690.066643961</v>
      </c>
      <c r="M211" s="5" t="n">
        <f aca="false">MIN(L211,E211)</f>
        <v>308690.066643961</v>
      </c>
    </row>
    <row r="212" customFormat="false" ht="16.5" hidden="false" customHeight="false" outlineLevel="0" collapsed="false">
      <c r="A212" s="0" t="n">
        <v>209</v>
      </c>
      <c r="B212" s="0" t="n">
        <f aca="false">($E$1-$D$1)/100+B211</f>
        <v>1335.60000000001</v>
      </c>
      <c r="C212" s="0" t="n">
        <f aca="false">B212+273</f>
        <v>1608.60000000001</v>
      </c>
      <c r="D212" s="0" t="n">
        <f aca="false">A212*9.8*3000*1000</f>
        <v>6144600000</v>
      </c>
      <c r="E212" s="1" t="n">
        <f aca="false">$H$1+$I$1*SIN(18/180*3.14)*D212</f>
        <v>1917855074.7999</v>
      </c>
      <c r="F212" s="1" t="n">
        <f aca="false">E212/2/$J$1</f>
        <v>9.5892753739995E+023</v>
      </c>
      <c r="G212" s="1" t="n">
        <f aca="false">($Q$4^(-0.25))*($J$1^(-0.75))*EXP(223000/(4*8.314*C212))</f>
        <v>1.12211528583985E+020</v>
      </c>
      <c r="H212" s="1" t="n">
        <f aca="false">$Q$8^(-1/$Q$9)*($J$1^(1/$Q$9-1))*EXP($Q$10/($Q$9*8.314*C212))</f>
        <v>1.42864075573177E+020</v>
      </c>
      <c r="I212" s="1" t="n">
        <f aca="false">$Q$12^(-1/3.5)*($J$1^(1/3.5-1))*EXP($Q$14/(3.5*8.314*C212))</f>
        <v>1.53902794061529E+020</v>
      </c>
      <c r="J212" s="1" t="n">
        <f aca="false">G212*$J$1*2</f>
        <v>224423.05716797</v>
      </c>
      <c r="K212" s="1" t="n">
        <f aca="false">H212*$J$1*2</f>
        <v>285728.151146355</v>
      </c>
      <c r="L212" s="1" t="n">
        <f aca="false">I212*$J$1*2</f>
        <v>307805.588123058</v>
      </c>
      <c r="M212" s="5" t="n">
        <f aca="false">MIN(L212,E212)</f>
        <v>307805.588123058</v>
      </c>
    </row>
    <row r="213" customFormat="false" ht="16.5" hidden="false" customHeight="false" outlineLevel="0" collapsed="false">
      <c r="A213" s="0" t="n">
        <v>210</v>
      </c>
      <c r="B213" s="0" t="n">
        <f aca="false">($E$1-$D$1)/100+B212</f>
        <v>1336.00000000001</v>
      </c>
      <c r="C213" s="0" t="n">
        <f aca="false">B213+273</f>
        <v>1609.00000000001</v>
      </c>
      <c r="D213" s="0" t="n">
        <f aca="false">A213*9.8*3000*1000</f>
        <v>6174000000</v>
      </c>
      <c r="E213" s="1" t="n">
        <f aca="false">$H$1+$I$1*SIN(18/180*3.14)*D213</f>
        <v>1926935721.09081</v>
      </c>
      <c r="F213" s="1" t="n">
        <f aca="false">E213/2/$J$1</f>
        <v>9.63467860545404E+023</v>
      </c>
      <c r="G213" s="1" t="n">
        <f aca="false">($Q$4^(-0.25))*($J$1^(-0.75))*EXP(223000/(4*8.314*C213))</f>
        <v>1.12095302608484E+020</v>
      </c>
      <c r="H213" s="1" t="n">
        <f aca="false">$Q$8^(-1/$Q$9)*($J$1^(1/$Q$9-1))*EXP($Q$10/($Q$9*8.314*C213))</f>
        <v>1.42638242497885E+020</v>
      </c>
      <c r="I213" s="1" t="n">
        <f aca="false">$Q$12^(-1/3.5)*($J$1^(1/3.5-1))*EXP($Q$14/(3.5*8.314*C213))</f>
        <v>1.53462040871804E+020</v>
      </c>
      <c r="J213" s="1" t="n">
        <f aca="false">G213*$J$1*2</f>
        <v>224190.605216968</v>
      </c>
      <c r="K213" s="1" t="n">
        <f aca="false">H213*$J$1*2</f>
        <v>285276.48499577</v>
      </c>
      <c r="L213" s="1" t="n">
        <f aca="false">I213*$J$1*2</f>
        <v>306924.081743607</v>
      </c>
      <c r="M213" s="5" t="n">
        <f aca="false">MIN(L213,E213)</f>
        <v>306924.081743607</v>
      </c>
    </row>
    <row r="214" customFormat="false" ht="16.5" hidden="false" customHeight="false" outlineLevel="0" collapsed="false">
      <c r="A214" s="0" t="n">
        <v>211</v>
      </c>
      <c r="B214" s="0" t="n">
        <f aca="false">($E$1-$D$1)/100+B213</f>
        <v>1336.40000000001</v>
      </c>
      <c r="C214" s="0" t="n">
        <f aca="false">B214+273</f>
        <v>1609.40000000001</v>
      </c>
      <c r="D214" s="0" t="n">
        <f aca="false">A214*9.8*3000*1000</f>
        <v>6203400000</v>
      </c>
      <c r="E214" s="1" t="n">
        <f aca="false">$H$1+$I$1*SIN(18/180*3.14)*D214</f>
        <v>1936016367.38172</v>
      </c>
      <c r="F214" s="1" t="n">
        <f aca="false">E214/2/$J$1</f>
        <v>9.68008183690858E+023</v>
      </c>
      <c r="G214" s="1" t="n">
        <f aca="false">($Q$4^(-0.25))*($J$1^(-0.75))*EXP(223000/(4*8.314*C214))</f>
        <v>1.11979254700868E+020</v>
      </c>
      <c r="H214" s="1" t="n">
        <f aca="false">$Q$8^(-1/$Q$9)*($J$1^(1/$Q$9-1))*EXP($Q$10/($Q$9*8.314*C214))</f>
        <v>1.42412878400302E+020</v>
      </c>
      <c r="I214" s="1" t="n">
        <f aca="false">$Q$12^(-1/3.5)*($J$1^(1/3.5-1))*EXP($Q$14/(3.5*8.314*C214))</f>
        <v>1.53022768078343E+020</v>
      </c>
      <c r="J214" s="1" t="n">
        <f aca="false">G214*$J$1*2</f>
        <v>223958.509401737</v>
      </c>
      <c r="K214" s="1" t="n">
        <f aca="false">H214*$J$1*2</f>
        <v>284825.756800605</v>
      </c>
      <c r="L214" s="1" t="n">
        <f aca="false">I214*$J$1*2</f>
        <v>306045.536156687</v>
      </c>
      <c r="M214" s="5" t="n">
        <f aca="false">MIN(L214,E214)</f>
        <v>306045.536156687</v>
      </c>
    </row>
    <row r="215" customFormat="false" ht="16.5" hidden="false" customHeight="false" outlineLevel="0" collapsed="false">
      <c r="A215" s="0" t="n">
        <v>212</v>
      </c>
      <c r="B215" s="0" t="n">
        <f aca="false">($E$1-$D$1)/100+B214</f>
        <v>1336.80000000001</v>
      </c>
      <c r="C215" s="0" t="n">
        <f aca="false">B215+273</f>
        <v>1609.80000000001</v>
      </c>
      <c r="D215" s="0" t="n">
        <f aca="false">A215*9.8*3000*1000</f>
        <v>6232800000</v>
      </c>
      <c r="E215" s="1" t="n">
        <f aca="false">$H$1+$I$1*SIN(18/180*3.14)*D215</f>
        <v>1945097013.67262</v>
      </c>
      <c r="F215" s="1" t="n">
        <f aca="false">E215/2/$J$1</f>
        <v>9.72548506836312E+023</v>
      </c>
      <c r="G215" s="1" t="n">
        <f aca="false">($Q$4^(-0.25))*($J$1^(-0.75))*EXP(223000/(4*8.314*C215))</f>
        <v>1.11863384514338E+020</v>
      </c>
      <c r="H215" s="1" t="n">
        <f aca="false">$Q$8^(-1/$Q$9)*($J$1^(1/$Q$9-1))*EXP($Q$10/($Q$9*8.314*C215))</f>
        <v>1.42187982101944E+020</v>
      </c>
      <c r="I215" s="1" t="n">
        <f aca="false">$Q$12^(-1/3.5)*($J$1^(1/3.5-1))*EXP($Q$14/(3.5*8.314*C215))</f>
        <v>1.52584970030819E+020</v>
      </c>
      <c r="J215" s="1" t="n">
        <f aca="false">G215*$J$1*2</f>
        <v>223726.769028676</v>
      </c>
      <c r="K215" s="1" t="n">
        <f aca="false">H215*$J$1*2</f>
        <v>284375.964203888</v>
      </c>
      <c r="L215" s="1" t="n">
        <f aca="false">I215*$J$1*2</f>
        <v>305169.940061639</v>
      </c>
      <c r="M215" s="5" t="n">
        <f aca="false">MIN(L215,E215)</f>
        <v>305169.940061639</v>
      </c>
    </row>
    <row r="216" customFormat="false" ht="16.5" hidden="false" customHeight="false" outlineLevel="0" collapsed="false">
      <c r="A216" s="0" t="n">
        <v>213</v>
      </c>
      <c r="B216" s="0" t="n">
        <f aca="false">($E$1-$D$1)/100+B215</f>
        <v>1337.20000000001</v>
      </c>
      <c r="C216" s="0" t="n">
        <f aca="false">B216+273</f>
        <v>1610.20000000001</v>
      </c>
      <c r="D216" s="0" t="n">
        <f aca="false">A216*9.8*3000*1000</f>
        <v>6262200000</v>
      </c>
      <c r="E216" s="1" t="n">
        <f aca="false">$H$1+$I$1*SIN(18/180*3.14)*D216</f>
        <v>1954177659.96353</v>
      </c>
      <c r="F216" s="1" t="n">
        <f aca="false">E216/2/$J$1</f>
        <v>9.77088829981767E+023</v>
      </c>
      <c r="G216" s="1" t="n">
        <f aca="false">($Q$4^(-0.25))*($J$1^(-0.75))*EXP(223000/(4*8.314*C216))</f>
        <v>1.11747691702903E+020</v>
      </c>
      <c r="H216" s="1" t="n">
        <f aca="false">$Q$8^(-1/$Q$9)*($J$1^(1/$Q$9-1))*EXP($Q$10/($Q$9*8.314*C216))</f>
        <v>1.41963552427766E+020</v>
      </c>
      <c r="I216" s="1" t="n">
        <f aca="false">$Q$12^(-1/3.5)*($J$1^(1/3.5-1))*EXP($Q$14/(3.5*8.314*C216))</f>
        <v>1.52148641102922E+020</v>
      </c>
      <c r="J216" s="1" t="n">
        <f aca="false">G216*$J$1*2</f>
        <v>223495.383405806</v>
      </c>
      <c r="K216" s="1" t="n">
        <f aca="false">H216*$J$1*2</f>
        <v>283927.104855532</v>
      </c>
      <c r="L216" s="1" t="n">
        <f aca="false">I216*$J$1*2</f>
        <v>304297.282205845</v>
      </c>
      <c r="M216" s="5" t="n">
        <f aca="false">MIN(L216,E216)</f>
        <v>304297.282205845</v>
      </c>
    </row>
    <row r="217" customFormat="false" ht="16.5" hidden="false" customHeight="false" outlineLevel="0" collapsed="false">
      <c r="A217" s="0" t="n">
        <v>214</v>
      </c>
      <c r="B217" s="0" t="n">
        <f aca="false">($E$1-$D$1)/100+B216</f>
        <v>1337.60000000001</v>
      </c>
      <c r="C217" s="0" t="n">
        <f aca="false">B217+273</f>
        <v>1610.60000000001</v>
      </c>
      <c r="D217" s="0" t="n">
        <f aca="false">A217*9.8*3000*1000</f>
        <v>6291600000</v>
      </c>
      <c r="E217" s="1" t="n">
        <f aca="false">$H$1+$I$1*SIN(18/180*3.14)*D217</f>
        <v>1963258306.25444</v>
      </c>
      <c r="F217" s="1" t="n">
        <f aca="false">E217/2/$J$1</f>
        <v>9.81629153127221E+023</v>
      </c>
      <c r="G217" s="1" t="n">
        <f aca="false">($Q$4^(-0.25))*($J$1^(-0.75))*EXP(223000/(4*8.314*C217))</f>
        <v>1.11632175921381E+020</v>
      </c>
      <c r="H217" s="1" t="n">
        <f aca="false">$Q$8^(-1/$Q$9)*($J$1^(1/$Q$9-1))*EXP($Q$10/($Q$9*8.314*C217))</f>
        <v>1.41739588206155E+020</v>
      </c>
      <c r="I217" s="1" t="n">
        <f aca="false">$Q$12^(-1/3.5)*($J$1^(1/3.5-1))*EXP($Q$14/(3.5*8.314*C217))</f>
        <v>1.51713775692251E+020</v>
      </c>
      <c r="J217" s="1" t="n">
        <f aca="false">G217*$J$1*2</f>
        <v>223264.351842763</v>
      </c>
      <c r="K217" s="1" t="n">
        <f aca="false">H217*$J$1*2</f>
        <v>283479.17641231</v>
      </c>
      <c r="L217" s="1" t="n">
        <f aca="false">I217*$J$1*2</f>
        <v>303427.551384502</v>
      </c>
      <c r="M217" s="5" t="n">
        <f aca="false">MIN(L217,E217)</f>
        <v>303427.551384502</v>
      </c>
    </row>
    <row r="218" customFormat="false" ht="16.5" hidden="false" customHeight="false" outlineLevel="0" collapsed="false">
      <c r="A218" s="0" t="n">
        <v>215</v>
      </c>
      <c r="B218" s="0" t="n">
        <f aca="false">($E$1-$D$1)/100+B217</f>
        <v>1338.00000000001</v>
      </c>
      <c r="C218" s="0" t="n">
        <f aca="false">B218+273</f>
        <v>1611.00000000001</v>
      </c>
      <c r="D218" s="0" t="n">
        <f aca="false">A218*9.8*3000*1000</f>
        <v>6321000000</v>
      </c>
      <c r="E218" s="1" t="n">
        <f aca="false">$H$1+$I$1*SIN(18/180*3.14)*D218</f>
        <v>1972338952.54535</v>
      </c>
      <c r="F218" s="1" t="n">
        <f aca="false">E218/2/$J$1</f>
        <v>9.86169476272675E+023</v>
      </c>
      <c r="G218" s="1" t="n">
        <f aca="false">($Q$4^(-0.25))*($J$1^(-0.75))*EXP(223000/(4*8.314*C218))</f>
        <v>1.11516836825394E+020</v>
      </c>
      <c r="H218" s="1" t="n">
        <f aca="false">$Q$8^(-1/$Q$9)*($J$1^(1/$Q$9-1))*EXP($Q$10/($Q$9*8.314*C218))</f>
        <v>1.41516088268916E+020</v>
      </c>
      <c r="I218" s="1" t="n">
        <f aca="false">$Q$12^(-1/3.5)*($J$1^(1/3.5-1))*EXP($Q$14/(3.5*8.314*C218))</f>
        <v>1.512803682202E+020</v>
      </c>
      <c r="J218" s="1" t="n">
        <f aca="false">G218*$J$1*2</f>
        <v>223033.673650788</v>
      </c>
      <c r="K218" s="1" t="n">
        <f aca="false">H218*$J$1*2</f>
        <v>283032.176537831</v>
      </c>
      <c r="L218" s="1" t="n">
        <f aca="false">I218*$J$1*2</f>
        <v>302560.736440401</v>
      </c>
      <c r="M218" s="5" t="n">
        <f aca="false">MIN(L218,E218)</f>
        <v>302560.736440401</v>
      </c>
    </row>
    <row r="219" customFormat="false" ht="16.5" hidden="false" customHeight="false" outlineLevel="0" collapsed="false">
      <c r="A219" s="0" t="n">
        <v>216</v>
      </c>
      <c r="B219" s="0" t="n">
        <f aca="false">($E$1-$D$1)/100+B218</f>
        <v>1338.40000000001</v>
      </c>
      <c r="C219" s="0" t="n">
        <f aca="false">B219+273</f>
        <v>1611.40000000001</v>
      </c>
      <c r="D219" s="0" t="n">
        <f aca="false">A219*9.8*3000*1000</f>
        <v>6350400000</v>
      </c>
      <c r="E219" s="1" t="n">
        <f aca="false">$H$1+$I$1*SIN(18/180*3.14)*D219</f>
        <v>1981419598.83626</v>
      </c>
      <c r="F219" s="1" t="n">
        <f aca="false">E219/2/$J$1</f>
        <v>9.9070979941813E+023</v>
      </c>
      <c r="G219" s="1" t="n">
        <f aca="false">($Q$4^(-0.25))*($J$1^(-0.75))*EXP(223000/(4*8.314*C219))</f>
        <v>1.11401674071367E+020</v>
      </c>
      <c r="H219" s="1" t="n">
        <f aca="false">$Q$8^(-1/$Q$9)*($J$1^(1/$Q$9-1))*EXP($Q$10/($Q$9*8.314*C219))</f>
        <v>1.41293051451261E+020</v>
      </c>
      <c r="I219" s="1" t="n">
        <f aca="false">$Q$12^(-1/3.5)*($J$1^(1/3.5-1))*EXP($Q$14/(3.5*8.314*C219))</f>
        <v>1.5084841313185E+020</v>
      </c>
      <c r="J219" s="1" t="n">
        <f aca="false">G219*$J$1*2</f>
        <v>222803.348142734</v>
      </c>
      <c r="K219" s="1" t="n">
        <f aca="false">H219*$J$1*2</f>
        <v>282586.102902522</v>
      </c>
      <c r="L219" s="1" t="n">
        <f aca="false">I219*$J$1*2</f>
        <v>301696.8262637</v>
      </c>
      <c r="M219" s="5" t="n">
        <f aca="false">MIN(L219,E219)</f>
        <v>301696.8262637</v>
      </c>
    </row>
    <row r="220" customFormat="false" ht="16.5" hidden="false" customHeight="false" outlineLevel="0" collapsed="false">
      <c r="A220" s="0" t="n">
        <v>217</v>
      </c>
      <c r="B220" s="0" t="n">
        <f aca="false">($E$1-$D$1)/100+B219</f>
        <v>1338.80000000001</v>
      </c>
      <c r="C220" s="0" t="n">
        <f aca="false">B220+273</f>
        <v>1611.80000000001</v>
      </c>
      <c r="D220" s="0" t="n">
        <f aca="false">A220*9.8*3000*1000</f>
        <v>6379800000</v>
      </c>
      <c r="E220" s="1" t="n">
        <f aca="false">$H$1+$I$1*SIN(18/180*3.14)*D220</f>
        <v>1990500245.12717</v>
      </c>
      <c r="F220" s="1" t="n">
        <f aca="false">E220/2/$J$1</f>
        <v>9.95250122563584E+023</v>
      </c>
      <c r="G220" s="1" t="n">
        <f aca="false">($Q$4^(-0.25))*($J$1^(-0.75))*EXP(223000/(4*8.314*C220))</f>
        <v>1.11286687316526E+020</v>
      </c>
      <c r="H220" s="1" t="n">
        <f aca="false">$Q$8^(-1/$Q$9)*($J$1^(1/$Q$9-1))*EXP($Q$10/($Q$9*8.314*C220))</f>
        <v>1.41070476591801E+020</v>
      </c>
      <c r="I220" s="1" t="n">
        <f aca="false">$Q$12^(-1/3.5)*($J$1^(1/3.5-1))*EXP($Q$14/(3.5*8.314*C220))</f>
        <v>1.50417904895854E+020</v>
      </c>
      <c r="J220" s="1" t="n">
        <f aca="false">G220*$J$1*2</f>
        <v>222573.374633052</v>
      </c>
      <c r="K220" s="1" t="n">
        <f aca="false">H220*$J$1*2</f>
        <v>282140.953183603</v>
      </c>
      <c r="L220" s="1" t="n">
        <f aca="false">I220*$J$1*2</f>
        <v>300835.809791708</v>
      </c>
      <c r="M220" s="5" t="n">
        <f aca="false">MIN(L220,E220)</f>
        <v>300835.809791708</v>
      </c>
    </row>
    <row r="221" customFormat="false" ht="16.5" hidden="false" customHeight="false" outlineLevel="0" collapsed="false">
      <c r="A221" s="0" t="n">
        <v>218</v>
      </c>
      <c r="B221" s="0" t="n">
        <f aca="false">($E$1-$D$1)/100+B220</f>
        <v>1339.20000000001</v>
      </c>
      <c r="C221" s="0" t="n">
        <f aca="false">B221+273</f>
        <v>1612.20000000001</v>
      </c>
      <c r="D221" s="0" t="n">
        <f aca="false">A221*9.8*3000*1000</f>
        <v>6409200000</v>
      </c>
      <c r="E221" s="1" t="n">
        <f aca="false">$H$1+$I$1*SIN(18/180*3.14)*D221</f>
        <v>1999580891.41808</v>
      </c>
      <c r="F221" s="1" t="n">
        <f aca="false">E221/2/$J$1</f>
        <v>9.99790445709038E+023</v>
      </c>
      <c r="G221" s="1" t="n">
        <f aca="false">($Q$4^(-0.25))*($J$1^(-0.75))*EXP(223000/(4*8.314*C221))</f>
        <v>1.11171876218895E+020</v>
      </c>
      <c r="H221" s="1" t="n">
        <f aca="false">$Q$8^(-1/$Q$9)*($J$1^(1/$Q$9-1))*EXP($Q$10/($Q$9*8.314*C221))</f>
        <v>1.4084836253253E+020</v>
      </c>
      <c r="I221" s="1" t="n">
        <f aca="false">$Q$12^(-1/3.5)*($J$1^(1/3.5-1))*EXP($Q$14/(3.5*8.314*C221))</f>
        <v>1.49988838004333E+020</v>
      </c>
      <c r="J221" s="1" t="n">
        <f aca="false">G221*$J$1*2</f>
        <v>222343.752437789</v>
      </c>
      <c r="K221" s="1" t="n">
        <f aca="false">H221*$J$1*2</f>
        <v>281696.725065061</v>
      </c>
      <c r="L221" s="1" t="n">
        <f aca="false">I221*$J$1*2</f>
        <v>299977.676008666</v>
      </c>
      <c r="M221" s="5" t="n">
        <f aca="false">MIN(L221,E221)</f>
        <v>299977.676008666</v>
      </c>
    </row>
    <row r="222" customFormat="false" ht="16.5" hidden="false" customHeight="false" outlineLevel="0" collapsed="false">
      <c r="A222" s="0" t="n">
        <v>219</v>
      </c>
      <c r="B222" s="0" t="n">
        <f aca="false">($E$1-$D$1)/100+B221</f>
        <v>1339.60000000001</v>
      </c>
      <c r="C222" s="0" t="n">
        <f aca="false">B222+273</f>
        <v>1612.60000000001</v>
      </c>
      <c r="D222" s="0" t="n">
        <f aca="false">A222*9.8*3000*1000</f>
        <v>6438600000</v>
      </c>
      <c r="E222" s="1" t="n">
        <f aca="false">$H$1+$I$1*SIN(18/180*3.14)*D222</f>
        <v>2008661537.70898</v>
      </c>
      <c r="F222" s="1" t="n">
        <f aca="false">E222/2/$J$1</f>
        <v>1.00433076885449E+024</v>
      </c>
      <c r="G222" s="1" t="n">
        <f aca="false">($Q$4^(-0.25))*($J$1^(-0.75))*EXP(223000/(4*8.314*C222))</f>
        <v>1.11057240437294E+020</v>
      </c>
      <c r="H222" s="1" t="n">
        <f aca="false">$Q$8^(-1/$Q$9)*($J$1^(1/$Q$9-1))*EXP($Q$10/($Q$9*8.314*C222))</f>
        <v>1.40626708118817E+020</v>
      </c>
      <c r="I222" s="1" t="n">
        <f aca="false">$Q$12^(-1/3.5)*($J$1^(1/3.5-1))*EXP($Q$14/(3.5*8.314*C222))</f>
        <v>1.49561206972761E+020</v>
      </c>
      <c r="J222" s="1" t="n">
        <f aca="false">G222*$J$1*2</f>
        <v>222114.480874588</v>
      </c>
      <c r="K222" s="1" t="n">
        <f aca="false">H222*$J$1*2</f>
        <v>281253.416237634</v>
      </c>
      <c r="L222" s="1" t="n">
        <f aca="false">I222*$J$1*2</f>
        <v>299122.413945522</v>
      </c>
      <c r="M222" s="5" t="n">
        <f aca="false">MIN(L222,E222)</f>
        <v>299122.413945522</v>
      </c>
    </row>
    <row r="223" customFormat="false" ht="16.5" hidden="false" customHeight="false" outlineLevel="0" collapsed="false">
      <c r="A223" s="0" t="n">
        <v>220</v>
      </c>
      <c r="B223" s="0" t="n">
        <f aca="false">($E$1-$D$1)/100+B222</f>
        <v>1340.00000000001</v>
      </c>
      <c r="C223" s="0" t="n">
        <f aca="false">B223+273</f>
        <v>1613.00000000001</v>
      </c>
      <c r="D223" s="0" t="n">
        <f aca="false">A223*9.8*3000*1000</f>
        <v>6468000000</v>
      </c>
      <c r="E223" s="1" t="n">
        <f aca="false">$H$1+$I$1*SIN(18/180*3.14)*D223</f>
        <v>2017742183.99989</v>
      </c>
      <c r="F223" s="1" t="n">
        <f aca="false">E223/2/$J$1</f>
        <v>1.00887109199995E+024</v>
      </c>
      <c r="G223" s="1" t="n">
        <f aca="false">($Q$4^(-0.25))*($J$1^(-0.75))*EXP(223000/(4*8.314*C223))</f>
        <v>1.10942779631339E+020</v>
      </c>
      <c r="H223" s="1" t="n">
        <f aca="false">$Q$8^(-1/$Q$9)*($J$1^(1/$Q$9-1))*EXP($Q$10/($Q$9*8.314*C223))</f>
        <v>1.40405512199392E+020</v>
      </c>
      <c r="I223" s="1" t="n">
        <f aca="false">$Q$12^(-1/3.5)*($J$1^(1/3.5-1))*EXP($Q$14/(3.5*8.314*C223))</f>
        <v>1.4913500633986E+020</v>
      </c>
      <c r="J223" s="1" t="n">
        <f aca="false">G223*$J$1*2</f>
        <v>221885.559262678</v>
      </c>
      <c r="K223" s="1" t="n">
        <f aca="false">H223*$J$1*2</f>
        <v>280811.024398785</v>
      </c>
      <c r="L223" s="1" t="n">
        <f aca="false">I223*$J$1*2</f>
        <v>298270.01267972</v>
      </c>
      <c r="M223" s="5" t="n">
        <f aca="false">MIN(L223,E223)</f>
        <v>298270.01267972</v>
      </c>
    </row>
    <row r="224" customFormat="false" ht="17.4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7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Z22" activeCellId="0" sqref="Z22"/>
    </sheetView>
  </sheetViews>
  <sheetFormatPr defaultRowHeight="16.5" zeroHeight="false" outlineLevelRow="0" outlineLevelCol="0"/>
  <cols>
    <col collapsed="false" customWidth="true" hidden="false" outlineLevel="0" max="1" min="1" style="0" width="11.87"/>
    <col collapsed="false" customWidth="true" hidden="false" outlineLevel="0" max="2" min="2" style="0" width="10.61"/>
    <col collapsed="false" customWidth="true" hidden="false" outlineLevel="0" max="3" min="3" style="0" width="8.62"/>
    <col collapsed="false" customWidth="true" hidden="false" outlineLevel="0" max="4" min="4" style="0" width="9.12"/>
    <col collapsed="false" customWidth="true" hidden="false" outlineLevel="0" max="5" min="5" style="0" width="11.62"/>
    <col collapsed="false" customWidth="true" hidden="false" outlineLevel="0" max="6" min="6" style="0" width="8.62"/>
    <col collapsed="false" customWidth="true" hidden="false" outlineLevel="0" max="7" min="7" style="0" width="10.87"/>
    <col collapsed="false" customWidth="true" hidden="false" outlineLevel="0" max="8" min="8" style="0" width="8.62"/>
    <col collapsed="false" customWidth="true" hidden="false" outlineLevel="0" max="9" min="9" style="0" width="12.25"/>
    <col collapsed="false" customWidth="true" hidden="false" outlineLevel="0" max="10" min="10" style="0" width="11.87"/>
    <col collapsed="false" customWidth="true" hidden="false" outlineLevel="0" max="12" min="11" style="0" width="8.62"/>
    <col collapsed="false" customWidth="true" hidden="false" outlineLevel="0" max="13" min="13" style="0" width="10.27"/>
    <col collapsed="false" customWidth="true" hidden="false" outlineLevel="0" max="16" min="14" style="0" width="8.62"/>
    <col collapsed="false" customWidth="true" hidden="false" outlineLevel="0" max="17" min="17" style="0" width="12.25"/>
    <col collapsed="false" customWidth="true" hidden="false" outlineLevel="0" max="1025" min="18" style="0" width="8.62"/>
  </cols>
  <sheetData>
    <row r="1" customFormat="false" ht="16.5" hidden="false" customHeight="false" outlineLevel="0" collapsed="false">
      <c r="A1" s="0" t="n">
        <v>0</v>
      </c>
      <c r="B1" s="0" t="n">
        <v>400</v>
      </c>
      <c r="C1" s="0" t="n">
        <v>550</v>
      </c>
      <c r="D1" s="0" t="n">
        <v>1330</v>
      </c>
      <c r="E1" s="0" t="n">
        <v>1520</v>
      </c>
      <c r="G1" s="0" t="s">
        <v>0</v>
      </c>
      <c r="H1" s="1" t="n">
        <v>0</v>
      </c>
      <c r="I1" s="0" t="n">
        <v>1</v>
      </c>
      <c r="J1" s="1" t="n">
        <f aca="false">1E-015</f>
        <v>1E-015</v>
      </c>
      <c r="K1" s="1" t="n">
        <v>1E-014</v>
      </c>
    </row>
    <row r="2" customFormat="false" ht="16.5" hidden="false" customHeight="false" outlineLevel="0" collapsed="false">
      <c r="A2" s="0" t="s">
        <v>25</v>
      </c>
      <c r="B2" s="0" t="n">
        <v>20</v>
      </c>
      <c r="C2" s="0" t="s">
        <v>26</v>
      </c>
      <c r="D2" s="0" t="n">
        <v>15</v>
      </c>
      <c r="E2" s="0" t="s">
        <v>27</v>
      </c>
      <c r="F2" s="0" t="n">
        <v>90</v>
      </c>
      <c r="G2" s="0" t="s">
        <v>28</v>
      </c>
      <c r="H2" s="1" t="n">
        <v>475</v>
      </c>
      <c r="J2" s="1"/>
    </row>
    <row r="3" customFormat="false" ht="16.5" hidden="false" customHeight="false" outlineLevel="0" collapsed="false">
      <c r="A3" s="0" t="s">
        <v>1</v>
      </c>
      <c r="B3" s="0" t="s">
        <v>2</v>
      </c>
      <c r="C3" s="0" t="s">
        <v>3</v>
      </c>
      <c r="D3" s="0" t="s">
        <v>4</v>
      </c>
      <c r="E3" s="0" t="s">
        <v>5</v>
      </c>
      <c r="F3" s="0" t="s">
        <v>6</v>
      </c>
      <c r="G3" s="0" t="s">
        <v>7</v>
      </c>
      <c r="H3" s="0" t="s">
        <v>8</v>
      </c>
      <c r="I3" s="0" t="s">
        <v>9</v>
      </c>
      <c r="J3" s="0" t="s">
        <v>10</v>
      </c>
      <c r="K3" s="0" t="s">
        <v>8</v>
      </c>
      <c r="L3" s="0" t="s">
        <v>11</v>
      </c>
      <c r="M3" s="0" t="s">
        <v>29</v>
      </c>
    </row>
    <row r="4" customFormat="false" ht="16.5" hidden="false" customHeight="false" outlineLevel="0" collapsed="false">
      <c r="A4" s="0" t="n">
        <v>0</v>
      </c>
      <c r="B4" s="0" t="n">
        <f aca="false">0</f>
        <v>0</v>
      </c>
      <c r="C4" s="0" t="n">
        <f aca="false">B4+273</f>
        <v>273</v>
      </c>
      <c r="D4" s="0" t="n">
        <f aca="false">A4*9.8*3000*1000</f>
        <v>0</v>
      </c>
      <c r="E4" s="1" t="n">
        <f aca="false">$H$1+$I$1*SIN(15/180*3.14)*D4</f>
        <v>0</v>
      </c>
      <c r="F4" s="1" t="n">
        <f aca="false">E4/$J$1/2</f>
        <v>0</v>
      </c>
      <c r="G4" s="1" t="n">
        <f aca="false">($Q$5^(-1/$Q$6))*($J$1^(1/$Q$6-1))*EXP($Q$7/($Q$6*8.314*C4))*$U$6</f>
        <v>2.42171133112061E+030</v>
      </c>
      <c r="H4" s="1" t="n">
        <f aca="false">$Q$9^(-1/$Q$10)*($J$1^(1/$Q$10-1))*EXP($Q$11/($Q$10*8.314*C4))*$U$7</f>
        <v>1.36779553990684E+036</v>
      </c>
      <c r="I4" s="1" t="n">
        <f aca="false">$Q$13^(-1/$Q$14)*($J$1^(1/$Q$14-1))*EXP(($Q$15+D4*$Q$16)/($Q$14*8.314*C4))*$U$8</f>
        <v>5.12567605516749E+042</v>
      </c>
      <c r="J4" s="1" t="n">
        <f aca="false">G4*$J$1*2</f>
        <v>4843422662241220</v>
      </c>
      <c r="K4" s="1" t="n">
        <f aca="false">H4*$J$1*2</f>
        <v>2.73559107981367E+021</v>
      </c>
      <c r="L4" s="1" t="n">
        <f aca="false">I4*$J$1*2</f>
        <v>1.0251352110335E+028</v>
      </c>
      <c r="M4" s="1" t="n">
        <f aca="false">MIN(J4,E4)</f>
        <v>0</v>
      </c>
    </row>
    <row r="5" customFormat="false" ht="16.5" hidden="false" customHeight="false" outlineLevel="0" collapsed="false">
      <c r="A5" s="0" t="n">
        <f aca="false">A4+0.5</f>
        <v>0.5</v>
      </c>
      <c r="B5" s="0" t="n">
        <f aca="false">B4+($B$1-$A$1)/$B$2*(A5-A4)</f>
        <v>10</v>
      </c>
      <c r="C5" s="0" t="n">
        <f aca="false">B5+273</f>
        <v>283</v>
      </c>
      <c r="D5" s="0" t="n">
        <f aca="false">A5*9.8*3000*1000</f>
        <v>14700000</v>
      </c>
      <c r="E5" s="1" t="n">
        <f aca="false">$H$1+$I$1*SIN(15/180*3.14)*D5</f>
        <v>3802755.40759089</v>
      </c>
      <c r="F5" s="1" t="n">
        <f aca="false">E5/$J$1/2</f>
        <v>1.90137770379544E+021</v>
      </c>
      <c r="G5" s="1" t="n">
        <f aca="false">($Q$5^(-1/$Q$6))*($J$1^(1/$Q$6-1))*EXP($Q$7/($Q$6*8.314*C5))*$U$6</f>
        <v>1.01667989724324E+030</v>
      </c>
      <c r="H5" s="1" t="n">
        <f aca="false">$Q$9^(-1/$Q$10)*($J$1^(1/$Q$10-1))*EXP($Q$11/($Q$10*8.314*C5))*$U$7</f>
        <v>2.74359874082065E+035</v>
      </c>
      <c r="I5" s="1" t="n">
        <f aca="false">$Q$13^(-1/$Q$14)*($J$1^(1/$Q$14-1))*EXP(($Q$15+D5*$Q$16)/($Q$14*8.314*C5))*$U$8</f>
        <v>5.67818281077588E+041</v>
      </c>
      <c r="J5" s="1" t="n">
        <f aca="false">G5*$J$1*2</f>
        <v>2033359794486480</v>
      </c>
      <c r="K5" s="1" t="n">
        <f aca="false">H5*$J$1*2</f>
        <v>5.48719748164129E+020</v>
      </c>
      <c r="L5" s="1" t="n">
        <f aca="false">I5*$J$1*2</f>
        <v>1.13563656215518E+027</v>
      </c>
      <c r="M5" s="1" t="n">
        <f aca="false">MIN(J5,E5)</f>
        <v>3802755.40759089</v>
      </c>
      <c r="P5" s="0" t="s">
        <v>13</v>
      </c>
      <c r="Q5" s="1" t="n">
        <v>1.1E-028</v>
      </c>
    </row>
    <row r="6" customFormat="false" ht="16.5" hidden="false" customHeight="false" outlineLevel="0" collapsed="false">
      <c r="A6" s="0" t="n">
        <f aca="false">A5+0.5</f>
        <v>1</v>
      </c>
      <c r="B6" s="0" t="n">
        <f aca="false">B5+($B$1-$A$1)/$B$2*(A6-A5)</f>
        <v>20</v>
      </c>
      <c r="C6" s="0" t="n">
        <f aca="false">B6+273</f>
        <v>293</v>
      </c>
      <c r="D6" s="0" t="n">
        <f aca="false">A6*9.8*3000*1000</f>
        <v>29400000</v>
      </c>
      <c r="E6" s="1" t="n">
        <f aca="false">$H$1+$I$1*SIN(15/180*3.14)*D6</f>
        <v>7605510.81518178</v>
      </c>
      <c r="F6" s="1" t="n">
        <f aca="false">E6/$J$1/2</f>
        <v>3.80275540759089E+021</v>
      </c>
      <c r="G6" s="1" t="n">
        <f aca="false">($Q$5^(-1/$Q$6))*($J$1^(1/$Q$6-1))*EXP($Q$7/($Q$6*8.314*C6))*$U$6</f>
        <v>4.52872202790203E+029</v>
      </c>
      <c r="H6" s="1" t="n">
        <f aca="false">$Q$9^(-1/$Q$10)*($J$1^(1/$Q$10-1))*EXP($Q$11/($Q$10*8.314*C6))*$U$7</f>
        <v>6.1410780915353E+034</v>
      </c>
      <c r="I6" s="1" t="n">
        <f aca="false">$Q$13^(-1/$Q$14)*($J$1^(1/$Q$14-1))*EXP(($Q$15+D6*$Q$16)/($Q$14*8.314*C6))*$U$8</f>
        <v>7.30957760582778E+040</v>
      </c>
      <c r="J6" s="1" t="n">
        <f aca="false">G6*$J$1*2</f>
        <v>905744405580406</v>
      </c>
      <c r="K6" s="1" t="n">
        <f aca="false">H6*$J$1*2</f>
        <v>1.22821561830706E+020</v>
      </c>
      <c r="L6" s="1" t="n">
        <f aca="false">I6*$J$1*2</f>
        <v>1.46191552116556E+026</v>
      </c>
      <c r="M6" s="1" t="n">
        <f aca="false">MIN(J6,E6)</f>
        <v>7605510.81518178</v>
      </c>
      <c r="P6" s="0" t="s">
        <v>14</v>
      </c>
      <c r="Q6" s="0" t="n">
        <v>4</v>
      </c>
      <c r="T6" s="0" t="s">
        <v>30</v>
      </c>
      <c r="U6" s="0" t="n">
        <v>30</v>
      </c>
    </row>
    <row r="7" customFormat="false" ht="16.5" hidden="false" customHeight="false" outlineLevel="0" collapsed="false">
      <c r="A7" s="0" t="n">
        <f aca="false">A6+0.5</f>
        <v>1.5</v>
      </c>
      <c r="B7" s="0" t="n">
        <f aca="false">B6+($B$1-$A$1)/$B$2*(A7-A6)</f>
        <v>30</v>
      </c>
      <c r="C7" s="0" t="n">
        <f aca="false">B7+273</f>
        <v>303</v>
      </c>
      <c r="D7" s="0" t="n">
        <f aca="false">A7*9.8*3000*1000</f>
        <v>44100000</v>
      </c>
      <c r="E7" s="1" t="n">
        <f aca="false">$H$1+$I$1*SIN(15/180*3.14)*D7</f>
        <v>11408266.2227727</v>
      </c>
      <c r="F7" s="1" t="n">
        <f aca="false">E7/$J$1/2</f>
        <v>5.70413311138633E+021</v>
      </c>
      <c r="G7" s="1" t="n">
        <f aca="false">($Q$5^(-1/$Q$6))*($J$1^(1/$Q$6-1))*EXP($Q$7/($Q$6*8.314*C7))*$U$6</f>
        <v>2.12789001543999E+029</v>
      </c>
      <c r="H7" s="1" t="n">
        <f aca="false">$Q$9^(-1/$Q$10)*($J$1^(1/$Q$10-1))*EXP($Q$11/($Q$10*8.314*C7))*$U$7</f>
        <v>1.51732268350857E+034</v>
      </c>
      <c r="I7" s="1" t="n">
        <f aca="false">$Q$13^(-1/$Q$14)*($J$1^(1/$Q$14-1))*EXP(($Q$15+D7*$Q$16)/($Q$14*8.314*C7))*$U$8</f>
        <v>1.07731323843905E+040</v>
      </c>
      <c r="J7" s="1" t="n">
        <f aca="false">G7*$J$1*2</f>
        <v>425578003087998</v>
      </c>
      <c r="K7" s="1" t="n">
        <f aca="false">H7*$J$1*2</f>
        <v>3.03464536701714E+019</v>
      </c>
      <c r="L7" s="1" t="n">
        <f aca="false">I7*$J$1*2</f>
        <v>2.1546264768781E+025</v>
      </c>
      <c r="M7" s="1" t="n">
        <f aca="false">MIN(J7,E7)</f>
        <v>11408266.2227727</v>
      </c>
      <c r="P7" s="0" t="s">
        <v>15</v>
      </c>
      <c r="Q7" s="1" t="n">
        <v>223000</v>
      </c>
      <c r="T7" s="0" t="s">
        <v>31</v>
      </c>
      <c r="U7" s="0" t="n">
        <v>0.1</v>
      </c>
    </row>
    <row r="8" customFormat="false" ht="16.5" hidden="false" customHeight="false" outlineLevel="0" collapsed="false">
      <c r="A8" s="0" t="n">
        <f aca="false">A7+0.5</f>
        <v>2</v>
      </c>
      <c r="B8" s="0" t="n">
        <f aca="false">B7+($B$1-$A$1)/$B$2*(A8-A7)</f>
        <v>40</v>
      </c>
      <c r="C8" s="0" t="n">
        <f aca="false">B8+273</f>
        <v>313</v>
      </c>
      <c r="D8" s="0" t="n">
        <f aca="false">A8*9.8*3000*1000</f>
        <v>58800000</v>
      </c>
      <c r="E8" s="1" t="n">
        <f aca="false">$H$1+$I$1*SIN(15/180*3.14)*D8</f>
        <v>15211021.6303636</v>
      </c>
      <c r="F8" s="1" t="n">
        <f aca="false">E8/$J$1/2</f>
        <v>7.60551081518178E+021</v>
      </c>
      <c r="G8" s="1" t="n">
        <f aca="false">($Q$5^(-1/$Q$6))*($J$1^(1/$Q$6-1))*EXP($Q$7/($Q$6*8.314*C8))*$U$6</f>
        <v>1.04925934995462E+029</v>
      </c>
      <c r="H8" s="1" t="n">
        <f aca="false">$Q$9^(-1/$Q$10)*($J$1^(1/$Q$10-1))*EXP($Q$11/($Q$10*8.314*C8))*$U$7</f>
        <v>4.0992827325143E+033</v>
      </c>
      <c r="I8" s="1" t="n">
        <f aca="false">$Q$13^(-1/$Q$14)*($J$1^(1/$Q$14-1))*EXP(($Q$15+D8*$Q$16)/($Q$14*8.314*C8))*$U$8</f>
        <v>1.7944274965054E+039</v>
      </c>
      <c r="J8" s="1" t="n">
        <f aca="false">G8*$J$1*2</f>
        <v>209851869990925</v>
      </c>
      <c r="K8" s="1" t="n">
        <f aca="false">H8*$J$1*2</f>
        <v>8.19856546502859E+018</v>
      </c>
      <c r="L8" s="1" t="n">
        <f aca="false">I8*$J$1*2</f>
        <v>3.58885499301079E+024</v>
      </c>
      <c r="M8" s="1" t="n">
        <f aca="false">MIN(J8,E8)</f>
        <v>15211021.6303636</v>
      </c>
      <c r="P8" s="0" t="s">
        <v>32</v>
      </c>
      <c r="Q8" s="0" t="n">
        <v>0</v>
      </c>
      <c r="T8" s="0" t="s">
        <v>33</v>
      </c>
      <c r="U8" s="0" t="n">
        <v>5</v>
      </c>
    </row>
    <row r="9" customFormat="false" ht="16.5" hidden="false" customHeight="false" outlineLevel="0" collapsed="false">
      <c r="A9" s="0" t="n">
        <f aca="false">A8+0.5</f>
        <v>2.5</v>
      </c>
      <c r="B9" s="0" t="n">
        <f aca="false">B8+($B$1-$A$1)/$B$2*(A9-A8)</f>
        <v>50</v>
      </c>
      <c r="C9" s="0" t="n">
        <f aca="false">B9+273</f>
        <v>323</v>
      </c>
      <c r="D9" s="0" t="n">
        <f aca="false">A9*9.8*3000*1000</f>
        <v>73500000</v>
      </c>
      <c r="E9" s="1" t="n">
        <f aca="false">$H$1+$I$1*SIN(15/180*3.14)*D9</f>
        <v>19013777.0379544</v>
      </c>
      <c r="F9" s="1" t="n">
        <f aca="false">E9/$J$1/2</f>
        <v>9.50688851897722E+021</v>
      </c>
      <c r="G9" s="1" t="n">
        <f aca="false">($Q$5^(-1/$Q$6))*($J$1^(1/$Q$6-1))*EXP($Q$7/($Q$6*8.314*C9))*$U$6</f>
        <v>5.40542584766082E+028</v>
      </c>
      <c r="H9" s="1" t="n">
        <f aca="false">$Q$9^(-1/$Q$10)*($J$1^(1/$Q$10-1))*EXP($Q$11/($Q$10*8.314*C9))*$U$7</f>
        <v>1.20096676619076E+033</v>
      </c>
      <c r="I9" s="1" t="n">
        <f aca="false">$Q$13^(-1/$Q$14)*($J$1^(1/$Q$14-1))*EXP(($Q$15+D9*$Q$16)/($Q$14*8.314*C9))*$U$8</f>
        <v>3.3397116564804E+038</v>
      </c>
      <c r="J9" s="1" t="n">
        <f aca="false">G9*$J$1*2</f>
        <v>108108516953216</v>
      </c>
      <c r="K9" s="1" t="n">
        <f aca="false">H9*$J$1*2</f>
        <v>2.40193353238152E+018</v>
      </c>
      <c r="L9" s="1" t="n">
        <f aca="false">I9*$J$1*2</f>
        <v>6.6794233129608E+023</v>
      </c>
      <c r="M9" s="1" t="n">
        <f aca="false">MIN(J9,E9)</f>
        <v>19013777.0379544</v>
      </c>
      <c r="P9" s="0" t="s">
        <v>16</v>
      </c>
      <c r="Q9" s="1" t="n">
        <v>5.77904E-027</v>
      </c>
    </row>
    <row r="10" customFormat="false" ht="16.5" hidden="false" customHeight="false" outlineLevel="0" collapsed="false">
      <c r="A10" s="0" t="n">
        <f aca="false">A9+0.5</f>
        <v>3</v>
      </c>
      <c r="B10" s="0" t="n">
        <f aca="false">B9+($B$1-$A$1)/$B$2*(A10-A9)</f>
        <v>60</v>
      </c>
      <c r="C10" s="0" t="n">
        <f aca="false">B10+273</f>
        <v>333</v>
      </c>
      <c r="D10" s="0" t="n">
        <f aca="false">A10*9.8*3000*1000</f>
        <v>88200000</v>
      </c>
      <c r="E10" s="1" t="n">
        <f aca="false">$H$1+$I$1*SIN(15/180*3.14)*D10</f>
        <v>22816532.4455453</v>
      </c>
      <c r="F10" s="1" t="n">
        <f aca="false">E10/$J$1/2</f>
        <v>1.14082662227727E+022</v>
      </c>
      <c r="G10" s="1" t="n">
        <f aca="false">($Q$5^(-1/$Q$6))*($J$1^(1/$Q$6-1))*EXP($Q$7/($Q$6*8.314*C10))*$U$6</f>
        <v>2.89786037648422E+028</v>
      </c>
      <c r="H10" s="1" t="n">
        <f aca="false">$Q$9^(-1/$Q$10)*($J$1^(1/$Q$10-1))*EXP($Q$11/($Q$10*8.314*C10))*$U$7</f>
        <v>3.78771018331131E+032</v>
      </c>
      <c r="I10" s="1" t="n">
        <f aca="false">$Q$13^(-1/$Q$14)*($J$1^(1/$Q$14-1))*EXP(($Q$15+D10*$Q$16)/($Q$14*8.314*C10))*$U$8</f>
        <v>6.87620637691848E+037</v>
      </c>
      <c r="J10" s="1" t="n">
        <f aca="false">G10*$J$1*2</f>
        <v>57957207529684.3</v>
      </c>
      <c r="K10" s="1" t="n">
        <f aca="false">H10*$J$1*2</f>
        <v>7.57542036662262E+017</v>
      </c>
      <c r="L10" s="1" t="n">
        <f aca="false">I10*$J$1*2</f>
        <v>1.3752412753837E+023</v>
      </c>
      <c r="M10" s="1" t="n">
        <f aca="false">MIN(J10,E10)</f>
        <v>22816532.4455453</v>
      </c>
      <c r="P10" s="0" t="s">
        <v>17</v>
      </c>
      <c r="Q10" s="0" t="n">
        <v>4.7</v>
      </c>
    </row>
    <row r="11" customFormat="false" ht="16.5" hidden="false" customHeight="false" outlineLevel="0" collapsed="false">
      <c r="A11" s="0" t="n">
        <f aca="false">A10+0.5</f>
        <v>3.5</v>
      </c>
      <c r="B11" s="0" t="n">
        <f aca="false">B10+($B$1-$A$1)/$B$2*(A11-A10)</f>
        <v>70</v>
      </c>
      <c r="C11" s="0" t="n">
        <f aca="false">B11+273</f>
        <v>343</v>
      </c>
      <c r="D11" s="0" t="n">
        <f aca="false">A11*9.8*3000*1000</f>
        <v>102900000</v>
      </c>
      <c r="E11" s="1" t="n">
        <f aca="false">$H$1+$I$1*SIN(15/180*3.14)*D11</f>
        <v>26619287.8531362</v>
      </c>
      <c r="F11" s="1" t="n">
        <f aca="false">E11/$J$1/2</f>
        <v>1.33096439265681E+022</v>
      </c>
      <c r="G11" s="1" t="n">
        <f aca="false">($Q$5^(-1/$Q$6))*($J$1^(1/$Q$6-1))*EXP($Q$7/($Q$6*8.314*C11))*$U$6</f>
        <v>1.61106222430197E+028</v>
      </c>
      <c r="H11" s="1" t="n">
        <f aca="false">$Q$9^(-1/$Q$10)*($J$1^(1/$Q$10-1))*EXP($Q$11/($Q$10*8.314*C11))*$U$7</f>
        <v>1.27774536906313E+032</v>
      </c>
      <c r="I11" s="1" t="n">
        <f aca="false">$Q$13^(-1/$Q$14)*($J$1^(1/$Q$14-1))*EXP(($Q$15+D11*$Q$16)/($Q$14*8.314*C11))*$U$8</f>
        <v>1.55242214230272E+037</v>
      </c>
      <c r="J11" s="1" t="n">
        <f aca="false">G11*$J$1*2</f>
        <v>32221244486039.3</v>
      </c>
      <c r="K11" s="1" t="n">
        <f aca="false">H11*$J$1*2</f>
        <v>2.55549073812625E+017</v>
      </c>
      <c r="L11" s="1" t="n">
        <f aca="false">I11*$J$1*2</f>
        <v>3.10484428460544E+022</v>
      </c>
      <c r="M11" s="1" t="n">
        <f aca="false">MIN(J11,E11)</f>
        <v>26619287.8531362</v>
      </c>
      <c r="P11" s="0" t="s">
        <v>18</v>
      </c>
      <c r="Q11" s="1" t="n">
        <v>485000</v>
      </c>
    </row>
    <row r="12" customFormat="false" ht="16.5" hidden="false" customHeight="false" outlineLevel="0" collapsed="false">
      <c r="A12" s="0" t="n">
        <f aca="false">A11+0.5</f>
        <v>4</v>
      </c>
      <c r="B12" s="0" t="n">
        <f aca="false">B11+($B$1-$A$1)/$B$2*(A12-A11)</f>
        <v>80</v>
      </c>
      <c r="C12" s="0" t="n">
        <f aca="false">B12+273</f>
        <v>353</v>
      </c>
      <c r="D12" s="0" t="n">
        <f aca="false">A12*9.8*3000*1000</f>
        <v>117600000</v>
      </c>
      <c r="E12" s="1" t="n">
        <f aca="false">$H$1+$I$1*SIN(15/180*3.14)*D12</f>
        <v>30422043.2607271</v>
      </c>
      <c r="F12" s="1" t="n">
        <f aca="false">E12/$J$1/2</f>
        <v>1.52110216303636E+022</v>
      </c>
      <c r="G12" s="1" t="n">
        <f aca="false">($Q$5^(-1/$Q$6))*($J$1^(1/$Q$6-1))*EXP($Q$7/($Q$6*8.314*C12))*$U$6</f>
        <v>9.25961201115795E+027</v>
      </c>
      <c r="H12" s="1" t="n">
        <f aca="false">$Q$9^(-1/$Q$10)*($J$1^(1/$Q$10-1))*EXP($Q$11/($Q$10*8.314*C12))*$U$7</f>
        <v>4.58405976085531E+031</v>
      </c>
      <c r="I12" s="1" t="n">
        <f aca="false">$Q$13^(-1/$Q$14)*($J$1^(1/$Q$14-1))*EXP(($Q$15+D12*$Q$16)/($Q$14*8.314*C12))*$U$8</f>
        <v>3.81320831858602E+036</v>
      </c>
      <c r="J12" s="1" t="n">
        <f aca="false">G12*$J$1*2</f>
        <v>18519224022315.9</v>
      </c>
      <c r="K12" s="1" t="n">
        <f aca="false">H12*$J$1*2</f>
        <v>91681195217106100</v>
      </c>
      <c r="L12" s="1" t="n">
        <f aca="false">I12*$J$1*2</f>
        <v>7.62641663717201E+021</v>
      </c>
      <c r="M12" s="1" t="n">
        <f aca="false">MIN(J12,E12)</f>
        <v>30422043.2607271</v>
      </c>
      <c r="P12" s="0" t="s">
        <v>34</v>
      </c>
      <c r="Q12" s="0" t="n">
        <v>0</v>
      </c>
    </row>
    <row r="13" customFormat="false" ht="16.5" hidden="false" customHeight="false" outlineLevel="0" collapsed="false">
      <c r="A13" s="0" t="n">
        <f aca="false">A12+0.5</f>
        <v>4.5</v>
      </c>
      <c r="B13" s="0" t="n">
        <f aca="false">B12+($B$1-$A$1)/$B$2*(A13-A12)</f>
        <v>90</v>
      </c>
      <c r="C13" s="0" t="n">
        <f aca="false">B13+273</f>
        <v>363</v>
      </c>
      <c r="D13" s="0" t="n">
        <f aca="false">A13*9.8*3000*1000</f>
        <v>132300000</v>
      </c>
      <c r="E13" s="1" t="n">
        <f aca="false">$H$1+$I$1*SIN(15/180*3.14)*D13</f>
        <v>34224798.668318</v>
      </c>
      <c r="F13" s="1" t="n">
        <f aca="false">E13/$J$1/2</f>
        <v>1.7112399334159E+022</v>
      </c>
      <c r="G13" s="1" t="n">
        <f aca="false">($Q$5^(-1/$Q$6))*($J$1^(1/$Q$6-1))*EXP($Q$7/($Q$6*8.314*C13))*$U$6</f>
        <v>5.48687452918233E+027</v>
      </c>
      <c r="H13" s="1" t="n">
        <f aca="false">$Q$9^(-1/$Q$10)*($J$1^(1/$Q$10-1))*EXP($Q$11/($Q$10*8.314*C13))*$U$7</f>
        <v>1.74014253745561E+031</v>
      </c>
      <c r="I13" s="1" t="n">
        <f aca="false">$Q$13^(-1/$Q$14)*($J$1^(1/$Q$14-1))*EXP(($Q$15+D13*$Q$16)/($Q$14*8.314*C13))*$U$8</f>
        <v>1.01196288555501E+036</v>
      </c>
      <c r="J13" s="1" t="n">
        <f aca="false">G13*$J$1*2</f>
        <v>10973749058364.7</v>
      </c>
      <c r="K13" s="1" t="n">
        <f aca="false">H13*$J$1*2</f>
        <v>34802850749112300</v>
      </c>
      <c r="L13" s="1" t="n">
        <f aca="false">I13*$J$1*2</f>
        <v>2.02392577111001E+021</v>
      </c>
      <c r="M13" s="1" t="n">
        <f aca="false">MIN(J13,E13)</f>
        <v>34224798.668318</v>
      </c>
      <c r="P13" s="0" t="s">
        <v>19</v>
      </c>
      <c r="Q13" s="1" t="n">
        <v>1.7578E-014</v>
      </c>
    </row>
    <row r="14" customFormat="false" ht="16.5" hidden="false" customHeight="false" outlineLevel="0" collapsed="false">
      <c r="A14" s="0" t="n">
        <f aca="false">A13+0.5</f>
        <v>5</v>
      </c>
      <c r="B14" s="0" t="n">
        <f aca="false">B13+($B$1-$A$1)/$B$2*(A14-A13)</f>
        <v>100</v>
      </c>
      <c r="C14" s="0" t="n">
        <f aca="false">B14+273</f>
        <v>373</v>
      </c>
      <c r="D14" s="0" t="n">
        <f aca="false">A14*9.8*3000*1000</f>
        <v>147000000</v>
      </c>
      <c r="E14" s="1" t="n">
        <f aca="false">$H$1+$I$1*SIN(15/180*3.14)*D14</f>
        <v>38027554.0759089</v>
      </c>
      <c r="F14" s="1" t="n">
        <f aca="false">E14/$J$1/2</f>
        <v>1.90137770379544E+022</v>
      </c>
      <c r="G14" s="1" t="n">
        <f aca="false">($Q$5^(-1/$Q$6))*($J$1^(1/$Q$6-1))*EXP($Q$7/($Q$6*8.314*C14))*$U$6</f>
        <v>3.34382243656937E+027</v>
      </c>
      <c r="H14" s="1" t="n">
        <f aca="false">$Q$9^(-1/$Q$10)*($J$1^(1/$Q$10-1))*EXP($Q$11/($Q$10*8.314*C14))*$U$7</f>
        <v>6.9578516385938E+030</v>
      </c>
      <c r="I14" s="1" t="n">
        <f aca="false">$Q$13^(-1/$Q$14)*($J$1^(1/$Q$14-1))*EXP(($Q$15+D14*$Q$16)/($Q$14*8.314*C14))*$U$8</f>
        <v>2.8835674160308E+035</v>
      </c>
      <c r="J14" s="1" t="n">
        <f aca="false">G14*$J$1*2</f>
        <v>6687644873138.74</v>
      </c>
      <c r="K14" s="1" t="n">
        <f aca="false">H14*$J$1*2</f>
        <v>13915703277187600</v>
      </c>
      <c r="L14" s="1" t="n">
        <f aca="false">I14*$J$1*2</f>
        <v>5.7671348320616E+020</v>
      </c>
      <c r="M14" s="1" t="n">
        <f aca="false">MIN(J14,E14)</f>
        <v>38027554.0759089</v>
      </c>
      <c r="P14" s="0" t="s">
        <v>20</v>
      </c>
      <c r="Q14" s="0" t="n">
        <v>3</v>
      </c>
    </row>
    <row r="15" customFormat="false" ht="16.5" hidden="false" customHeight="false" outlineLevel="0" collapsed="false">
      <c r="A15" s="0" t="n">
        <f aca="false">A14+0.5</f>
        <v>5.5</v>
      </c>
      <c r="B15" s="0" t="n">
        <f aca="false">B14+($B$1-$A$1)/$B$2*(A15-A14)</f>
        <v>110</v>
      </c>
      <c r="C15" s="0" t="n">
        <f aca="false">B15+273</f>
        <v>383</v>
      </c>
      <c r="D15" s="0" t="n">
        <f aca="false">A15*9.8*3000*1000</f>
        <v>161700000</v>
      </c>
      <c r="E15" s="1" t="n">
        <f aca="false">$H$1+$I$1*SIN(15/180*3.14)*D15</f>
        <v>41830309.4834998</v>
      </c>
      <c r="F15" s="1" t="n">
        <f aca="false">E15/$J$1/2</f>
        <v>2.09151547417499E+022</v>
      </c>
      <c r="G15" s="1" t="n">
        <f aca="false">($Q$5^(-1/$Q$6))*($J$1^(1/$Q$6-1))*EXP($Q$7/($Q$6*8.314*C15))*$U$6</f>
        <v>2.09118672165613E+027</v>
      </c>
      <c r="H15" s="1" t="n">
        <f aca="false">$Q$9^(-1/$Q$10)*($J$1^(1/$Q$10-1))*EXP($Q$11/($Q$10*8.314*C15))*$U$7</f>
        <v>2.91846521240199E+030</v>
      </c>
      <c r="I15" s="1" t="n">
        <f aca="false">$Q$13^(-1/$Q$14)*($J$1^(1/$Q$14-1))*EXP(($Q$15+D15*$Q$16)/($Q$14*8.314*C15))*$U$8</f>
        <v>8.77338945306845E+034</v>
      </c>
      <c r="J15" s="1" t="n">
        <f aca="false">G15*$J$1*2</f>
        <v>4182373443312.26</v>
      </c>
      <c r="K15" s="1" t="n">
        <f aca="false">H15*$J$1*2</f>
        <v>5836930424803980</v>
      </c>
      <c r="L15" s="1" t="n">
        <f aca="false">I15*$J$1*2</f>
        <v>1.75467789061369E+020</v>
      </c>
      <c r="M15" s="1" t="n">
        <f aca="false">MIN(J15,E15)</f>
        <v>41830309.4834998</v>
      </c>
      <c r="P15" s="0" t="s">
        <v>21</v>
      </c>
      <c r="Q15" s="1" t="n">
        <v>430000</v>
      </c>
    </row>
    <row r="16" customFormat="false" ht="16.5" hidden="false" customHeight="false" outlineLevel="0" collapsed="false">
      <c r="A16" s="0" t="n">
        <f aca="false">A15+0.5</f>
        <v>6</v>
      </c>
      <c r="B16" s="0" t="n">
        <f aca="false">B15+($B$1-$A$1)/$B$2*(A16-A15)</f>
        <v>120</v>
      </c>
      <c r="C16" s="0" t="n">
        <f aca="false">B16+273</f>
        <v>393</v>
      </c>
      <c r="D16" s="0" t="n">
        <f aca="false">A16*9.8*3000*1000</f>
        <v>176400000</v>
      </c>
      <c r="E16" s="1" t="n">
        <f aca="false">$H$1+$I$1*SIN(15/180*3.14)*D16</f>
        <v>45633064.8910907</v>
      </c>
      <c r="F16" s="1" t="n">
        <f aca="false">E16/$J$1/2</f>
        <v>2.28165324455453E+022</v>
      </c>
      <c r="G16" s="1" t="n">
        <f aca="false">($Q$5^(-1/$Q$6))*($J$1^(1/$Q$6-1))*EXP($Q$7/($Q$6*8.314*C16))*$U$6</f>
        <v>1.33941908762046E+027</v>
      </c>
      <c r="H16" s="1" t="n">
        <f aca="false">$Q$9^(-1/$Q$10)*($J$1^(1/$Q$10-1))*EXP($Q$11/($Q$10*8.314*C16))*$U$7</f>
        <v>1.27948720181271E+030</v>
      </c>
      <c r="I16" s="1" t="n">
        <f aca="false">$Q$13^(-1/$Q$14)*($J$1^(1/$Q$14-1))*EXP(($Q$15+D16*$Q$16)/($Q$14*8.314*C16))*$U$8</f>
        <v>2.83597934425904E+034</v>
      </c>
      <c r="J16" s="1" t="n">
        <f aca="false">G16*$J$1*2</f>
        <v>2678838175240.92</v>
      </c>
      <c r="K16" s="1" t="n">
        <f aca="false">H16*$J$1*2</f>
        <v>2558974403625420</v>
      </c>
      <c r="L16" s="1" t="n">
        <f aca="false">I16*$J$1*2</f>
        <v>5.67195868851809E+019</v>
      </c>
      <c r="M16" s="1" t="n">
        <f aca="false">MIN(J16,E16)</f>
        <v>45633064.8910907</v>
      </c>
      <c r="P16" s="0" t="s">
        <v>35</v>
      </c>
      <c r="Q16" s="1" t="n">
        <v>1.5E-005</v>
      </c>
    </row>
    <row r="17" customFormat="false" ht="16.5" hidden="false" customHeight="false" outlineLevel="0" collapsed="false">
      <c r="A17" s="0" t="n">
        <f aca="false">A16+0.5</f>
        <v>6.5</v>
      </c>
      <c r="B17" s="0" t="n">
        <f aca="false">B16+($B$1-$A$1)/$B$2*(A17-A16)</f>
        <v>130</v>
      </c>
      <c r="C17" s="0" t="n">
        <f aca="false">B17+273</f>
        <v>403</v>
      </c>
      <c r="D17" s="0" t="n">
        <f aca="false">A17*9.8*3000*1000</f>
        <v>191100000</v>
      </c>
      <c r="E17" s="1" t="n">
        <f aca="false">$H$1+$I$1*SIN(15/180*3.14)*D17</f>
        <v>49435820.2986816</v>
      </c>
      <c r="F17" s="1" t="n">
        <f aca="false">E17/$J$1/2</f>
        <v>2.47179101493408E+022</v>
      </c>
      <c r="G17" s="1" t="n">
        <f aca="false">($Q$5^(-1/$Q$6))*($J$1^(1/$Q$6-1))*EXP($Q$7/($Q$6*8.314*C17))*$U$6</f>
        <v>8.77085553058221E+026</v>
      </c>
      <c r="H17" s="1" t="n">
        <f aca="false">$Q$9^(-1/$Q$10)*($J$1^(1/$Q$10-1))*EXP($Q$11/($Q$10*8.314*C17))*$U$7</f>
        <v>5.84372816347697E+029</v>
      </c>
      <c r="I17" s="1" t="n">
        <f aca="false">$Q$13^(-1/$Q$14)*($J$1^(1/$Q$14-1))*EXP(($Q$15+D17*$Q$16)/($Q$14*8.314*C17))*$U$8</f>
        <v>9.69570472113438E+033</v>
      </c>
      <c r="J17" s="1" t="n">
        <f aca="false">G17*$J$1*2</f>
        <v>1754171106116.44</v>
      </c>
      <c r="K17" s="1" t="n">
        <f aca="false">H17*$J$1*2</f>
        <v>1168745632695390</v>
      </c>
      <c r="L17" s="1" t="n">
        <f aca="false">I17*$J$1*2</f>
        <v>1.93914094422688E+019</v>
      </c>
      <c r="M17" s="1" t="n">
        <f aca="false">MIN(J17,E17)</f>
        <v>49435820.2986816</v>
      </c>
    </row>
    <row r="18" customFormat="false" ht="16.5" hidden="false" customHeight="false" outlineLevel="0" collapsed="false">
      <c r="A18" s="0" t="n">
        <f aca="false">A17+0.5</f>
        <v>7</v>
      </c>
      <c r="B18" s="0" t="n">
        <f aca="false">B17+($B$1-$A$1)/$B$2*(A18-A17)</f>
        <v>140</v>
      </c>
      <c r="C18" s="0" t="n">
        <f aca="false">B18+273</f>
        <v>413</v>
      </c>
      <c r="D18" s="0" t="n">
        <f aca="false">A18*9.8*3000*1000</f>
        <v>205800000</v>
      </c>
      <c r="E18" s="1" t="n">
        <f aca="false">$H$1+$I$1*SIN(15/180*3.14)*D18</f>
        <v>53238575.7062725</v>
      </c>
      <c r="F18" s="1" t="n">
        <f aca="false">E18/$J$1/2</f>
        <v>2.66192878531362E+022</v>
      </c>
      <c r="G18" s="1" t="n">
        <f aca="false">($Q$5^(-1/$Q$6))*($J$1^(1/$Q$6-1))*EXP($Q$7/($Q$6*8.314*C18))*$U$6</f>
        <v>5.86235031514412E+026</v>
      </c>
      <c r="H18" s="1" t="n">
        <f aca="false">$Q$9^(-1/$Q$10)*($J$1^(1/$Q$10-1))*EXP($Q$11/($Q$10*8.314*C18))*$U$7</f>
        <v>2.77220733435981E+029</v>
      </c>
      <c r="I18" s="1" t="n">
        <f aca="false">$Q$13^(-1/$Q$14)*($J$1^(1/$Q$14-1))*EXP(($Q$15+D18*$Q$16)/($Q$14*8.314*C18))*$U$8</f>
        <v>3.49163046068395E+033</v>
      </c>
      <c r="J18" s="1" t="n">
        <f aca="false">G18*$J$1*2</f>
        <v>1172470063028.82</v>
      </c>
      <c r="K18" s="1" t="n">
        <f aca="false">H18*$J$1*2</f>
        <v>554441466871963</v>
      </c>
      <c r="L18" s="1" t="n">
        <f aca="false">I18*$J$1*2</f>
        <v>6.98326092136789E+018</v>
      </c>
      <c r="M18" s="1" t="n">
        <f aca="false">MIN(J18,E18)</f>
        <v>53238575.7062725</v>
      </c>
    </row>
    <row r="19" customFormat="false" ht="16.5" hidden="false" customHeight="false" outlineLevel="0" collapsed="false">
      <c r="A19" s="0" t="n">
        <f aca="false">A18+0.5</f>
        <v>7.5</v>
      </c>
      <c r="B19" s="0" t="n">
        <f aca="false">B18+($B$1-$A$1)/$B$2*(A19-A18)</f>
        <v>150</v>
      </c>
      <c r="C19" s="0" t="n">
        <f aca="false">B19+273</f>
        <v>423</v>
      </c>
      <c r="D19" s="0" t="n">
        <f aca="false">A19*9.8*3000*1000</f>
        <v>220500000</v>
      </c>
      <c r="E19" s="1" t="n">
        <f aca="false">$H$1+$I$1*SIN(15/180*3.14)*D19</f>
        <v>57041331.1138633</v>
      </c>
      <c r="F19" s="1" t="n">
        <f aca="false">E19/$J$1/2</f>
        <v>2.85206655569317E+022</v>
      </c>
      <c r="G19" s="1" t="n">
        <f aca="false">($Q$5^(-1/$Q$6))*($J$1^(1/$Q$6-1))*EXP($Q$7/($Q$6*8.314*C19))*$U$6</f>
        <v>3.99369043836174E+026</v>
      </c>
      <c r="H19" s="1" t="n">
        <f aca="false">$Q$9^(-1/$Q$10)*($J$1^(1/$Q$10-1))*EXP($Q$11/($Q$10*8.314*C19))*$U$7</f>
        <v>1.36230435113253E+029</v>
      </c>
      <c r="I19" s="1" t="n">
        <f aca="false">$Q$13^(-1/$Q$14)*($J$1^(1/$Q$14-1))*EXP(($Q$15+D19*$Q$16)/($Q$14*8.314*C19))*$U$8</f>
        <v>1.31961988128563E+033</v>
      </c>
      <c r="J19" s="1" t="n">
        <f aca="false">G19*$J$1*2</f>
        <v>798738087672.349</v>
      </c>
      <c r="K19" s="1" t="n">
        <f aca="false">H19*$J$1*2</f>
        <v>272460870226505</v>
      </c>
      <c r="L19" s="1" t="n">
        <f aca="false">I19*$J$1*2</f>
        <v>2.63923976257126E+018</v>
      </c>
      <c r="M19" s="1" t="n">
        <f aca="false">MIN(J19,E19)</f>
        <v>57041331.1138633</v>
      </c>
    </row>
    <row r="20" customFormat="false" ht="16.5" hidden="false" customHeight="false" outlineLevel="0" collapsed="false">
      <c r="A20" s="0" t="n">
        <f aca="false">A19+0.5</f>
        <v>8</v>
      </c>
      <c r="B20" s="0" t="n">
        <f aca="false">B19+($B$1-$A$1)/$B$2*(A20-A19)</f>
        <v>160</v>
      </c>
      <c r="C20" s="0" t="n">
        <f aca="false">B20+273</f>
        <v>433</v>
      </c>
      <c r="D20" s="0" t="n">
        <f aca="false">A20*9.8*3000*1000</f>
        <v>235200000</v>
      </c>
      <c r="E20" s="1" t="n">
        <f aca="false">$H$1+$I$1*SIN(15/180*3.14)*D20</f>
        <v>60844086.5214542</v>
      </c>
      <c r="F20" s="1" t="n">
        <f aca="false">E20/$J$1/2</f>
        <v>3.04220432607271E+022</v>
      </c>
      <c r="G20" s="1" t="n">
        <f aca="false">($Q$5^(-1/$Q$6))*($J$1^(1/$Q$6-1))*EXP($Q$7/($Q$6*8.314*C20))*$U$6</f>
        <v>2.76934254416302E+026</v>
      </c>
      <c r="H20" s="1" t="n">
        <f aca="false">$Q$9^(-1/$Q$10)*($J$1^(1/$Q$10-1))*EXP($Q$11/($Q$10*8.314*C20))*$U$7</f>
        <v>6.91790165280647E+028</v>
      </c>
      <c r="I20" s="1" t="n">
        <f aca="false">$Q$13^(-1/$Q$14)*($J$1^(1/$Q$14-1))*EXP(($Q$15+D20*$Q$16)/($Q$14*8.314*C20))*$U$8</f>
        <v>5.21660683929453E+032</v>
      </c>
      <c r="J20" s="1" t="n">
        <f aca="false">G20*$J$1*2</f>
        <v>553868508832.603</v>
      </c>
      <c r="K20" s="1" t="n">
        <f aca="false">H20*$J$1*2</f>
        <v>138358033056129</v>
      </c>
      <c r="L20" s="1" t="n">
        <f aca="false">I20*$J$1*2</f>
        <v>1.04332136785891E+018</v>
      </c>
      <c r="M20" s="1" t="n">
        <f aca="false">MIN(J20,E20)</f>
        <v>60844086.5214542</v>
      </c>
    </row>
    <row r="21" customFormat="false" ht="16.5" hidden="false" customHeight="false" outlineLevel="0" collapsed="false">
      <c r="A21" s="0" t="n">
        <f aca="false">A20+0.5</f>
        <v>8.5</v>
      </c>
      <c r="B21" s="0" t="n">
        <f aca="false">B20+($B$1-$A$1)/$B$2*(A21-A20)</f>
        <v>170</v>
      </c>
      <c r="C21" s="0" t="n">
        <f aca="false">B21+273</f>
        <v>443</v>
      </c>
      <c r="D21" s="0" t="n">
        <f aca="false">A21*9.8*3000*1000</f>
        <v>249900000</v>
      </c>
      <c r="E21" s="1" t="n">
        <f aca="false">$H$1+$I$1*SIN(15/180*3.14)*D21</f>
        <v>64646841.9290451</v>
      </c>
      <c r="F21" s="1" t="n">
        <f aca="false">E21/$J$1/2</f>
        <v>3.23234209645226E+022</v>
      </c>
      <c r="G21" s="1" t="n">
        <f aca="false">($Q$5^(-1/$Q$6))*($J$1^(1/$Q$6-1))*EXP($Q$7/($Q$6*8.314*C21))*$U$6</f>
        <v>1.95234778198396E+026</v>
      </c>
      <c r="H21" s="1" t="n">
        <f aca="false">$Q$9^(-1/$Q$10)*($J$1^(1/$Q$10-1))*EXP($Q$11/($Q$10*8.314*C21))*$U$7</f>
        <v>3.62210715729419E+028</v>
      </c>
      <c r="I21" s="1" t="n">
        <f aca="false">$Q$13^(-1/$Q$14)*($J$1^(1/$Q$14-1))*EXP(($Q$15+D21*$Q$16)/($Q$14*8.314*C21))*$U$8</f>
        <v>2.15042468230826E+032</v>
      </c>
      <c r="J21" s="1" t="n">
        <f aca="false">G21*$J$1*2</f>
        <v>390469556396.792</v>
      </c>
      <c r="K21" s="1" t="n">
        <f aca="false">H21*$J$1*2</f>
        <v>72442143145883.8</v>
      </c>
      <c r="L21" s="1" t="n">
        <f aca="false">I21*$J$1*2</f>
        <v>4.30084936461652E+017</v>
      </c>
      <c r="M21" s="1" t="n">
        <f aca="false">MIN(J21,E21)</f>
        <v>64646841.9290451</v>
      </c>
    </row>
    <row r="22" customFormat="false" ht="16.5" hidden="false" customHeight="false" outlineLevel="0" collapsed="false">
      <c r="A22" s="0" t="n">
        <f aca="false">A21+0.5</f>
        <v>9</v>
      </c>
      <c r="B22" s="0" t="n">
        <f aca="false">B21+($B$1-$A$1)/$B$2*(A22-A21)</f>
        <v>180</v>
      </c>
      <c r="C22" s="0" t="n">
        <f aca="false">B22+273</f>
        <v>453</v>
      </c>
      <c r="D22" s="0" t="n">
        <f aca="false">A22*9.8*3000*1000</f>
        <v>264600000</v>
      </c>
      <c r="E22" s="1" t="n">
        <f aca="false">$H$1+$I$1*SIN(15/180*3.14)*D22</f>
        <v>68449597.336636</v>
      </c>
      <c r="F22" s="1" t="n">
        <f aca="false">E22/$J$1/2</f>
        <v>3.4224798668318E+022</v>
      </c>
      <c r="G22" s="1" t="n">
        <f aca="false">($Q$5^(-1/$Q$6))*($J$1^(1/$Q$6-1))*EXP($Q$7/($Q$6*8.314*C22))*$U$6</f>
        <v>1.39778551802495E+026</v>
      </c>
      <c r="H22" s="1" t="n">
        <f aca="false">$Q$9^(-1/$Q$10)*($J$1^(1/$Q$10-1))*EXP($Q$11/($Q$10*8.314*C22))*$U$7</f>
        <v>1.95143892772431E+028</v>
      </c>
      <c r="I22" s="1" t="n">
        <f aca="false">$Q$13^(-1/$Q$14)*($J$1^(1/$Q$14-1))*EXP(($Q$15+D22*$Q$16)/($Q$14*8.314*C22))*$U$8</f>
        <v>9.21832781884355E+031</v>
      </c>
      <c r="J22" s="1" t="n">
        <f aca="false">G22*$J$1*2</f>
        <v>279557103604.991</v>
      </c>
      <c r="K22" s="1" t="n">
        <f aca="false">H22*$J$1*2</f>
        <v>39028778554486.2</v>
      </c>
      <c r="L22" s="1" t="n">
        <f aca="false">I22*$J$1*2</f>
        <v>1.84366556376871E+017</v>
      </c>
      <c r="M22" s="1" t="n">
        <f aca="false">MIN(J22,E22)</f>
        <v>68449597.336636</v>
      </c>
    </row>
    <row r="23" customFormat="false" ht="16.5" hidden="false" customHeight="false" outlineLevel="0" collapsed="false">
      <c r="A23" s="0" t="n">
        <f aca="false">A22+0.5</f>
        <v>9.5</v>
      </c>
      <c r="B23" s="0" t="n">
        <f aca="false">B22+($B$1-$A$1)/$B$2*(A23-A22)</f>
        <v>190</v>
      </c>
      <c r="C23" s="0" t="n">
        <f aca="false">B23+273</f>
        <v>463</v>
      </c>
      <c r="D23" s="0" t="n">
        <f aca="false">A23*9.8*3000*1000</f>
        <v>279300000</v>
      </c>
      <c r="E23" s="1" t="n">
        <f aca="false">$H$1+$I$1*SIN(15/180*3.14)*D23</f>
        <v>72252352.7442269</v>
      </c>
      <c r="F23" s="1" t="n">
        <f aca="false">E23/$J$1/2</f>
        <v>3.61261763721134E+022</v>
      </c>
      <c r="G23" s="1" t="n">
        <f aca="false">($Q$5^(-1/$Q$6))*($J$1^(1/$Q$6-1))*EXP($Q$7/($Q$6*8.314*C23))*$U$6</f>
        <v>1.01529542084344E+026</v>
      </c>
      <c r="H23" s="1" t="n">
        <f aca="false">$Q$9^(-1/$Q$10)*($J$1^(1/$Q$10-1))*EXP($Q$11/($Q$10*8.314*C23))*$U$7</f>
        <v>1.07982032829751E+028</v>
      </c>
      <c r="I23" s="1" t="n">
        <f aca="false">$Q$13^(-1/$Q$14)*($J$1^(1/$Q$14-1))*EXP(($Q$15+D23*$Q$16)/($Q$14*8.314*C23))*$U$8</f>
        <v>4.09893341344378E+031</v>
      </c>
      <c r="J23" s="1" t="n">
        <f aca="false">G23*$J$1*2</f>
        <v>203059084168.688</v>
      </c>
      <c r="K23" s="1" t="n">
        <f aca="false">H23*$J$1*2</f>
        <v>21596406565950.1</v>
      </c>
      <c r="L23" s="1" t="n">
        <f aca="false">I23*$J$1*2</f>
        <v>81978668268875500</v>
      </c>
      <c r="M23" s="1" t="n">
        <f aca="false">MIN(J23,E23)</f>
        <v>72252352.7442269</v>
      </c>
      <c r="O23" s="0" t="s">
        <v>22</v>
      </c>
      <c r="P23" s="0" t="s">
        <v>23</v>
      </c>
    </row>
    <row r="24" customFormat="false" ht="16.5" hidden="false" customHeight="false" outlineLevel="0" collapsed="false">
      <c r="A24" s="0" t="n">
        <f aca="false">A23+0.5</f>
        <v>10</v>
      </c>
      <c r="B24" s="0" t="n">
        <f aca="false">B23+($B$1-$A$1)/$B$2*(A24-A23)</f>
        <v>200</v>
      </c>
      <c r="C24" s="6" t="n">
        <f aca="false">B24+273</f>
        <v>473</v>
      </c>
      <c r="D24" s="0" t="n">
        <f aca="false">A24*9.8*3000*1000</f>
        <v>294000000</v>
      </c>
      <c r="E24" s="1" t="n">
        <f aca="false">$H$1+$I$1*SIN(15/180*3.14)*D24</f>
        <v>76055108.1518178</v>
      </c>
      <c r="F24" s="1" t="n">
        <f aca="false">E24/$J$1/2</f>
        <v>3.80275540759089E+022</v>
      </c>
      <c r="G24" s="1" t="n">
        <f aca="false">($Q$5^(-1/$Q$6))*($J$1^(1/$Q$6-1))*EXP($Q$7/($Q$6*8.314*C24))*$U$6</f>
        <v>7.47507017808072E+025</v>
      </c>
      <c r="H24" s="1" t="n">
        <f aca="false">$Q$9^(-1/$Q$10)*($J$1^(1/$Q$10-1))*EXP($Q$11/($Q$10*8.314*C24))*$U$7</f>
        <v>6.12653597658668E+027</v>
      </c>
      <c r="I24" s="1" t="n">
        <f aca="false">$Q$13^(-1/$Q$14)*($J$1^(1/$Q$14-1))*EXP(($Q$15+D24*$Q$16)/($Q$14*8.314*C24))*$U$8</f>
        <v>1.88613384409426E+031</v>
      </c>
      <c r="J24" s="7" t="n">
        <f aca="false">G24*$J$1*2</f>
        <v>149501403561.614</v>
      </c>
      <c r="K24" s="7" t="n">
        <f aca="false">H24*$J$1*2</f>
        <v>12253071953173.4</v>
      </c>
      <c r="L24" s="7" t="n">
        <f aca="false">I24*$J$1*2</f>
        <v>37722676881885200</v>
      </c>
      <c r="M24" s="1" t="n">
        <f aca="false">MIN(J24,E24)</f>
        <v>76055108.1518178</v>
      </c>
      <c r="P24" s="0" t="s">
        <v>24</v>
      </c>
    </row>
    <row r="25" customFormat="false" ht="16.5" hidden="false" customHeight="false" outlineLevel="0" collapsed="false">
      <c r="A25" s="0" t="n">
        <f aca="false">A24+0.5</f>
        <v>10.5</v>
      </c>
      <c r="B25" s="0" t="n">
        <f aca="false">B24+($B$1-$A$1)/$B$2*(A25-A24)</f>
        <v>210</v>
      </c>
      <c r="C25" s="0" t="n">
        <f aca="false">B25+273</f>
        <v>483</v>
      </c>
      <c r="D25" s="0" t="n">
        <f aca="false">A25*9.8*3000*1000</f>
        <v>308700000</v>
      </c>
      <c r="E25" s="1" t="n">
        <f aca="false">$H$1+$I$1*SIN(15/180*3.14)*D25</f>
        <v>79857863.5594087</v>
      </c>
      <c r="F25" s="1" t="n">
        <f aca="false">E25/$J$1/2</f>
        <v>3.99289317797043E+022</v>
      </c>
      <c r="G25" s="1" t="n">
        <f aca="false">($Q$5^(-1/$Q$6))*($J$1^(1/$Q$6-1))*EXP($Q$7/($Q$6*8.314*C25))*$U$6</f>
        <v>5.57371067826217E+025</v>
      </c>
      <c r="H25" s="1" t="n">
        <f aca="false">$Q$9^(-1/$Q$10)*($J$1^(1/$Q$10-1))*EXP($Q$11/($Q$10*8.314*C25))*$U$7</f>
        <v>3.55852863788329E+027</v>
      </c>
      <c r="I25" s="1" t="n">
        <f aca="false">$Q$13^(-1/$Q$14)*($J$1^(1/$Q$14-1))*EXP(($Q$15+D25*$Q$16)/($Q$14*8.314*C25))*$U$8</f>
        <v>8.9625723936124E+030</v>
      </c>
      <c r="J25" s="1" t="n">
        <f aca="false">G25*$J$1*2</f>
        <v>111474213565.243</v>
      </c>
      <c r="K25" s="1" t="n">
        <f aca="false">H25*$J$1*2</f>
        <v>7117057275766.57</v>
      </c>
      <c r="L25" s="1" t="n">
        <f aca="false">I25*$J$1*2</f>
        <v>17925144787224800</v>
      </c>
      <c r="M25" s="1" t="n">
        <f aca="false">MIN(J25,E25)</f>
        <v>79857863.5594087</v>
      </c>
    </row>
    <row r="26" customFormat="false" ht="16.5" hidden="false" customHeight="false" outlineLevel="0" collapsed="false">
      <c r="A26" s="0" t="n">
        <f aca="false">A25+0.5</f>
        <v>11</v>
      </c>
      <c r="B26" s="0" t="n">
        <f aca="false">B25+($B$1-$A$1)/$B$2*(A26-A25)</f>
        <v>220</v>
      </c>
      <c r="C26" s="0" t="n">
        <f aca="false">B26+273</f>
        <v>493</v>
      </c>
      <c r="D26" s="0" t="n">
        <f aca="false">A26*9.8*3000*1000</f>
        <v>323400000</v>
      </c>
      <c r="E26" s="1" t="n">
        <f aca="false">$H$1+$I$1*SIN(15/180*3.14)*D26</f>
        <v>83660618.9669996</v>
      </c>
      <c r="F26" s="1" t="n">
        <f aca="false">E26/$J$1/2</f>
        <v>4.18303094834998E+022</v>
      </c>
      <c r="G26" s="1" t="n">
        <f aca="false">($Q$5^(-1/$Q$6))*($J$1^(1/$Q$6-1))*EXP($Q$7/($Q$6*8.314*C26))*$U$6</f>
        <v>4.20576303890981E+025</v>
      </c>
      <c r="H26" s="1" t="n">
        <f aca="false">$Q$9^(-1/$Q$10)*($J$1^(1/$Q$10-1))*EXP($Q$11/($Q$10*8.314*C26))*$U$7</f>
        <v>2.11299139416184E+027</v>
      </c>
      <c r="I26" s="1" t="n">
        <f aca="false">$Q$13^(-1/$Q$14)*($J$1^(1/$Q$14-1))*EXP(($Q$15+D26*$Q$16)/($Q$14*8.314*C26))*$U$8</f>
        <v>4.3893677278936E+030</v>
      </c>
      <c r="J26" s="1" t="n">
        <f aca="false">G26*$J$1*2</f>
        <v>84115260778.1963</v>
      </c>
      <c r="K26" s="1" t="n">
        <f aca="false">H26*$J$1*2</f>
        <v>4225982788323.67</v>
      </c>
      <c r="L26" s="1" t="n">
        <f aca="false">I26*$J$1*2</f>
        <v>8778735455787200</v>
      </c>
      <c r="M26" s="1" t="n">
        <f aca="false">MIN(J26,E26)</f>
        <v>83660618.9669996</v>
      </c>
    </row>
    <row r="27" customFormat="false" ht="16.5" hidden="false" customHeight="false" outlineLevel="0" collapsed="false">
      <c r="A27" s="0" t="n">
        <f aca="false">A26+0.5</f>
        <v>11.5</v>
      </c>
      <c r="B27" s="0" t="n">
        <f aca="false">B26+($B$1-$A$1)/$B$2*(A27-A26)</f>
        <v>230</v>
      </c>
      <c r="C27" s="0" t="n">
        <f aca="false">B27+273</f>
        <v>503</v>
      </c>
      <c r="D27" s="0" t="n">
        <f aca="false">A27*9.8*3000*1000</f>
        <v>338100000</v>
      </c>
      <c r="E27" s="1" t="n">
        <f aca="false">$H$1+$I$1*SIN(15/180*3.14)*D27</f>
        <v>87463374.3745905</v>
      </c>
      <c r="F27" s="1" t="n">
        <f aca="false">E27/$J$1/2</f>
        <v>4.37316871872952E+022</v>
      </c>
      <c r="G27" s="1" t="n">
        <f aca="false">($Q$5^(-1/$Q$6))*($J$1^(1/$Q$6-1))*EXP($Q$7/($Q$6*8.314*C27))*$U$6</f>
        <v>3.20928278543578E+025</v>
      </c>
      <c r="H27" s="1" t="n">
        <f aca="false">$Q$9^(-1/$Q$10)*($J$1^(1/$Q$10-1))*EXP($Q$11/($Q$10*8.314*C27))*$U$7</f>
        <v>1.28093146930849E+027</v>
      </c>
      <c r="I27" s="1" t="n">
        <f aca="false">$Q$13^(-1/$Q$14)*($J$1^(1/$Q$14-1))*EXP(($Q$15+D27*$Q$16)/($Q$14*8.314*C27))*$U$8</f>
        <v>2.21155895267997E+030</v>
      </c>
      <c r="J27" s="1" t="n">
        <f aca="false">G27*$J$1*2</f>
        <v>64185655708.7156</v>
      </c>
      <c r="K27" s="1" t="n">
        <f aca="false">H27*$J$1*2</f>
        <v>2561862938616.99</v>
      </c>
      <c r="L27" s="1" t="n">
        <f aca="false">I27*$J$1*2</f>
        <v>4423117905359950</v>
      </c>
      <c r="M27" s="1" t="n">
        <f aca="false">MIN(J27,E27)</f>
        <v>87463374.3745905</v>
      </c>
    </row>
    <row r="28" customFormat="false" ht="16.5" hidden="false" customHeight="false" outlineLevel="0" collapsed="false">
      <c r="A28" s="0" t="n">
        <f aca="false">A27+0.5</f>
        <v>12</v>
      </c>
      <c r="B28" s="0" t="n">
        <f aca="false">B27+($B$1-$A$1)/$B$2*(A28-A27)</f>
        <v>240</v>
      </c>
      <c r="C28" s="0" t="n">
        <f aca="false">B28+273</f>
        <v>513</v>
      </c>
      <c r="D28" s="0" t="n">
        <f aca="false">A28*9.8*3000*1000</f>
        <v>352800000</v>
      </c>
      <c r="E28" s="1" t="n">
        <f aca="false">$H$1+$I$1*SIN(15/180*3.14)*D28</f>
        <v>91266129.7821813</v>
      </c>
      <c r="F28" s="1" t="n">
        <f aca="false">E28/$J$1/2</f>
        <v>4.56330648910907E+022</v>
      </c>
      <c r="G28" s="1" t="n">
        <f aca="false">($Q$5^(-1/$Q$6))*($J$1^(1/$Q$6-1))*EXP($Q$7/($Q$6*8.314*C28))*$U$6</f>
        <v>2.47485413030013E+025</v>
      </c>
      <c r="H28" s="1" t="n">
        <f aca="false">$Q$9^(-1/$Q$10)*($J$1^(1/$Q$10-1))*EXP($Q$11/($Q$10*8.314*C28))*$U$7</f>
        <v>7.91823884783146E+026</v>
      </c>
      <c r="I28" s="1" t="n">
        <f aca="false">$Q$13^(-1/$Q$14)*($J$1^(1/$Q$14-1))*EXP(($Q$15+D28*$Q$16)/($Q$14*8.314*C28))*$U$8</f>
        <v>1.14446218462503E+030</v>
      </c>
      <c r="J28" s="1" t="n">
        <f aca="false">G28*$J$1*2</f>
        <v>49497082606.0027</v>
      </c>
      <c r="K28" s="1" t="n">
        <f aca="false">H28*$J$1*2</f>
        <v>1583647769566.29</v>
      </c>
      <c r="L28" s="1" t="n">
        <f aca="false">I28*$J$1*2</f>
        <v>2288924369250070</v>
      </c>
      <c r="M28" s="1" t="n">
        <f aca="false">MIN(J28,E28)</f>
        <v>91266129.7821813</v>
      </c>
    </row>
    <row r="29" customFormat="false" ht="16.5" hidden="false" customHeight="false" outlineLevel="0" collapsed="false">
      <c r="A29" s="0" t="n">
        <f aca="false">A28+0.5</f>
        <v>12.5</v>
      </c>
      <c r="B29" s="0" t="n">
        <f aca="false">B28+($B$1-$A$1)/$B$2*(A29-A28)</f>
        <v>250</v>
      </c>
      <c r="C29" s="0" t="n">
        <f aca="false">B29+273</f>
        <v>523</v>
      </c>
      <c r="D29" s="0" t="n">
        <f aca="false">A29*9.8*3000*1000</f>
        <v>367500000</v>
      </c>
      <c r="E29" s="1" t="n">
        <f aca="false">$H$1+$I$1*SIN(15/180*3.14)*D29</f>
        <v>95068885.1897723</v>
      </c>
      <c r="F29" s="1" t="n">
        <f aca="false">E29/$J$1/2</f>
        <v>4.75344425948861E+022</v>
      </c>
      <c r="G29" s="1" t="n">
        <f aca="false">($Q$5^(-1/$Q$6))*($J$1^(1/$Q$6-1))*EXP($Q$7/($Q$6*8.314*C29))*$U$6</f>
        <v>1.92755613349053E+025</v>
      </c>
      <c r="H29" s="1" t="n">
        <f aca="false">$Q$9^(-1/$Q$10)*($J$1^(1/$Q$10-1))*EXP($Q$11/($Q$10*8.314*C29))*$U$7</f>
        <v>4.98562632289705E+026</v>
      </c>
      <c r="I29" s="1" t="n">
        <f aca="false">$Q$13^(-1/$Q$14)*($J$1^(1/$Q$14-1))*EXP(($Q$15+D29*$Q$16)/($Q$14*8.314*C29))*$U$8</f>
        <v>6.07358324749755E+029</v>
      </c>
      <c r="J29" s="1" t="n">
        <f aca="false">G29*$J$1*2</f>
        <v>38551122669.8106</v>
      </c>
      <c r="K29" s="1" t="n">
        <f aca="false">H29*$J$1*2</f>
        <v>997125264579.409</v>
      </c>
      <c r="L29" s="1" t="n">
        <f aca="false">I29*$J$1*2</f>
        <v>1214716649499510</v>
      </c>
      <c r="M29" s="1" t="n">
        <f aca="false">MIN(J29,E29)</f>
        <v>95068885.1897723</v>
      </c>
    </row>
    <row r="30" customFormat="false" ht="16.5" hidden="false" customHeight="false" outlineLevel="0" collapsed="false">
      <c r="A30" s="0" t="n">
        <f aca="false">A29+0.5</f>
        <v>13</v>
      </c>
      <c r="B30" s="0" t="n">
        <f aca="false">B29+($B$1-$A$1)/$B$2*(A30-A29)</f>
        <v>260</v>
      </c>
      <c r="C30" s="0" t="n">
        <f aca="false">B30+273</f>
        <v>533</v>
      </c>
      <c r="D30" s="0" t="n">
        <f aca="false">A30*9.8*3000*1000</f>
        <v>382200000</v>
      </c>
      <c r="E30" s="1" t="n">
        <f aca="false">$H$1+$I$1*SIN(15/180*3.14)*D30</f>
        <v>98871640.5973631</v>
      </c>
      <c r="F30" s="1" t="n">
        <f aca="false">E30/$J$1/2</f>
        <v>4.94358202986816E+022</v>
      </c>
      <c r="G30" s="1" t="n">
        <f aca="false">($Q$5^(-1/$Q$6))*($J$1^(1/$Q$6-1))*EXP($Q$7/($Q$6*8.314*C30))*$U$6</f>
        <v>1.51543514225633E+025</v>
      </c>
      <c r="H30" s="1" t="n">
        <f aca="false">$Q$9^(-1/$Q$10)*($J$1^(1/$Q$10-1))*EXP($Q$11/($Q$10*8.314*C30))*$U$7</f>
        <v>3.19410836361804E+026</v>
      </c>
      <c r="I30" s="1" t="n">
        <f aca="false">$Q$13^(-1/$Q$14)*($J$1^(1/$Q$14-1))*EXP(($Q$15+D30*$Q$16)/($Q$14*8.314*C30))*$U$8</f>
        <v>3.30075545719529E+029</v>
      </c>
      <c r="J30" s="1" t="n">
        <f aca="false">G30*$J$1*2</f>
        <v>30308702845.1265</v>
      </c>
      <c r="K30" s="1" t="n">
        <f aca="false">H30*$J$1*2</f>
        <v>638821672723.608</v>
      </c>
      <c r="L30" s="1" t="n">
        <f aca="false">I30*$J$1*2</f>
        <v>660151091439058</v>
      </c>
      <c r="M30" s="1" t="n">
        <f aca="false">MIN(J30,E30)</f>
        <v>98871640.5973631</v>
      </c>
    </row>
    <row r="31" customFormat="false" ht="16.5" hidden="false" customHeight="false" outlineLevel="0" collapsed="false">
      <c r="A31" s="0" t="n">
        <f aca="false">A30+0.5</f>
        <v>13.5</v>
      </c>
      <c r="B31" s="0" t="n">
        <f aca="false">B30+($B$1-$A$1)/$B$2*(A31-A30)</f>
        <v>270</v>
      </c>
      <c r="C31" s="0" t="n">
        <f aca="false">B31+273</f>
        <v>543</v>
      </c>
      <c r="D31" s="0" t="n">
        <f aca="false">A31*9.8*3000*1000</f>
        <v>396900000</v>
      </c>
      <c r="E31" s="1" t="n">
        <f aca="false">$H$1+$I$1*SIN(15/180*3.14)*D31</f>
        <v>102674396.004954</v>
      </c>
      <c r="F31" s="1" t="n">
        <f aca="false">E31/$J$1/2</f>
        <v>5.1337198002477E+022</v>
      </c>
      <c r="G31" s="1" t="n">
        <f aca="false">($Q$5^(-1/$Q$6))*($J$1^(1/$Q$6-1))*EXP($Q$7/($Q$6*8.314*C31))*$U$6</f>
        <v>1.20203065740701E+025</v>
      </c>
      <c r="H31" s="1" t="n">
        <f aca="false">$Q$9^(-1/$Q$10)*($J$1^(1/$Q$10-1))*EXP($Q$11/($Q$10*8.314*C31))*$U$7</f>
        <v>2.08018448946186E+026</v>
      </c>
      <c r="I31" s="1" t="n">
        <f aca="false">$Q$13^(-1/$Q$14)*($J$1^(1/$Q$14-1))*EXP(($Q$15+D31*$Q$16)/($Q$14*8.314*C31))*$U$8</f>
        <v>1.83457765530459E+029</v>
      </c>
      <c r="J31" s="1" t="n">
        <f aca="false">G31*$J$1*2</f>
        <v>24040613148.1402</v>
      </c>
      <c r="K31" s="1" t="n">
        <f aca="false">H31*$J$1*2</f>
        <v>416036897892.373</v>
      </c>
      <c r="L31" s="1" t="n">
        <f aca="false">I31*$J$1*2</f>
        <v>366915531060918</v>
      </c>
      <c r="M31" s="1" t="n">
        <f aca="false">MIN(J31,E31)</f>
        <v>102674396.004954</v>
      </c>
    </row>
    <row r="32" customFormat="false" ht="16.5" hidden="false" customHeight="false" outlineLevel="0" collapsed="false">
      <c r="A32" s="0" t="n">
        <f aca="false">A31+0.5</f>
        <v>14</v>
      </c>
      <c r="B32" s="0" t="n">
        <f aca="false">B31+($B$1-$A$1)/$B$2*(A32-A31)</f>
        <v>280</v>
      </c>
      <c r="C32" s="0" t="n">
        <f aca="false">B32+273</f>
        <v>553</v>
      </c>
      <c r="D32" s="0" t="n">
        <f aca="false">A32*9.8*3000*1000</f>
        <v>411600000</v>
      </c>
      <c r="E32" s="1" t="n">
        <f aca="false">$H$1+$I$1*SIN(15/180*3.14)*D32</f>
        <v>106477151.412545</v>
      </c>
      <c r="F32" s="1" t="n">
        <f aca="false">E32/$J$1/2</f>
        <v>5.32385757062725E+022</v>
      </c>
      <c r="G32" s="1" t="n">
        <f aca="false">($Q$5^(-1/$Q$6))*($J$1^(1/$Q$6-1))*EXP($Q$7/($Q$6*8.314*C32))*$U$6</f>
        <v>9.61463628226673E+024</v>
      </c>
      <c r="H32" s="1" t="n">
        <f aca="false">$Q$9^(-1/$Q$10)*($J$1^(1/$Q$10-1))*EXP($Q$11/($Q$10*8.314*C32))*$U$7</f>
        <v>1.37590981071839E+026</v>
      </c>
      <c r="I32" s="1" t="n">
        <f aca="false">$Q$13^(-1/$Q$14)*($J$1^(1/$Q$14-1))*EXP(($Q$15+D32*$Q$16)/($Q$14*8.314*C32))*$U$8</f>
        <v>1.04155945634277E+029</v>
      </c>
      <c r="J32" s="1" t="n">
        <f aca="false">G32*$J$1*2</f>
        <v>19229272564.5335</v>
      </c>
      <c r="K32" s="1" t="n">
        <f aca="false">H32*$J$1*2</f>
        <v>275181962143.678</v>
      </c>
      <c r="L32" s="1" t="n">
        <f aca="false">I32*$J$1*2</f>
        <v>208311891268554</v>
      </c>
      <c r="M32" s="1" t="n">
        <f aca="false">MIN(J32,E32)</f>
        <v>106477151.412545</v>
      </c>
    </row>
    <row r="33" customFormat="false" ht="16.5" hidden="false" customHeight="false" outlineLevel="0" collapsed="false">
      <c r="A33" s="0" t="n">
        <f aca="false">A32+0.5</f>
        <v>14.5</v>
      </c>
      <c r="B33" s="0" t="n">
        <f aca="false">B32+($B$1-$A$1)/$B$2*(A33-A32)</f>
        <v>290</v>
      </c>
      <c r="C33" s="0" t="n">
        <f aca="false">B33+273</f>
        <v>563</v>
      </c>
      <c r="D33" s="0" t="n">
        <f aca="false">A33*9.8*3000*1000</f>
        <v>426300000</v>
      </c>
      <c r="E33" s="1" t="n">
        <f aca="false">$H$1+$I$1*SIN(15/180*3.14)*D33</f>
        <v>110279906.820136</v>
      </c>
      <c r="F33" s="1" t="n">
        <f aca="false">E33/$J$1/2</f>
        <v>5.51399534100679E+022</v>
      </c>
      <c r="G33" s="1" t="n">
        <f aca="false">($Q$5^(-1/$Q$6))*($J$1^(1/$Q$6-1))*EXP($Q$7/($Q$6*8.314*C33))*$U$6</f>
        <v>7.75167196336027E+024</v>
      </c>
      <c r="H33" s="1" t="n">
        <f aca="false">$Q$9^(-1/$Q$10)*($J$1^(1/$Q$10-1))*EXP($Q$11/($Q$10*8.314*C33))*$U$7</f>
        <v>9.2353861162532E+025</v>
      </c>
      <c r="I33" s="1" t="n">
        <f aca="false">$Q$13^(-1/$Q$14)*($J$1^(1/$Q$14-1))*EXP(($Q$15+D33*$Q$16)/($Q$14*8.314*C33))*$U$8</f>
        <v>6.03344940600037E+028</v>
      </c>
      <c r="J33" s="1" t="n">
        <f aca="false">G33*$J$1*2</f>
        <v>15503343926.7205</v>
      </c>
      <c r="K33" s="1" t="n">
        <f aca="false">H33*$J$1*2</f>
        <v>184707722325.064</v>
      </c>
      <c r="L33" s="1" t="n">
        <f aca="false">I33*$J$1*2</f>
        <v>120668988120007</v>
      </c>
      <c r="M33" s="1" t="n">
        <f aca="false">MIN(J33,E33)</f>
        <v>110279906.820136</v>
      </c>
    </row>
    <row r="34" customFormat="false" ht="16.5" hidden="false" customHeight="false" outlineLevel="0" collapsed="false">
      <c r="A34" s="0" t="n">
        <f aca="false">A33+0.5</f>
        <v>15</v>
      </c>
      <c r="B34" s="0" t="n">
        <f aca="false">B33+($B$1-$A$1)/$B$2*(A34-A33)</f>
        <v>300</v>
      </c>
      <c r="C34" s="0" t="n">
        <f aca="false">B34+273</f>
        <v>573</v>
      </c>
      <c r="D34" s="0" t="n">
        <f aca="false">A34*9.8*3000*1000</f>
        <v>441000000</v>
      </c>
      <c r="E34" s="1" t="n">
        <f aca="false">$H$1+$I$1*SIN(15/180*3.14)*D34</f>
        <v>114082662.227727</v>
      </c>
      <c r="F34" s="1" t="n">
        <f aca="false">E34/$J$1/2</f>
        <v>5.70413311138633E+022</v>
      </c>
      <c r="G34" s="1" t="n">
        <f aca="false">($Q$5^(-1/$Q$6))*($J$1^(1/$Q$6-1))*EXP($Q$7/($Q$6*8.314*C34))*$U$6</f>
        <v>6.29684126348221E+024</v>
      </c>
      <c r="H34" s="1" t="n">
        <f aca="false">$Q$9^(-1/$Q$10)*($J$1^(1/$Q$10-1))*EXP($Q$11/($Q$10*8.314*C34))*$U$7</f>
        <v>6.28583896208336E+025</v>
      </c>
      <c r="I34" s="1" t="n">
        <f aca="false">$Q$13^(-1/$Q$14)*($J$1^(1/$Q$14-1))*EXP(($Q$15+D34*$Q$16)/($Q$14*8.314*C34))*$U$8</f>
        <v>3.56224403513192E+028</v>
      </c>
      <c r="J34" s="1" t="n">
        <f aca="false">G34*$J$1*2</f>
        <v>12593682526.9644</v>
      </c>
      <c r="K34" s="1" t="n">
        <f aca="false">H34*$J$1*2</f>
        <v>125716779241.667</v>
      </c>
      <c r="L34" s="1" t="n">
        <f aca="false">I34*$J$1*2</f>
        <v>71244880702638.3</v>
      </c>
      <c r="M34" s="1" t="n">
        <f aca="false">MIN(J34,E34)</f>
        <v>114082662.227727</v>
      </c>
    </row>
    <row r="35" customFormat="false" ht="16.5" hidden="false" customHeight="false" outlineLevel="0" collapsed="false">
      <c r="A35" s="0" t="n">
        <f aca="false">A34+0.5</f>
        <v>15.5</v>
      </c>
      <c r="B35" s="0" t="n">
        <f aca="false">B34+($B$1-$A$1)/$B$2*(A35-A34)</f>
        <v>310</v>
      </c>
      <c r="C35" s="0" t="n">
        <f aca="false">B35+273</f>
        <v>583</v>
      </c>
      <c r="D35" s="0" t="n">
        <f aca="false">A35*9.8*3000*1000</f>
        <v>455700000</v>
      </c>
      <c r="E35" s="1" t="n">
        <f aca="false">$H$1+$I$1*SIN(15/180*3.14)*D35</f>
        <v>117885417.635318</v>
      </c>
      <c r="F35" s="1" t="n">
        <f aca="false">E35/$J$1/2</f>
        <v>5.89427088176588E+022</v>
      </c>
      <c r="G35" s="1" t="n">
        <f aca="false">($Q$5^(-1/$Q$6))*($J$1^(1/$Q$6-1))*EXP($Q$7/($Q$6*8.314*C35))*$U$6</f>
        <v>5.15165696007577E+024</v>
      </c>
      <c r="H35" s="1" t="n">
        <f aca="false">$Q$9^(-1/$Q$10)*($J$1^(1/$Q$10-1))*EXP($Q$11/($Q$10*8.314*C35))*$U$7</f>
        <v>4.33514453229286E+025</v>
      </c>
      <c r="I35" s="1" t="n">
        <f aca="false">$Q$13^(-1/$Q$14)*($J$1^(1/$Q$14-1))*EXP(($Q$15+D35*$Q$16)/($Q$14*8.314*C35))*$U$8</f>
        <v>2.14156942710883E+028</v>
      </c>
      <c r="J35" s="1" t="n">
        <f aca="false">G35*$J$1*2</f>
        <v>10303313920.1515</v>
      </c>
      <c r="K35" s="1" t="n">
        <f aca="false">H35*$J$1*2</f>
        <v>86702890645.8572</v>
      </c>
      <c r="L35" s="1" t="n">
        <f aca="false">I35*$J$1*2</f>
        <v>42831388542176.6</v>
      </c>
      <c r="M35" s="1" t="n">
        <f aca="false">MIN(J35,E35)</f>
        <v>117885417.635318</v>
      </c>
    </row>
    <row r="36" customFormat="false" ht="16.5" hidden="false" customHeight="false" outlineLevel="0" collapsed="false">
      <c r="A36" s="0" t="n">
        <f aca="false">A35+0.5</f>
        <v>16</v>
      </c>
      <c r="B36" s="0" t="n">
        <f aca="false">B35+($B$1-$A$1)/$B$2*(A36-A35)</f>
        <v>320</v>
      </c>
      <c r="C36" s="0" t="n">
        <f aca="false">B36+273</f>
        <v>593</v>
      </c>
      <c r="D36" s="0" t="n">
        <f aca="false">A36*9.8*3000*1000</f>
        <v>470400000</v>
      </c>
      <c r="E36" s="1" t="n">
        <f aca="false">$H$1+$I$1*SIN(15/180*3.14)*D36</f>
        <v>121688173.042908</v>
      </c>
      <c r="F36" s="1" t="n">
        <f aca="false">E36/$J$1/2</f>
        <v>6.08440865214542E+022</v>
      </c>
      <c r="G36" s="1" t="n">
        <f aca="false">($Q$5^(-1/$Q$6))*($J$1^(1/$Q$6-1))*EXP($Q$7/($Q$6*8.314*C36))*$U$6</f>
        <v>4.24337379080589E+024</v>
      </c>
      <c r="H36" s="1" t="n">
        <f aca="false">$Q$9^(-1/$Q$10)*($J$1^(1/$Q$10-1))*EXP($Q$11/($Q$10*8.314*C36))*$U$7</f>
        <v>3.02751329777651E+025</v>
      </c>
      <c r="I36" s="1" t="n">
        <f aca="false">$Q$13^(-1/$Q$14)*($J$1^(1/$Q$14-1))*EXP(($Q$15+D36*$Q$16)/($Q$14*8.314*C36))*$U$8</f>
        <v>1.30976683063597E+028</v>
      </c>
      <c r="J36" s="1" t="n">
        <f aca="false">G36*$J$1*2</f>
        <v>8486747581.61178</v>
      </c>
      <c r="K36" s="1" t="n">
        <f aca="false">H36*$J$1*2</f>
        <v>60550265955.5302</v>
      </c>
      <c r="L36" s="1" t="n">
        <f aca="false">I36*$J$1*2</f>
        <v>26195336612719.5</v>
      </c>
      <c r="M36" s="1" t="n">
        <f aca="false">MIN(J36,E36)</f>
        <v>121688173.042908</v>
      </c>
    </row>
    <row r="37" customFormat="false" ht="16.5" hidden="false" customHeight="false" outlineLevel="0" collapsed="false">
      <c r="A37" s="0" t="n">
        <f aca="false">A36+0.5</f>
        <v>16.5</v>
      </c>
      <c r="B37" s="0" t="n">
        <f aca="false">B36+($B$1-$A$1)/$B$2*(A37-A36)</f>
        <v>330</v>
      </c>
      <c r="C37" s="0" t="n">
        <f aca="false">B37+273</f>
        <v>603</v>
      </c>
      <c r="D37" s="0" t="n">
        <f aca="false">A37*9.8*3000*1000</f>
        <v>485100000</v>
      </c>
      <c r="E37" s="1" t="n">
        <f aca="false">$H$1+$I$1*SIN(15/180*3.14)*D37</f>
        <v>125490928.450499</v>
      </c>
      <c r="F37" s="1" t="n">
        <f aca="false">E37/$J$1/2</f>
        <v>6.27454642252497E+022</v>
      </c>
      <c r="G37" s="1" t="n">
        <f aca="false">($Q$5^(-1/$Q$6))*($J$1^(1/$Q$6-1))*EXP($Q$7/($Q$6*8.314*C37))*$U$6</f>
        <v>3.51778690850126E+024</v>
      </c>
      <c r="H37" s="1" t="n">
        <f aca="false">$Q$9^(-1/$Q$10)*($J$1^(1/$Q$10-1))*EXP($Q$11/($Q$10*8.314*C37))*$U$7</f>
        <v>2.1396361714857E+025</v>
      </c>
      <c r="I37" s="1" t="n">
        <f aca="false">$Q$13^(-1/$Q$14)*($J$1^(1/$Q$14-1))*EXP(($Q$15+D37*$Q$16)/($Q$14*8.314*C37))*$U$8</f>
        <v>8.14213584356487E+027</v>
      </c>
      <c r="J37" s="1" t="n">
        <f aca="false">G37*$J$1*2</f>
        <v>7035573817.00252</v>
      </c>
      <c r="K37" s="1" t="n">
        <f aca="false">H37*$J$1*2</f>
        <v>42792723429.7141</v>
      </c>
      <c r="L37" s="1" t="n">
        <f aca="false">I37*$J$1*2</f>
        <v>16284271687129.7</v>
      </c>
      <c r="M37" s="1" t="n">
        <f aca="false">MIN(J37,E37)</f>
        <v>125490928.450499</v>
      </c>
    </row>
    <row r="38" customFormat="false" ht="16.5" hidden="false" customHeight="false" outlineLevel="0" collapsed="false">
      <c r="A38" s="0" t="n">
        <f aca="false">A37+0.5</f>
        <v>17</v>
      </c>
      <c r="B38" s="0" t="n">
        <f aca="false">B37+($B$1-$A$1)/$B$2*(A38-A37)</f>
        <v>340</v>
      </c>
      <c r="C38" s="0" t="n">
        <f aca="false">B38+273</f>
        <v>613</v>
      </c>
      <c r="D38" s="0" t="n">
        <f aca="false">A38*9.8*3000*1000</f>
        <v>499800000</v>
      </c>
      <c r="E38" s="1" t="n">
        <f aca="false">$H$1+$I$1*SIN(15/180*3.14)*D38</f>
        <v>129293683.85809</v>
      </c>
      <c r="F38" s="1" t="n">
        <f aca="false">E38/$J$1/2</f>
        <v>6.46468419290451E+022</v>
      </c>
      <c r="G38" s="1" t="n">
        <f aca="false">($Q$5^(-1/$Q$6))*($J$1^(1/$Q$6-1))*EXP($Q$7/($Q$6*8.314*C38))*$U$6</f>
        <v>2.93416762422584E+024</v>
      </c>
      <c r="H38" s="1" t="n">
        <f aca="false">$Q$9^(-1/$Q$10)*($J$1^(1/$Q$10-1))*EXP($Q$11/($Q$10*8.314*C38))*$U$7</f>
        <v>1.52936839358816E+025</v>
      </c>
      <c r="I38" s="1" t="n">
        <f aca="false">$Q$13^(-1/$Q$14)*($J$1^(1/$Q$14-1))*EXP(($Q$15+D38*$Q$16)/($Q$14*8.314*C38))*$U$8</f>
        <v>5.14065679349683E+027</v>
      </c>
      <c r="J38" s="1" t="n">
        <f aca="false">G38*$J$1*2</f>
        <v>5868335248.45168</v>
      </c>
      <c r="K38" s="1" t="n">
        <f aca="false">H38*$J$1*2</f>
        <v>30587367871.7633</v>
      </c>
      <c r="L38" s="1" t="n">
        <f aca="false">I38*$J$1*2</f>
        <v>10281313586993.7</v>
      </c>
      <c r="M38" s="1" t="n">
        <f aca="false">MIN(J38,E38)</f>
        <v>129293683.85809</v>
      </c>
    </row>
    <row r="39" s="8" customFormat="true" ht="16.5" hidden="false" customHeight="false" outlineLevel="0" collapsed="false">
      <c r="A39" s="0" t="n">
        <f aca="false">A38+0.5</f>
        <v>17.5</v>
      </c>
      <c r="B39" s="0" t="n">
        <f aca="false">B38+($B$1-$A$1)/$B$2*(A39-A38)</f>
        <v>350</v>
      </c>
      <c r="C39" s="8" t="n">
        <f aca="false">B39+273</f>
        <v>623</v>
      </c>
      <c r="D39" s="0" t="n">
        <f aca="false">A39*9.8*3000*1000</f>
        <v>514500000</v>
      </c>
      <c r="E39" s="1" t="n">
        <f aca="false">$H$1+$I$1*SIN(15/180*3.14)*D39</f>
        <v>133096439.265681</v>
      </c>
      <c r="F39" s="1" t="n">
        <f aca="false">E39/$J$1/2</f>
        <v>6.65482196328406E+022</v>
      </c>
      <c r="G39" s="1" t="n">
        <f aca="false">($Q$5^(-1/$Q$6))*($J$1^(1/$Q$6-1))*EXP($Q$7/($Q$6*8.314*C39))*$U$6</f>
        <v>2.46166819213037E+024</v>
      </c>
      <c r="H39" s="1" t="n">
        <f aca="false">$Q$9^(-1/$Q$10)*($J$1^(1/$Q$10-1))*EXP($Q$11/($Q$10*8.314*C39))*$U$7</f>
        <v>1.10500886222437E+025</v>
      </c>
      <c r="I39" s="1" t="n">
        <f aca="false">$Q$13^(-1/$Q$14)*($J$1^(1/$Q$14-1))*EXP(($Q$15+D39*$Q$16)/($Q$14*8.314*C39))*$U$8</f>
        <v>3.29390010814882E+027</v>
      </c>
      <c r="J39" s="9" t="n">
        <f aca="false">G39*$J$1*2</f>
        <v>4923336384.26075</v>
      </c>
      <c r="K39" s="9" t="n">
        <f aca="false">H39*$J$1*2</f>
        <v>22100177244.4874</v>
      </c>
      <c r="L39" s="9" t="n">
        <f aca="false">I39*$J$1*2</f>
        <v>6587800216297.64</v>
      </c>
      <c r="M39" s="1" t="n">
        <f aca="false">MIN(J39,E39)</f>
        <v>133096439.265681</v>
      </c>
    </row>
    <row r="40" customFormat="false" ht="16.5" hidden="false" customHeight="false" outlineLevel="0" collapsed="false">
      <c r="A40" s="0" t="n">
        <f aca="false">A39+0.5</f>
        <v>18</v>
      </c>
      <c r="B40" s="0" t="n">
        <f aca="false">B39+($B$1-$A$1)/$B$2*(A40-A39)</f>
        <v>360</v>
      </c>
      <c r="C40" s="0" t="n">
        <f aca="false">B40+273</f>
        <v>633</v>
      </c>
      <c r="D40" s="0" t="n">
        <f aca="false">A40*9.8*3000*1000</f>
        <v>529200000</v>
      </c>
      <c r="E40" s="1" t="n">
        <f aca="false">$H$1+$I$1*SIN(15/180*3.14)*D40</f>
        <v>136899194.673272</v>
      </c>
      <c r="F40" s="1" t="n">
        <f aca="false">E40/$J$1/2</f>
        <v>6.8449597336636E+022</v>
      </c>
      <c r="G40" s="1" t="n">
        <f aca="false">($Q$5^(-1/$Q$6))*($J$1^(1/$Q$6-1))*EXP($Q$7/($Q$6*8.314*C40))*$U$6</f>
        <v>2.07674627856215E+024</v>
      </c>
      <c r="H40" s="1" t="n">
        <f aca="false">$Q$9^(-1/$Q$10)*($J$1^(1/$Q$10-1))*EXP($Q$11/($Q$10*8.314*C40))*$U$7</f>
        <v>8.06638621171452E+024</v>
      </c>
      <c r="I40" s="1" t="n">
        <f aca="false">$Q$13^(-1/$Q$14)*($J$1^(1/$Q$14-1))*EXP(($Q$15+D40*$Q$16)/($Q$14*8.314*C40))*$U$8</f>
        <v>2.1404738309104E+027</v>
      </c>
      <c r="J40" s="1" t="n">
        <f aca="false">G40*$J$1*2</f>
        <v>4153492557.1243</v>
      </c>
      <c r="K40" s="1" t="n">
        <f aca="false">H40*$J$1*2</f>
        <v>16132772423.429</v>
      </c>
      <c r="L40" s="1" t="n">
        <f aca="false">I40*$J$1*2</f>
        <v>4280947661820.79</v>
      </c>
      <c r="M40" s="1" t="n">
        <f aca="false">MIN(J40,E40)</f>
        <v>136899194.673272</v>
      </c>
    </row>
    <row r="41" customFormat="false" ht="16.5" hidden="false" customHeight="false" outlineLevel="0" collapsed="false">
      <c r="A41" s="0" t="n">
        <f aca="false">A40+0.5</f>
        <v>18.5</v>
      </c>
      <c r="B41" s="0" t="n">
        <f aca="false">B40+($B$1-$A$1)/$B$2*(A41-A40)</f>
        <v>370</v>
      </c>
      <c r="C41" s="0" t="n">
        <f aca="false">B41+273</f>
        <v>643</v>
      </c>
      <c r="D41" s="0" t="n">
        <f aca="false">A41*9.8*3000*1000</f>
        <v>543900000</v>
      </c>
      <c r="E41" s="1" t="n">
        <f aca="false">$H$1+$I$1*SIN(15/180*3.14)*D41</f>
        <v>140701950.080863</v>
      </c>
      <c r="F41" s="1" t="n">
        <f aca="false">E41/$J$1/2</f>
        <v>7.03509750404314E+022</v>
      </c>
      <c r="G41" s="1" t="n">
        <f aca="false">($Q$5^(-1/$Q$6))*($J$1^(1/$Q$6-1))*EXP($Q$7/($Q$6*8.314*C41))*$U$6</f>
        <v>1.76130387552227E+024</v>
      </c>
      <c r="H41" s="1" t="n">
        <f aca="false">$Q$9^(-1/$Q$10)*($J$1^(1/$Q$10-1))*EXP($Q$11/($Q$10*8.314*C41))*$U$7</f>
        <v>5.94625862544515E+024</v>
      </c>
      <c r="I41" s="1" t="n">
        <f aca="false">$Q$13^(-1/$Q$14)*($J$1^(1/$Q$14-1))*EXP(($Q$15+D41*$Q$16)/($Q$14*8.314*C41))*$U$8</f>
        <v>1.40971766663087E+027</v>
      </c>
      <c r="J41" s="1" t="n">
        <f aca="false">G41*$J$1*2</f>
        <v>3522607751.04454</v>
      </c>
      <c r="K41" s="1" t="n">
        <f aca="false">H41*$J$1*2</f>
        <v>11892517250.8903</v>
      </c>
      <c r="L41" s="1" t="n">
        <f aca="false">I41*$J$1*2</f>
        <v>2819435333261.74</v>
      </c>
      <c r="M41" s="1" t="n">
        <f aca="false">MIN(J41,E41)</f>
        <v>140701950.080863</v>
      </c>
    </row>
    <row r="42" customFormat="false" ht="16.5" hidden="false" customHeight="false" outlineLevel="0" collapsed="false">
      <c r="A42" s="0" t="n">
        <f aca="false">A41+0.5</f>
        <v>19</v>
      </c>
      <c r="B42" s="0" t="n">
        <f aca="false">B41+($B$1-$A$1)/$B$2*(A42-A41)</f>
        <v>380</v>
      </c>
      <c r="C42" s="0" t="n">
        <f aca="false">B42+273</f>
        <v>653</v>
      </c>
      <c r="D42" s="0" t="n">
        <f aca="false">A42*9.8*3000*1000</f>
        <v>558600000</v>
      </c>
      <c r="E42" s="1" t="n">
        <f aca="false">$H$1+$I$1*SIN(15/180*3.14)*D42</f>
        <v>144504705.488454</v>
      </c>
      <c r="F42" s="1" t="n">
        <f aca="false">E42/$J$1/2</f>
        <v>7.22523527442269E+022</v>
      </c>
      <c r="G42" s="1" t="n">
        <f aca="false">($Q$5^(-1/$Q$6))*($J$1^(1/$Q$6-1))*EXP($Q$7/($Q$6*8.314*C42))*$U$6</f>
        <v>1.50133129912188E+024</v>
      </c>
      <c r="H42" s="1" t="n">
        <f aca="false">$Q$9^(-1/$Q$10)*($J$1^(1/$Q$10-1))*EXP($Q$11/($Q$10*8.314*C42))*$U$7</f>
        <v>4.4245059735908E+024</v>
      </c>
      <c r="I42" s="1" t="n">
        <f aca="false">$Q$13^(-1/$Q$14)*($J$1^(1/$Q$14-1))*EXP(($Q$15+D42*$Q$16)/($Q$14*8.314*C42))*$U$8</f>
        <v>9.40393410903536E+026</v>
      </c>
      <c r="J42" s="1" t="n">
        <f aca="false">G42*$J$1*2</f>
        <v>3002662598.24377</v>
      </c>
      <c r="K42" s="1" t="n">
        <f aca="false">H42*$J$1*2</f>
        <v>8849011947.1816</v>
      </c>
      <c r="L42" s="1" t="n">
        <f aca="false">I42*$J$1*2</f>
        <v>1880786821807.07</v>
      </c>
      <c r="M42" s="1" t="n">
        <f aca="false">MIN(J42,E42)</f>
        <v>144504705.488454</v>
      </c>
    </row>
    <row r="43" customFormat="false" ht="16.5" hidden="false" customHeight="false" outlineLevel="0" collapsed="false">
      <c r="A43" s="0" t="n">
        <f aca="false">A42+0.5</f>
        <v>19.5</v>
      </c>
      <c r="B43" s="0" t="n">
        <f aca="false">B42+($B$1-$A$1)/$B$2*(A43-A42)</f>
        <v>390</v>
      </c>
      <c r="C43" s="0" t="n">
        <f aca="false">B43+273</f>
        <v>663</v>
      </c>
      <c r="D43" s="0" t="n">
        <f aca="false">A43*9.8*3000*1000</f>
        <v>573300000</v>
      </c>
      <c r="E43" s="1" t="n">
        <f aca="false">$H$1+$I$1*SIN(15/180*3.14)*D43</f>
        <v>148307460.896045</v>
      </c>
      <c r="F43" s="1" t="n">
        <f aca="false">E43/$J$1/2</f>
        <v>7.41537304480223E+022</v>
      </c>
      <c r="G43" s="1" t="n">
        <f aca="false">($Q$5^(-1/$Q$6))*($J$1^(1/$Q$6-1))*EXP($Q$7/($Q$6*8.314*C43))*$U$6</f>
        <v>1.28591134091456E+024</v>
      </c>
      <c r="H43" s="1" t="n">
        <f aca="false">$Q$9^(-1/$Q$10)*($J$1^(1/$Q$10-1))*EXP($Q$11/($Q$10*8.314*C43))*$U$7</f>
        <v>3.32168501372468E+024</v>
      </c>
      <c r="I43" s="1" t="n">
        <f aca="false">$Q$13^(-1/$Q$14)*($J$1^(1/$Q$14-1))*EXP(($Q$15+D43*$Q$16)/($Q$14*8.314*C43))*$U$8</f>
        <v>6.35025054867526E+026</v>
      </c>
      <c r="J43" s="1" t="n">
        <f aca="false">G43*$J$1*2</f>
        <v>2571822681.82912</v>
      </c>
      <c r="K43" s="1" t="n">
        <f aca="false">H43*$J$1*2</f>
        <v>6643370027.44937</v>
      </c>
      <c r="L43" s="1" t="n">
        <f aca="false">I43*$J$1*2</f>
        <v>1270050109735.05</v>
      </c>
      <c r="M43" s="1" t="n">
        <f aca="false">MIN(J43,E43)</f>
        <v>148307460.896045</v>
      </c>
    </row>
    <row r="44" s="8" customFormat="true" ht="16.5" hidden="false" customHeight="false" outlineLevel="0" collapsed="false">
      <c r="A44" s="8" t="n">
        <f aca="false">A43+0.5</f>
        <v>20</v>
      </c>
      <c r="B44" s="8" t="n">
        <f aca="false">B43+($B$1-$A$1)/$B$2*(A44-A43)</f>
        <v>400</v>
      </c>
      <c r="C44" s="8" t="n">
        <f aca="false">B44+273</f>
        <v>673</v>
      </c>
      <c r="D44" s="0" t="n">
        <f aca="false">A44*9.8*3000*1000</f>
        <v>588000000</v>
      </c>
      <c r="E44" s="9" t="n">
        <f aca="false">$H$1+$I$1*SIN(15/180*3.14)*D44</f>
        <v>152110216.303636</v>
      </c>
      <c r="F44" s="9" t="n">
        <f aca="false">E44/$J$1/2</f>
        <v>7.60551081518178E+022</v>
      </c>
      <c r="G44" s="1" t="n">
        <f aca="false">($Q$5^(-1/$Q$6))*($J$1^(1/$Q$6-1))*EXP($Q$7/($Q$6*8.314*C44))*$U$6</f>
        <v>1.10648234694401E+024</v>
      </c>
      <c r="H44" s="1" t="n">
        <f aca="false">$Q$9^(-1/$Q$10)*($J$1^(1/$Q$10-1))*EXP($Q$11/($Q$10*8.314*C44))*$U$7</f>
        <v>2.51508199515326E+024</v>
      </c>
      <c r="I44" s="1" t="n">
        <f aca="false">$Q$13^(-1/$Q$14)*($J$1^(1/$Q$14-1))*EXP(($Q$15+D44*$Q$16)/($Q$14*8.314*C44))*$U$8</f>
        <v>4.33849963155575E+026</v>
      </c>
      <c r="J44" s="9" t="n">
        <f aca="false">G44*$J$1*2</f>
        <v>2212964693.88801</v>
      </c>
      <c r="K44" s="9" t="n">
        <f aca="false">H44*$J$1*2</f>
        <v>5030163990.30653</v>
      </c>
      <c r="L44" s="9" t="n">
        <f aca="false">I44*$J$1*2</f>
        <v>867699926311.151</v>
      </c>
      <c r="M44" s="9" t="n">
        <f aca="false">MIN(J44,E44)</f>
        <v>152110216.303636</v>
      </c>
    </row>
    <row r="45" customFormat="false" ht="16.5" hidden="false" customHeight="false" outlineLevel="0" collapsed="false">
      <c r="A45" s="0" t="n">
        <f aca="false">A44+0.5</f>
        <v>20.5</v>
      </c>
      <c r="B45" s="0" t="n">
        <f aca="false">B44+($C$1-$B$1)/$D$2*(A45-A44)</f>
        <v>405</v>
      </c>
      <c r="C45" s="0" t="n">
        <f aca="false">B45+273</f>
        <v>678</v>
      </c>
      <c r="D45" s="0" t="n">
        <f aca="false">A45*9.8*3000*1000</f>
        <v>602700000</v>
      </c>
      <c r="E45" s="1" t="n">
        <f aca="false">$H$1+$I$1*SIN(15/180*3.14)*D45</f>
        <v>155912971.711226</v>
      </c>
      <c r="F45" s="1" t="n">
        <f aca="false">E45/$J$1/2</f>
        <v>7.79564858556132E+022</v>
      </c>
      <c r="G45" s="1" t="n">
        <f aca="false">($Q$5^(-1/$Q$6))*($J$1^(1/$Q$6-1))*EXP($Q$7/($Q$6*8.314*C45))*$U$6</f>
        <v>1.02809487906504E+024</v>
      </c>
      <c r="H45" s="1" t="n">
        <f aca="false">$Q$9^(-1/$Q$10)*($J$1^(1/$Q$10-1))*EXP($Q$11/($Q$10*8.314*C45))*$U$7</f>
        <v>2.19525690387485E+024</v>
      </c>
      <c r="I45" s="1" t="n">
        <f aca="false">$Q$13^(-1/$Q$14)*($J$1^(1/$Q$14-1))*EXP(($Q$15+D45*$Q$16)/($Q$14*8.314*C45))*$U$8</f>
        <v>3.6247289388635E+026</v>
      </c>
      <c r="J45" s="1" t="n">
        <f aca="false">G45*$J$1*2</f>
        <v>2056189758.13008</v>
      </c>
      <c r="K45" s="1" t="n">
        <f aca="false">H45*$J$1*2</f>
        <v>4390513807.74969</v>
      </c>
      <c r="L45" s="1" t="n">
        <f aca="false">I45*$J$1*2</f>
        <v>724945787772.7</v>
      </c>
      <c r="M45" s="1" t="n">
        <f aca="false">MIN(K45,E45)</f>
        <v>155912971.711226</v>
      </c>
    </row>
    <row r="46" customFormat="false" ht="16.5" hidden="false" customHeight="false" outlineLevel="0" collapsed="false">
      <c r="A46" s="0" t="n">
        <f aca="false">A45+0.5</f>
        <v>21</v>
      </c>
      <c r="B46" s="0" t="n">
        <f aca="false">B45+($C$1-$B$1)/$D$2*(A46-A45)</f>
        <v>410</v>
      </c>
      <c r="C46" s="0" t="n">
        <f aca="false">B46+273</f>
        <v>683</v>
      </c>
      <c r="D46" s="0" t="n">
        <f aca="false">A46*9.8*3000*1000</f>
        <v>617400000</v>
      </c>
      <c r="E46" s="1" t="n">
        <f aca="false">$H$1+$I$1*SIN(15/180*3.14)*D46</f>
        <v>159715727.118817</v>
      </c>
      <c r="F46" s="1" t="n">
        <f aca="false">E46/$J$1/2</f>
        <v>7.98578635594087E+022</v>
      </c>
      <c r="G46" s="1" t="n">
        <f aca="false">($Q$5^(-1/$Q$6))*($J$1^(1/$Q$6-1))*EXP($Q$7/($Q$6*8.314*C46))*$U$6</f>
        <v>9.56288922121438E+023</v>
      </c>
      <c r="H46" s="1" t="n">
        <f aca="false">$Q$9^(-1/$Q$10)*($J$1^(1/$Q$10-1))*EXP($Q$11/($Q$10*8.314*C46))*$U$7</f>
        <v>1.91992104482433E+024</v>
      </c>
      <c r="I46" s="1" t="n">
        <f aca="false">$Q$13^(-1/$Q$14)*($J$1^(1/$Q$14-1))*EXP(($Q$15+D46*$Q$16)/($Q$14*8.314*C46))*$U$8</f>
        <v>3.0363684020524E+026</v>
      </c>
      <c r="J46" s="1" t="n">
        <f aca="false">G46*$J$1*2</f>
        <v>1912577844.24288</v>
      </c>
      <c r="K46" s="1" t="n">
        <f aca="false">H46*$J$1*2</f>
        <v>3839842089.64866</v>
      </c>
      <c r="L46" s="1" t="n">
        <f aca="false">I46*$J$1*2</f>
        <v>607273680410.479</v>
      </c>
      <c r="M46" s="1" t="n">
        <f aca="false">MIN(K46,E46)</f>
        <v>159715727.118817</v>
      </c>
    </row>
    <row r="47" customFormat="false" ht="16.5" hidden="false" customHeight="false" outlineLevel="0" collapsed="false">
      <c r="A47" s="0" t="n">
        <f aca="false">A46+0.5</f>
        <v>21.5</v>
      </c>
      <c r="B47" s="0" t="n">
        <f aca="false">B46+($C$1-$B$1)/$D$2*(A47-A46)</f>
        <v>415</v>
      </c>
      <c r="C47" s="0" t="n">
        <f aca="false">B47+273</f>
        <v>688</v>
      </c>
      <c r="D47" s="0" t="n">
        <f aca="false">A47*9.8*3000*1000</f>
        <v>632100000</v>
      </c>
      <c r="E47" s="1" t="n">
        <f aca="false">$H$1+$I$1*SIN(15/180*3.14)*D47</f>
        <v>163518482.526408</v>
      </c>
      <c r="F47" s="1" t="n">
        <f aca="false">E47/$J$1/2</f>
        <v>8.17592412632041E+022</v>
      </c>
      <c r="G47" s="1" t="n">
        <f aca="false">($Q$5^(-1/$Q$6))*($J$1^(1/$Q$6-1))*EXP($Q$7/($Q$6*8.314*C47))*$U$6</f>
        <v>8.90434727996553E+023</v>
      </c>
      <c r="H47" s="1" t="n">
        <f aca="false">$Q$9^(-1/$Q$10)*($J$1^(1/$Q$10-1))*EXP($Q$11/($Q$10*8.314*C47))*$U$7</f>
        <v>1.6823925848969E+024</v>
      </c>
      <c r="I47" s="1" t="n">
        <f aca="false">$Q$13^(-1/$Q$14)*($J$1^(1/$Q$14-1))*EXP(($Q$15+D47*$Q$16)/($Q$14*8.314*C47))*$U$8</f>
        <v>2.55006605554846E+026</v>
      </c>
      <c r="J47" s="1" t="n">
        <f aca="false">G47*$J$1*2</f>
        <v>1780869455.99311</v>
      </c>
      <c r="K47" s="1" t="n">
        <f aca="false">H47*$J$1*2</f>
        <v>3364785169.7938</v>
      </c>
      <c r="L47" s="1" t="n">
        <f aca="false">I47*$J$1*2</f>
        <v>510013211109.692</v>
      </c>
      <c r="M47" s="1" t="n">
        <f aca="false">MIN(K47,E47)</f>
        <v>163518482.526408</v>
      </c>
    </row>
    <row r="48" customFormat="false" ht="16.5" hidden="false" customHeight="false" outlineLevel="0" collapsed="false">
      <c r="A48" s="0" t="n">
        <f aca="false">A47+0.5</f>
        <v>22</v>
      </c>
      <c r="B48" s="0" t="n">
        <f aca="false">B47+($C$1-$B$1)/$D$2*(A48-A47)</f>
        <v>420</v>
      </c>
      <c r="C48" s="0" t="n">
        <f aca="false">B48+273</f>
        <v>693</v>
      </c>
      <c r="D48" s="0" t="n">
        <f aca="false">A48*9.8*3000*1000</f>
        <v>646800000</v>
      </c>
      <c r="E48" s="1" t="n">
        <f aca="false">$H$1+$I$1*SIN(15/180*3.14)*D48</f>
        <v>167321237.933999</v>
      </c>
      <c r="F48" s="1" t="n">
        <f aca="false">E48/$J$1/2</f>
        <v>8.36606189669996E+022</v>
      </c>
      <c r="G48" s="1" t="n">
        <f aca="false">($Q$5^(-1/$Q$6))*($J$1^(1/$Q$6-1))*EXP($Q$7/($Q$6*8.314*C48))*$U$6</f>
        <v>8.29969623764183E+023</v>
      </c>
      <c r="H48" s="1" t="n">
        <f aca="false">$Q$9^(-1/$Q$10)*($J$1^(1/$Q$10-1))*EXP($Q$11/($Q$10*8.314*C48))*$U$7</f>
        <v>1.47706283312674E+024</v>
      </c>
      <c r="I48" s="1" t="n">
        <f aca="false">$Q$13^(-1/$Q$14)*($J$1^(1/$Q$14-1))*EXP(($Q$15+D48*$Q$16)/($Q$14*8.314*C48))*$U$8</f>
        <v>2.14705038505116E+026</v>
      </c>
      <c r="J48" s="1" t="n">
        <f aca="false">G48*$J$1*2</f>
        <v>1659939247.52837</v>
      </c>
      <c r="K48" s="1" t="n">
        <f aca="false">H48*$J$1*2</f>
        <v>2954125666.25348</v>
      </c>
      <c r="L48" s="1" t="n">
        <f aca="false">I48*$J$1*2</f>
        <v>429410077010.231</v>
      </c>
      <c r="M48" s="1" t="n">
        <f aca="false">MIN(K48,E48)</f>
        <v>167321237.933999</v>
      </c>
    </row>
    <row r="49" customFormat="false" ht="16.5" hidden="false" customHeight="false" outlineLevel="0" collapsed="false">
      <c r="A49" s="0" t="n">
        <f aca="false">A48+0.5</f>
        <v>22.5</v>
      </c>
      <c r="B49" s="0" t="n">
        <f aca="false">B48+($C$1-$B$1)/$D$2*(A49-A48)</f>
        <v>425</v>
      </c>
      <c r="C49" s="0" t="n">
        <f aca="false">B49+273</f>
        <v>698</v>
      </c>
      <c r="D49" s="0" t="n">
        <f aca="false">A49*9.8*3000*1000</f>
        <v>661500000</v>
      </c>
      <c r="E49" s="1" t="n">
        <f aca="false">$H$1+$I$1*SIN(15/180*3.14)*D49</f>
        <v>171123993.34159</v>
      </c>
      <c r="F49" s="1" t="n">
        <f aca="false">E49/$J$1/2</f>
        <v>8.5561996670795E+022</v>
      </c>
      <c r="G49" s="1" t="n">
        <f aca="false">($Q$5^(-1/$Q$6))*($J$1^(1/$Q$6-1))*EXP($Q$7/($Q$6*8.314*C49))*$U$6</f>
        <v>7.74390185718149E+023</v>
      </c>
      <c r="H49" s="1" t="n">
        <f aca="false">$Q$9^(-1/$Q$10)*($J$1^(1/$Q$10-1))*EXP($Q$11/($Q$10*8.314*C49))*$U$7</f>
        <v>1.29921329795002E+024</v>
      </c>
      <c r="I49" s="1" t="n">
        <f aca="false">$Q$13^(-1/$Q$14)*($J$1^(1/$Q$14-1))*EXP(($Q$15+D49*$Q$16)/($Q$14*8.314*C49))*$U$8</f>
        <v>1.81218851785779E+026</v>
      </c>
      <c r="J49" s="1" t="n">
        <f aca="false">G49*$J$1*2</f>
        <v>1548780371.4363</v>
      </c>
      <c r="K49" s="1" t="n">
        <f aca="false">H49*$J$1*2</f>
        <v>2598426595.90005</v>
      </c>
      <c r="L49" s="1" t="n">
        <f aca="false">I49*$J$1*2</f>
        <v>362437703571.559</v>
      </c>
      <c r="M49" s="1" t="n">
        <f aca="false">MIN(K49,E49)</f>
        <v>171123993.34159</v>
      </c>
    </row>
    <row r="50" customFormat="false" ht="16.5" hidden="false" customHeight="false" outlineLevel="0" collapsed="false">
      <c r="A50" s="0" t="n">
        <f aca="false">A49+0.5</f>
        <v>23</v>
      </c>
      <c r="B50" s="0" t="n">
        <f aca="false">B49+($C$1-$B$1)/$D$2*(A50-A49)</f>
        <v>430</v>
      </c>
      <c r="C50" s="0" t="n">
        <f aca="false">B50+273</f>
        <v>703</v>
      </c>
      <c r="D50" s="0" t="n">
        <f aca="false">A50*9.8*3000*1000</f>
        <v>676200000</v>
      </c>
      <c r="E50" s="1" t="n">
        <f aca="false">$H$1+$I$1*SIN(15/180*3.14)*D50</f>
        <v>174926748.749181</v>
      </c>
      <c r="F50" s="1" t="n">
        <f aca="false">E50/$J$1/2</f>
        <v>8.74633743745905E+022</v>
      </c>
      <c r="G50" s="1" t="n">
        <f aca="false">($Q$5^(-1/$Q$6))*($J$1^(1/$Q$6-1))*EXP($Q$7/($Q$6*8.314*C50))*$U$6</f>
        <v>7.23245401909657E+023</v>
      </c>
      <c r="H50" s="1" t="n">
        <f aca="false">$Q$9^(-1/$Q$10)*($J$1^(1/$Q$10-1))*EXP($Q$11/($Q$10*8.314*C50))*$U$7</f>
        <v>1.14486565184374E+024</v>
      </c>
      <c r="I50" s="1" t="n">
        <f aca="false">$Q$13^(-1/$Q$14)*($J$1^(1/$Q$14-1))*EXP(($Q$15+D50*$Q$16)/($Q$14*8.314*C50))*$U$8</f>
        <v>1.53324658836399E+026</v>
      </c>
      <c r="J50" s="1" t="n">
        <f aca="false">G50*$J$1*2</f>
        <v>1446490803.81931</v>
      </c>
      <c r="K50" s="1" t="n">
        <f aca="false">H50*$J$1*2</f>
        <v>2289731303.68748</v>
      </c>
      <c r="L50" s="1" t="n">
        <f aca="false">I50*$J$1*2</f>
        <v>306649317672.799</v>
      </c>
      <c r="M50" s="1" t="n">
        <f aca="false">MIN(K50,E50)</f>
        <v>174926748.749181</v>
      </c>
    </row>
    <row r="51" customFormat="false" ht="16.5" hidden="false" customHeight="false" outlineLevel="0" collapsed="false">
      <c r="A51" s="0" t="n">
        <f aca="false">A50+0.5</f>
        <v>23.5</v>
      </c>
      <c r="B51" s="0" t="n">
        <f aca="false">B50+($C$1-$B$1)/$D$2*(A51-A50)</f>
        <v>435</v>
      </c>
      <c r="C51" s="0" t="n">
        <f aca="false">B51+273</f>
        <v>708</v>
      </c>
      <c r="D51" s="0" t="n">
        <f aca="false">A51*9.8*3000*1000</f>
        <v>690900000</v>
      </c>
      <c r="E51" s="1" t="n">
        <f aca="false">$H$1+$I$1*SIN(15/180*3.14)*D51</f>
        <v>178729504.156772</v>
      </c>
      <c r="F51" s="1" t="n">
        <f aca="false">E51/$J$1/2</f>
        <v>8.93647520783859E+022</v>
      </c>
      <c r="G51" s="1" t="n">
        <f aca="false">($Q$5^(-1/$Q$6))*($J$1^(1/$Q$6-1))*EXP($Q$7/($Q$6*8.314*C51))*$U$6</f>
        <v>6.7613068923936E+023</v>
      </c>
      <c r="H51" s="1" t="n">
        <f aca="false">$Q$9^(-1/$Q$10)*($J$1^(1/$Q$10-1))*EXP($Q$11/($Q$10*8.314*C51))*$U$7</f>
        <v>1.01065838778645E+024</v>
      </c>
      <c r="I51" s="1" t="n">
        <f aca="false">$Q$13^(-1/$Q$14)*($J$1^(1/$Q$14-1))*EXP(($Q$15+D51*$Q$16)/($Q$14*8.314*C51))*$U$8</f>
        <v>1.30030712259678E+026</v>
      </c>
      <c r="J51" s="1" t="n">
        <f aca="false">G51*$J$1*2</f>
        <v>1352261378.47872</v>
      </c>
      <c r="K51" s="1" t="n">
        <f aca="false">H51*$J$1*2</f>
        <v>2021316775.5729</v>
      </c>
      <c r="L51" s="1" t="n">
        <f aca="false">I51*$J$1*2</f>
        <v>260061424519.357</v>
      </c>
      <c r="M51" s="1" t="n">
        <f aca="false">MIN(K51,E51)</f>
        <v>178729504.156772</v>
      </c>
    </row>
    <row r="52" customFormat="false" ht="16.5" hidden="false" customHeight="false" outlineLevel="0" collapsed="false">
      <c r="A52" s="0" t="n">
        <f aca="false">A51+0.5</f>
        <v>24</v>
      </c>
      <c r="B52" s="0" t="n">
        <f aca="false">B51+($C$1-$B$1)/$D$2*(A52-A51)</f>
        <v>440</v>
      </c>
      <c r="C52" s="0" t="n">
        <f aca="false">B52+273</f>
        <v>713</v>
      </c>
      <c r="D52" s="0" t="n">
        <f aca="false">A52*9.8*3000*1000</f>
        <v>705600000</v>
      </c>
      <c r="E52" s="1" t="n">
        <f aca="false">$H$1+$I$1*SIN(15/180*3.14)*D52</f>
        <v>182532259.564363</v>
      </c>
      <c r="F52" s="1" t="n">
        <f aca="false">E52/$J$1/2</f>
        <v>9.12661297821813E+022</v>
      </c>
      <c r="G52" s="1" t="n">
        <f aca="false">($Q$5^(-1/$Q$6))*($J$1^(1/$Q$6-1))*EXP($Q$7/($Q$6*8.314*C52))*$U$6</f>
        <v>6.32682650485218E+023</v>
      </c>
      <c r="H52" s="1" t="n">
        <f aca="false">$Q$9^(-1/$Q$10)*($J$1^(1/$Q$10-1))*EXP($Q$11/($Q$10*8.314*C52))*$U$7</f>
        <v>8.93745179734422E+023</v>
      </c>
      <c r="I52" s="1" t="n">
        <f aca="false">$Q$13^(-1/$Q$14)*($J$1^(1/$Q$14-1))*EXP(($Q$15+D52*$Q$16)/($Q$14*8.314*C52))*$U$8</f>
        <v>1.10530874868016E+026</v>
      </c>
      <c r="J52" s="1" t="n">
        <f aca="false">G52*$J$1*2</f>
        <v>1265365300.97044</v>
      </c>
      <c r="K52" s="1" t="n">
        <f aca="false">H52*$J$1*2</f>
        <v>1787490359.46884</v>
      </c>
      <c r="L52" s="1" t="n">
        <f aca="false">I52*$J$1*2</f>
        <v>221061749736.032</v>
      </c>
      <c r="M52" s="1" t="n">
        <f aca="false">MIN(K52,E52)</f>
        <v>182532259.564363</v>
      </c>
    </row>
    <row r="53" customFormat="false" ht="16.5" hidden="false" customHeight="false" outlineLevel="0" collapsed="false">
      <c r="A53" s="0" t="n">
        <f aca="false">A52+0.5</f>
        <v>24.5</v>
      </c>
      <c r="B53" s="0" t="n">
        <f aca="false">B52+($C$1-$B$1)/$D$2*(A53-A52)</f>
        <v>445</v>
      </c>
      <c r="C53" s="0" t="n">
        <f aca="false">B53+273</f>
        <v>718</v>
      </c>
      <c r="D53" s="0" t="n">
        <f aca="false">A53*9.8*3000*1000</f>
        <v>720300000</v>
      </c>
      <c r="E53" s="1" t="n">
        <f aca="false">$H$1+$I$1*SIN(15/180*3.14)*D53</f>
        <v>186335014.971954</v>
      </c>
      <c r="F53" s="1" t="n">
        <f aca="false">E53/$J$1/2</f>
        <v>9.31675074859768E+022</v>
      </c>
      <c r="G53" s="1" t="n">
        <f aca="false">($Q$5^(-1/$Q$6))*($J$1^(1/$Q$6-1))*EXP($Q$7/($Q$6*8.314*C53))*$U$6</f>
        <v>5.92574473026426E+023</v>
      </c>
      <c r="H53" s="1" t="n">
        <f aca="false">$Q$9^(-1/$Q$10)*($J$1^(1/$Q$10-1))*EXP($Q$11/($Q$10*8.314*C53))*$U$7</f>
        <v>7.91710934310312E+023</v>
      </c>
      <c r="I53" s="1" t="n">
        <f aca="false">$Q$13^(-1/$Q$14)*($J$1^(1/$Q$14-1))*EXP(($Q$15+D53*$Q$16)/($Q$14*8.314*C53))*$U$8</f>
        <v>9.41681494477835E+025</v>
      </c>
      <c r="J53" s="1" t="n">
        <f aca="false">G53*$J$1*2</f>
        <v>1185148946.05285</v>
      </c>
      <c r="K53" s="1" t="n">
        <f aca="false">H53*$J$1*2</f>
        <v>1583421868.62062</v>
      </c>
      <c r="L53" s="1" t="n">
        <f aca="false">I53*$J$1*2</f>
        <v>188336298895.567</v>
      </c>
      <c r="M53" s="1" t="n">
        <f aca="false">MIN(K53,E53)</f>
        <v>186335014.971954</v>
      </c>
    </row>
    <row r="54" customFormat="false" ht="16.5" hidden="false" customHeight="false" outlineLevel="0" collapsed="false">
      <c r="A54" s="0" t="n">
        <f aca="false">A53+0.5</f>
        <v>25</v>
      </c>
      <c r="B54" s="0" t="n">
        <f aca="false">B53+($C$1-$B$1)/$D$2*(A54-A53)</f>
        <v>450</v>
      </c>
      <c r="C54" s="0" t="n">
        <f aca="false">B54+273</f>
        <v>723</v>
      </c>
      <c r="D54" s="0" t="n">
        <f aca="false">A54*9.8*3000*1000</f>
        <v>735000000</v>
      </c>
      <c r="E54" s="1" t="n">
        <f aca="false">$H$1+$I$1*SIN(15/180*3.14)*D54</f>
        <v>190137770.379545</v>
      </c>
      <c r="F54" s="1" t="n">
        <f aca="false">E54/$J$1/2</f>
        <v>9.50688851897722E+022</v>
      </c>
      <c r="G54" s="1" t="n">
        <f aca="false">($Q$5^(-1/$Q$6))*($J$1^(1/$Q$6-1))*EXP($Q$7/($Q$6*8.314*C54))*$U$6</f>
        <v>5.55511884924015E+023</v>
      </c>
      <c r="H54" s="1" t="n">
        <f aca="false">$Q$9^(-1/$Q$10)*($J$1^(1/$Q$10-1))*EXP($Q$11/($Q$10*8.314*C54))*$U$7</f>
        <v>7.02502297225088E+023</v>
      </c>
      <c r="I54" s="1" t="n">
        <f aca="false">$Q$13^(-1/$Q$14)*($J$1^(1/$Q$14-1))*EXP(($Q$15+D54*$Q$16)/($Q$14*8.314*C54))*$U$8</f>
        <v>8.04057000347585E+025</v>
      </c>
      <c r="J54" s="1" t="n">
        <f aca="false">G54*$J$1*2</f>
        <v>1111023769.84803</v>
      </c>
      <c r="K54" s="1" t="n">
        <f aca="false">H54*$J$1*2</f>
        <v>1405004594.45018</v>
      </c>
      <c r="L54" s="1" t="n">
        <f aca="false">I54*$J$1*2</f>
        <v>160811400069.517</v>
      </c>
      <c r="M54" s="1" t="n">
        <f aca="false">MIN(K54,E54)</f>
        <v>190137770.379545</v>
      </c>
    </row>
    <row r="55" customFormat="false" ht="16.5" hidden="false" customHeight="false" outlineLevel="0" collapsed="false">
      <c r="A55" s="0" t="n">
        <f aca="false">A54+0.5</f>
        <v>25.5</v>
      </c>
      <c r="B55" s="0" t="n">
        <f aca="false">B54+($C$1-$B$1)/$D$2*(A55-A54)</f>
        <v>455</v>
      </c>
      <c r="C55" s="0" t="n">
        <f aca="false">B55+273</f>
        <v>728</v>
      </c>
      <c r="D55" s="0" t="n">
        <f aca="false">A55*9.8*3000*1000</f>
        <v>749700000</v>
      </c>
      <c r="E55" s="1" t="n">
        <f aca="false">$H$1+$I$1*SIN(15/180*3.14)*D55</f>
        <v>193940525.787135</v>
      </c>
      <c r="F55" s="1" t="n">
        <f aca="false">E55/$J$1/2</f>
        <v>9.69702628935677E+022</v>
      </c>
      <c r="G55" s="1" t="n">
        <f aca="false">($Q$5^(-1/$Q$6))*($J$1^(1/$Q$6-1))*EXP($Q$7/($Q$6*8.314*C55))*$U$6</f>
        <v>5.21229595835221E+023</v>
      </c>
      <c r="H55" s="1" t="n">
        <f aca="false">$Q$9^(-1/$Q$10)*($J$1^(1/$Q$10-1))*EXP($Q$11/($Q$10*8.314*C55))*$U$7</f>
        <v>6.24369997674563E+023</v>
      </c>
      <c r="I55" s="1" t="n">
        <f aca="false">$Q$13^(-1/$Q$14)*($J$1^(1/$Q$14-1))*EXP(($Q$15+D55*$Q$16)/($Q$14*8.314*C55))*$U$8</f>
        <v>6.88037616594713E+025</v>
      </c>
      <c r="J55" s="1" t="n">
        <f aca="false">G55*$J$1*2</f>
        <v>1042459191.67044</v>
      </c>
      <c r="K55" s="1" t="n">
        <f aca="false">H55*$J$1*2</f>
        <v>1248739995.34913</v>
      </c>
      <c r="L55" s="1" t="n">
        <f aca="false">I55*$J$1*2</f>
        <v>137607523318.943</v>
      </c>
      <c r="M55" s="1" t="n">
        <f aca="false">MIN(K55,E55)</f>
        <v>193940525.787135</v>
      </c>
    </row>
    <row r="56" customFormat="false" ht="16.5" hidden="false" customHeight="false" outlineLevel="0" collapsed="false">
      <c r="A56" s="0" t="n">
        <f aca="false">A55+0.5</f>
        <v>26</v>
      </c>
      <c r="B56" s="0" t="n">
        <f aca="false">B55+($C$1-$B$1)/$D$2*(A56-A55)</f>
        <v>460</v>
      </c>
      <c r="C56" s="0" t="n">
        <f aca="false">B56+273</f>
        <v>733</v>
      </c>
      <c r="D56" s="0" t="n">
        <f aca="false">A56*9.8*3000*1000</f>
        <v>764400000</v>
      </c>
      <c r="E56" s="1" t="n">
        <f aca="false">$H$1+$I$1*SIN(15/180*3.14)*D56</f>
        <v>197743281.194726</v>
      </c>
      <c r="F56" s="1" t="n">
        <f aca="false">E56/$J$1/2</f>
        <v>9.88716405973631E+022</v>
      </c>
      <c r="G56" s="1" t="n">
        <f aca="false">($Q$5^(-1/$Q$6))*($J$1^(1/$Q$6-1))*EXP($Q$7/($Q$6*8.314*C56))*$U$6</f>
        <v>4.89488160301141E+023</v>
      </c>
      <c r="H56" s="1" t="n">
        <f aca="false">$Q$9^(-1/$Q$10)*($J$1^(1/$Q$10-1))*EXP($Q$11/($Q$10*8.314*C56))*$U$7</f>
        <v>5.55820909910287E+023</v>
      </c>
      <c r="I56" s="1" t="n">
        <f aca="false">$Q$13^(-1/$Q$14)*($J$1^(1/$Q$14-1))*EXP(($Q$15+D56*$Q$16)/($Q$14*8.314*C56))*$U$8</f>
        <v>5.90011917592782E+025</v>
      </c>
      <c r="J56" s="1" t="n">
        <f aca="false">G56*$J$1*2</f>
        <v>978976320.602282</v>
      </c>
      <c r="K56" s="1" t="n">
        <f aca="false">H56*$J$1*2</f>
        <v>1111641819.82057</v>
      </c>
      <c r="L56" s="1" t="n">
        <f aca="false">I56*$J$1*2</f>
        <v>118002383518.556</v>
      </c>
      <c r="M56" s="1" t="n">
        <f aca="false">MIN(K56,E56)</f>
        <v>197743281.194726</v>
      </c>
    </row>
    <row r="57" customFormat="false" ht="16.5" hidden="false" customHeight="false" outlineLevel="0" collapsed="false">
      <c r="A57" s="0" t="n">
        <f aca="false">A56+0.5</f>
        <v>26.5</v>
      </c>
      <c r="B57" s="0" t="n">
        <f aca="false">B56+($C$1-$B$1)/$D$2*(A57-A56)</f>
        <v>465</v>
      </c>
      <c r="C57" s="0" t="n">
        <f aca="false">B57+273</f>
        <v>738</v>
      </c>
      <c r="D57" s="0" t="n">
        <f aca="false">A57*9.8*3000*1000</f>
        <v>779100000</v>
      </c>
      <c r="E57" s="1" t="n">
        <f aca="false">$H$1+$I$1*SIN(15/180*3.14)*D57</f>
        <v>201546036.602317</v>
      </c>
      <c r="F57" s="1" t="n">
        <f aca="false">E57/$J$1/2</f>
        <v>1.00773018301159E+023</v>
      </c>
      <c r="G57" s="1" t="n">
        <f aca="false">($Q$5^(-1/$Q$6))*($J$1^(1/$Q$6-1))*EXP($Q$7/($Q$6*8.314*C57))*$U$6</f>
        <v>4.60071209529621E+023</v>
      </c>
      <c r="H57" s="1" t="n">
        <f aca="false">$Q$9^(-1/$Q$10)*($J$1^(1/$Q$10-1))*EXP($Q$11/($Q$10*8.314*C57))*$U$7</f>
        <v>4.95578109079928E+023</v>
      </c>
      <c r="I57" s="1" t="n">
        <f aca="false">$Q$13^(-1/$Q$14)*($J$1^(1/$Q$14-1))*EXP(($Q$15+D57*$Q$16)/($Q$14*8.314*C57))*$U$8</f>
        <v>5.07006906926217E+025</v>
      </c>
      <c r="J57" s="1" t="n">
        <f aca="false">G57*$J$1*2</f>
        <v>920142419.059241</v>
      </c>
      <c r="K57" s="1" t="n">
        <f aca="false">H57*$J$1*2</f>
        <v>991156218.159856</v>
      </c>
      <c r="L57" s="1" t="n">
        <f aca="false">I57*$J$1*2</f>
        <v>101401381385.243</v>
      </c>
      <c r="M57" s="1" t="n">
        <f aca="false">MIN(K57,E57)</f>
        <v>201546036.602317</v>
      </c>
    </row>
    <row r="58" customFormat="false" ht="16.5" hidden="false" customHeight="false" outlineLevel="0" collapsed="false">
      <c r="A58" s="0" t="n">
        <f aca="false">A57+0.5</f>
        <v>27</v>
      </c>
      <c r="B58" s="0" t="n">
        <f aca="false">B57+($C$1-$B$1)/$D$2*(A58-A57)</f>
        <v>470</v>
      </c>
      <c r="C58" s="0" t="n">
        <f aca="false">B58+273</f>
        <v>743</v>
      </c>
      <c r="D58" s="0" t="n">
        <f aca="false">A58*9.8*3000*1000</f>
        <v>793800000</v>
      </c>
      <c r="E58" s="1" t="n">
        <f aca="false">$H$1+$I$1*SIN(15/180*3.14)*D58</f>
        <v>205348792.009908</v>
      </c>
      <c r="F58" s="1" t="n">
        <f aca="false">E58/$J$1/2</f>
        <v>1.02674396004954E+023</v>
      </c>
      <c r="G58" s="1" t="n">
        <f aca="false">($Q$5^(-1/$Q$6))*($J$1^(1/$Q$6-1))*EXP($Q$7/($Q$6*8.314*C58))*$U$6</f>
        <v>4.32783005127659E+023</v>
      </c>
      <c r="H58" s="1" t="n">
        <f aca="false">$Q$9^(-1/$Q$10)*($J$1^(1/$Q$10-1))*EXP($Q$11/($Q$10*8.314*C58))*$U$7</f>
        <v>4.42547518430442E+023</v>
      </c>
      <c r="I58" s="1" t="n">
        <f aca="false">$Q$13^(-1/$Q$14)*($J$1^(1/$Q$14-1))*EXP(($Q$15+D58*$Q$16)/($Q$14*8.314*C58))*$U$8</f>
        <v>4.36569305355637E+025</v>
      </c>
      <c r="J58" s="1" t="n">
        <f aca="false">G58*$J$1*2</f>
        <v>865566010.255317</v>
      </c>
      <c r="K58" s="1" t="n">
        <f aca="false">H58*$J$1*2</f>
        <v>885095036.860884</v>
      </c>
      <c r="L58" s="1" t="n">
        <f aca="false">I58*$J$1*2</f>
        <v>87313861071.1274</v>
      </c>
      <c r="M58" s="1" t="n">
        <f aca="false">MIN(K58,E58)</f>
        <v>205348792.009908</v>
      </c>
    </row>
    <row r="59" customFormat="false" ht="16.5" hidden="false" customHeight="false" outlineLevel="0" collapsed="false">
      <c r="A59" s="0" t="n">
        <f aca="false">A58+0.5</f>
        <v>27.5</v>
      </c>
      <c r="B59" s="0" t="n">
        <f aca="false">B58+($C$1-$B$1)/$D$2*(A59-A58)</f>
        <v>475</v>
      </c>
      <c r="C59" s="0" t="n">
        <f aca="false">B59+273</f>
        <v>748</v>
      </c>
      <c r="D59" s="0" t="n">
        <f aca="false">A59*9.8*3000*1000</f>
        <v>808500000</v>
      </c>
      <c r="E59" s="1" t="n">
        <f aca="false">$H$1+$I$1*SIN(15/180*3.14)*D59</f>
        <v>209151547.417499</v>
      </c>
      <c r="F59" s="1" t="n">
        <f aca="false">E59/$J$1/2</f>
        <v>1.04575773708749E+023</v>
      </c>
      <c r="G59" s="1" t="n">
        <f aca="false">($Q$5^(-1/$Q$6))*($J$1^(1/$Q$6-1))*EXP($Q$7/($Q$6*8.314*C59))*$U$6</f>
        <v>4.07446274511797E+023</v>
      </c>
      <c r="H59" s="1" t="n">
        <f aca="false">$Q$9^(-1/$Q$10)*($J$1^(1/$Q$10-1))*EXP($Q$11/($Q$10*8.314*C59))*$U$7</f>
        <v>3.95790002932277E+023</v>
      </c>
      <c r="I59" s="1" t="n">
        <f aca="false">$Q$13^(-1/$Q$14)*($J$1^(1/$Q$14-1))*EXP(($Q$15+D59*$Q$16)/($Q$14*8.314*C59))*$U$8</f>
        <v>3.76669953115518E+025</v>
      </c>
      <c r="J59" s="1" t="n">
        <f aca="false">G59*$J$1*2</f>
        <v>814892549.023594</v>
      </c>
      <c r="K59" s="1" t="n">
        <f aca="false">H59*$J$1*2</f>
        <v>791580005.864553</v>
      </c>
      <c r="L59" s="1" t="n">
        <f aca="false">I59*$J$1*2</f>
        <v>75333990623.1035</v>
      </c>
      <c r="M59" s="1" t="n">
        <f aca="false">MIN(K59,E59)</f>
        <v>209151547.417499</v>
      </c>
    </row>
    <row r="60" customFormat="false" ht="16.5" hidden="false" customHeight="false" outlineLevel="0" collapsed="false">
      <c r="A60" s="0" t="n">
        <f aca="false">A59+0.5</f>
        <v>28</v>
      </c>
      <c r="B60" s="0" t="n">
        <f aca="false">B59+($C$1-$B$1)/$D$2*(A60-A59)</f>
        <v>480</v>
      </c>
      <c r="C60" s="0" t="n">
        <f aca="false">B60+273</f>
        <v>753</v>
      </c>
      <c r="D60" s="0" t="n">
        <f aca="false">A60*9.8*3000*1000</f>
        <v>823200000</v>
      </c>
      <c r="E60" s="1" t="n">
        <f aca="false">$H$1+$I$1*SIN(15/180*3.14)*D60</f>
        <v>212954302.82509</v>
      </c>
      <c r="F60" s="1" t="n">
        <f aca="false">E60/$J$1/2</f>
        <v>1.06477151412545E+023</v>
      </c>
      <c r="G60" s="1" t="n">
        <f aca="false">($Q$5^(-1/$Q$6))*($J$1^(1/$Q$6-1))*EXP($Q$7/($Q$6*8.314*C60))*$U$6</f>
        <v>3.83900293102077E+023</v>
      </c>
      <c r="H60" s="1" t="n">
        <f aca="false">$Q$9^(-1/$Q$10)*($J$1^(1/$Q$10-1))*EXP($Q$11/($Q$10*8.314*C60))*$U$7</f>
        <v>3.54497972826984E+023</v>
      </c>
      <c r="I60" s="1" t="n">
        <f aca="false">$Q$13^(-1/$Q$14)*($J$1^(1/$Q$14-1))*EXP(($Q$15+D60*$Q$16)/($Q$14*8.314*C60))*$U$8</f>
        <v>3.25626631462524E+025</v>
      </c>
      <c r="J60" s="1" t="n">
        <f aca="false">G60*$J$1*2</f>
        <v>767800586.204155</v>
      </c>
      <c r="K60" s="1" t="n">
        <f aca="false">H60*$J$1*2</f>
        <v>708995945.653968</v>
      </c>
      <c r="L60" s="1" t="n">
        <f aca="false">I60*$J$1*2</f>
        <v>65125326292.5047</v>
      </c>
      <c r="M60" s="1" t="n">
        <f aca="false">MIN(K60,E60)</f>
        <v>212954302.82509</v>
      </c>
    </row>
    <row r="61" customFormat="false" ht="16.5" hidden="false" customHeight="false" outlineLevel="0" collapsed="false">
      <c r="A61" s="0" t="n">
        <f aca="false">A60+0.5</f>
        <v>28.5</v>
      </c>
      <c r="B61" s="0" t="n">
        <f aca="false">B60+($C$1-$B$1)/$D$2*(A61-A60)</f>
        <v>485</v>
      </c>
      <c r="C61" s="0" t="n">
        <f aca="false">B61+273</f>
        <v>758</v>
      </c>
      <c r="D61" s="0" t="n">
        <f aca="false">A61*9.8*3000*1000</f>
        <v>837900000</v>
      </c>
      <c r="E61" s="1" t="n">
        <f aca="false">$H$1+$I$1*SIN(15/180*3.14)*D61</f>
        <v>216757058.232681</v>
      </c>
      <c r="F61" s="1" t="n">
        <f aca="false">E61/$J$1/2</f>
        <v>1.0837852911634E+023</v>
      </c>
      <c r="G61" s="1" t="n">
        <f aca="false">($Q$5^(-1/$Q$6))*($J$1^(1/$Q$6-1))*EXP($Q$7/($Q$6*8.314*C61))*$U$6</f>
        <v>3.61999183020595E+023</v>
      </c>
      <c r="H61" s="1" t="n">
        <f aca="false">$Q$9^(-1/$Q$10)*($J$1^(1/$Q$10-1))*EXP($Q$11/($Q$10*8.314*C61))*$U$7</f>
        <v>3.17975729417407E+023</v>
      </c>
      <c r="I61" s="1" t="n">
        <f aca="false">$Q$13^(-1/$Q$14)*($J$1^(1/$Q$14-1))*EXP(($Q$15+D61*$Q$16)/($Q$14*8.314*C61))*$U$8</f>
        <v>2.82041600119585E+025</v>
      </c>
      <c r="J61" s="1" t="n">
        <f aca="false">G61*$J$1*2</f>
        <v>723998366.041189</v>
      </c>
      <c r="K61" s="1" t="n">
        <f aca="false">H61*$J$1*2</f>
        <v>635951458.834815</v>
      </c>
      <c r="L61" s="1" t="n">
        <f aca="false">I61*$J$1*2</f>
        <v>56408320023.917</v>
      </c>
      <c r="M61" s="1" t="n">
        <f aca="false">MIN(K61,E61)</f>
        <v>216757058.232681</v>
      </c>
    </row>
    <row r="62" customFormat="false" ht="16.5" hidden="false" customHeight="false" outlineLevel="0" collapsed="false">
      <c r="A62" s="0" t="n">
        <f aca="false">A61+0.5</f>
        <v>29</v>
      </c>
      <c r="B62" s="0" t="n">
        <f aca="false">B61+($C$1-$B$1)/$D$2*(A62-A61)</f>
        <v>490</v>
      </c>
      <c r="C62" s="0" t="n">
        <f aca="false">B62+273</f>
        <v>763</v>
      </c>
      <c r="D62" s="0" t="n">
        <f aca="false">A62*9.8*3000*1000</f>
        <v>852600000</v>
      </c>
      <c r="E62" s="1" t="n">
        <f aca="false">$H$1+$I$1*SIN(15/180*3.14)*D62</f>
        <v>220559813.640272</v>
      </c>
      <c r="F62" s="1" t="n">
        <f aca="false">E62/$J$1/2</f>
        <v>1.10279906820136E+023</v>
      </c>
      <c r="G62" s="1" t="n">
        <f aca="false">($Q$5^(-1/$Q$6))*($J$1^(1/$Q$6-1))*EXP($Q$7/($Q$6*8.314*C62))*$U$6</f>
        <v>3.41610401983363E+023</v>
      </c>
      <c r="H62" s="1" t="n">
        <f aca="false">$Q$9^(-1/$Q$10)*($J$1^(1/$Q$10-1))*EXP($Q$11/($Q$10*8.314*C62))*$U$7</f>
        <v>2.85622922450915E+023</v>
      </c>
      <c r="I62" s="1" t="n">
        <f aca="false">$Q$13^(-1/$Q$14)*($J$1^(1/$Q$14-1))*EXP(($Q$15+D62*$Q$16)/($Q$14*8.314*C62))*$U$8</f>
        <v>2.44750921752616E+025</v>
      </c>
      <c r="J62" s="1" t="n">
        <f aca="false">G62*$J$1*2</f>
        <v>683220803.966725</v>
      </c>
      <c r="K62" s="1" t="n">
        <f aca="false">H62*$J$1*2</f>
        <v>571245844.901829</v>
      </c>
      <c r="L62" s="1" t="n">
        <f aca="false">I62*$J$1*2</f>
        <v>48950184350.5232</v>
      </c>
      <c r="M62" s="1" t="n">
        <f aca="false">MIN(K62,E62)</f>
        <v>220559813.640272</v>
      </c>
    </row>
    <row r="63" customFormat="false" ht="16.5" hidden="false" customHeight="false" outlineLevel="0" collapsed="false">
      <c r="A63" s="0" t="n">
        <f aca="false">A62+0.5</f>
        <v>29.5</v>
      </c>
      <c r="B63" s="0" t="n">
        <f aca="false">B62+($C$1-$B$1)/$D$2*(A63-A62)</f>
        <v>495</v>
      </c>
      <c r="C63" s="0" t="n">
        <f aca="false">B63+273</f>
        <v>768</v>
      </c>
      <c r="D63" s="0" t="n">
        <f aca="false">A63*9.8*3000*1000</f>
        <v>867300000</v>
      </c>
      <c r="E63" s="1" t="n">
        <f aca="false">$H$1+$I$1*SIN(15/180*3.14)*D63</f>
        <v>224362569.047863</v>
      </c>
      <c r="F63" s="1" t="n">
        <f aca="false">E63/$J$1/2</f>
        <v>1.12181284523931E+023</v>
      </c>
      <c r="G63" s="1" t="n">
        <f aca="false">($Q$5^(-1/$Q$6))*($J$1^(1/$Q$6-1))*EXP($Q$7/($Q$6*8.314*C63))*$U$6</f>
        <v>3.22613399489991E+023</v>
      </c>
      <c r="H63" s="1" t="n">
        <f aca="false">$Q$9^(-1/$Q$10)*($J$1^(1/$Q$10-1))*EXP($Q$11/($Q$10*8.314*C63))*$U$7</f>
        <v>2.56920599923258E+023</v>
      </c>
      <c r="I63" s="1" t="n">
        <f aca="false">$Q$13^(-1/$Q$14)*($J$1^(1/$Q$14-1))*EXP(($Q$15+D63*$Q$16)/($Q$14*8.314*C63))*$U$8</f>
        <v>2.12783251101258E+025</v>
      </c>
      <c r="J63" s="1" t="n">
        <f aca="false">G63*$J$1*2</f>
        <v>645226798.979983</v>
      </c>
      <c r="K63" s="1" t="n">
        <f aca="false">H63*$J$1*2</f>
        <v>513841199.846515</v>
      </c>
      <c r="L63" s="1" t="n">
        <f aca="false">I63*$J$1*2</f>
        <v>42556650220.2516</v>
      </c>
      <c r="M63" s="1" t="n">
        <f aca="false">MIN(K63,E63)</f>
        <v>224362569.047863</v>
      </c>
    </row>
    <row r="64" customFormat="false" ht="16.5" hidden="false" customHeight="false" outlineLevel="0" collapsed="false">
      <c r="A64" s="0" t="n">
        <f aca="false">A63+0.5</f>
        <v>30</v>
      </c>
      <c r="B64" s="0" t="n">
        <f aca="false">B63+($C$1-$B$1)/$D$2*(A64-A63)</f>
        <v>500</v>
      </c>
      <c r="C64" s="0" t="n">
        <f aca="false">B64+273</f>
        <v>773</v>
      </c>
      <c r="D64" s="0" t="n">
        <f aca="false">A64*9.8*3000*1000</f>
        <v>882000000</v>
      </c>
      <c r="E64" s="1" t="n">
        <f aca="false">$H$1+$I$1*SIN(15/180*3.14)*D64</f>
        <v>228165324.455453</v>
      </c>
      <c r="F64" s="1" t="n">
        <f aca="false">E64/$J$1/2</f>
        <v>1.14082662227727E+023</v>
      </c>
      <c r="G64" s="1" t="n">
        <f aca="false">($Q$5^(-1/$Q$6))*($J$1^(1/$Q$6-1))*EXP($Q$7/($Q$6*8.314*C64))*$U$6</f>
        <v>3.04898420360762E+023</v>
      </c>
      <c r="H64" s="1" t="n">
        <f aca="false">$Q$9^(-1/$Q$10)*($J$1^(1/$Q$10-1))*EXP($Q$11/($Q$10*8.314*C64))*$U$7</f>
        <v>2.31419422016055E+023</v>
      </c>
      <c r="I64" s="1" t="n">
        <f aca="false">$Q$13^(-1/$Q$14)*($J$1^(1/$Q$14-1))*EXP(($Q$15+D64*$Q$16)/($Q$14*8.314*C64))*$U$8</f>
        <v>1.85326242573966E+025</v>
      </c>
      <c r="J64" s="1" t="n">
        <f aca="false">G64*$J$1*2</f>
        <v>609796840.721523</v>
      </c>
      <c r="K64" s="1" t="n">
        <f aca="false">H64*$J$1*2</f>
        <v>462838844.032111</v>
      </c>
      <c r="L64" s="1" t="n">
        <f aca="false">I64*$J$1*2</f>
        <v>37065248514.7932</v>
      </c>
      <c r="M64" s="1" t="n">
        <f aca="false">MIN(K64,E64)</f>
        <v>228165324.455453</v>
      </c>
    </row>
    <row r="65" customFormat="false" ht="16.5" hidden="false" customHeight="false" outlineLevel="0" collapsed="false">
      <c r="A65" s="0" t="n">
        <f aca="false">A64+0.5</f>
        <v>30.5</v>
      </c>
      <c r="B65" s="0" t="n">
        <f aca="false">B64+($C$1-$B$1)/$D$2*(A65-A64)</f>
        <v>505</v>
      </c>
      <c r="C65" s="0" t="n">
        <f aca="false">B65+273</f>
        <v>778</v>
      </c>
      <c r="D65" s="0" t="n">
        <f aca="false">A65*9.8*3000*1000</f>
        <v>896700000</v>
      </c>
      <c r="E65" s="1" t="n">
        <f aca="false">$H$1+$I$1*SIN(15/180*3.14)*D65</f>
        <v>231968079.863044</v>
      </c>
      <c r="F65" s="1" t="n">
        <f aca="false">E65/$J$1/2</f>
        <v>1.15984039931522E+023</v>
      </c>
      <c r="G65" s="1" t="n">
        <f aca="false">($Q$5^(-1/$Q$6))*($J$1^(1/$Q$6-1))*EXP($Q$7/($Q$6*8.314*C65))*$U$6</f>
        <v>2.88365438213456E+023</v>
      </c>
      <c r="H65" s="1" t="n">
        <f aca="false">$Q$9^(-1/$Q$10)*($J$1^(1/$Q$10-1))*EXP($Q$11/($Q$10*8.314*C65))*$U$7</f>
        <v>2.08729685136641E+023</v>
      </c>
      <c r="I65" s="1" t="n">
        <f aca="false">$Q$13^(-1/$Q$14)*($J$1^(1/$Q$14-1))*EXP(($Q$15+D65*$Q$16)/($Q$14*8.314*C65))*$U$8</f>
        <v>1.61699104982262E+025</v>
      </c>
      <c r="J65" s="1" t="n">
        <f aca="false">G65*$J$1*2</f>
        <v>576730876.426913</v>
      </c>
      <c r="K65" s="1" t="n">
        <f aca="false">H65*$J$1*2</f>
        <v>417459370.273283</v>
      </c>
      <c r="L65" s="1" t="n">
        <f aca="false">I65*$J$1*2</f>
        <v>32339820996.4524</v>
      </c>
      <c r="M65" s="1" t="n">
        <f aca="false">MIN(K65,E65)</f>
        <v>231968079.863044</v>
      </c>
    </row>
    <row r="66" customFormat="false" ht="16.5" hidden="false" customHeight="false" outlineLevel="0" collapsed="false">
      <c r="A66" s="0" t="n">
        <f aca="false">A65+0.5</f>
        <v>31</v>
      </c>
      <c r="B66" s="0" t="n">
        <f aca="false">B65+($C$1-$B$1)/$D$2*(A66-A65)</f>
        <v>510</v>
      </c>
      <c r="C66" s="0" t="n">
        <f aca="false">B66+273</f>
        <v>783</v>
      </c>
      <c r="D66" s="0" t="n">
        <f aca="false">A66*9.8*3000*1000</f>
        <v>911400000</v>
      </c>
      <c r="E66" s="1" t="n">
        <f aca="false">$H$1+$I$1*SIN(15/180*3.14)*D66</f>
        <v>235770835.270635</v>
      </c>
      <c r="F66" s="1" t="n">
        <f aca="false">E66/$J$1/2</f>
        <v>1.17885417635318E+023</v>
      </c>
      <c r="G66" s="1" t="n">
        <f aca="false">($Q$5^(-1/$Q$6))*($J$1^(1/$Q$6-1))*EXP($Q$7/($Q$6*8.314*C66))*$U$6</f>
        <v>2.72923203670907E+023</v>
      </c>
      <c r="H66" s="1" t="n">
        <f aca="false">$Q$9^(-1/$Q$10)*($J$1^(1/$Q$10-1))*EXP($Q$11/($Q$10*8.314*C66))*$U$7</f>
        <v>1.88512862825134E+023</v>
      </c>
      <c r="I66" s="1" t="n">
        <f aca="false">$Q$13^(-1/$Q$14)*($J$1^(1/$Q$14-1))*EXP(($Q$15+D66*$Q$16)/($Q$14*8.314*C66))*$U$8</f>
        <v>1.41330127947596E+025</v>
      </c>
      <c r="J66" s="1" t="n">
        <f aca="false">G66*$J$1*2</f>
        <v>545846407.341813</v>
      </c>
      <c r="K66" s="1" t="n">
        <f aca="false">H66*$J$1*2</f>
        <v>377025725.650267</v>
      </c>
      <c r="L66" s="1" t="n">
        <f aca="false">I66*$J$1*2</f>
        <v>28266025589.5191</v>
      </c>
      <c r="M66" s="1" t="n">
        <f aca="false">MIN(K66,E66)</f>
        <v>235770835.270635</v>
      </c>
    </row>
    <row r="67" customFormat="false" ht="16.5" hidden="false" customHeight="false" outlineLevel="0" collapsed="false">
      <c r="A67" s="0" t="n">
        <f aca="false">A66+0.5</f>
        <v>31.5</v>
      </c>
      <c r="B67" s="0" t="n">
        <f aca="false">B66+($C$1-$B$1)/$D$2*(A67-A66)</f>
        <v>515</v>
      </c>
      <c r="C67" s="0" t="n">
        <f aca="false">B67+273</f>
        <v>788</v>
      </c>
      <c r="D67" s="0" t="n">
        <f aca="false">A67*9.8*3000*1000</f>
        <v>926100000</v>
      </c>
      <c r="E67" s="1" t="n">
        <f aca="false">$H$1+$I$1*SIN(15/180*3.14)*D67</f>
        <v>239573590.678226</v>
      </c>
      <c r="F67" s="1" t="n">
        <f aca="false">E67/$J$1/2</f>
        <v>1.19786795339113E+023</v>
      </c>
      <c r="G67" s="1" t="n">
        <f aca="false">($Q$5^(-1/$Q$6))*($J$1^(1/$Q$6-1))*EXP($Q$7/($Q$6*8.314*C67))*$U$6</f>
        <v>2.58488393993784E+023</v>
      </c>
      <c r="H67" s="1" t="n">
        <f aca="false">$Q$9^(-1/$Q$10)*($J$1^(1/$Q$10-1))*EXP($Q$11/($Q$10*8.314*C67))*$U$7</f>
        <v>1.7047442017232E+023</v>
      </c>
      <c r="I67" s="1" t="n">
        <f aca="false">$Q$13^(-1/$Q$14)*($J$1^(1/$Q$14-1))*EXP(($Q$15+D67*$Q$16)/($Q$14*8.314*C67))*$U$8</f>
        <v>1.23738238607612E+025</v>
      </c>
      <c r="J67" s="1" t="n">
        <f aca="false">G67*$J$1*2</f>
        <v>516976787.987568</v>
      </c>
      <c r="K67" s="1" t="n">
        <f aca="false">H67*$J$1*2</f>
        <v>340948840.344641</v>
      </c>
      <c r="L67" s="1" t="n">
        <f aca="false">I67*$J$1*2</f>
        <v>24747647721.5223</v>
      </c>
      <c r="M67" s="1" t="n">
        <f aca="false">MIN(K67,E67)</f>
        <v>239573590.678226</v>
      </c>
    </row>
    <row r="68" customFormat="false" ht="16.5" hidden="false" customHeight="false" outlineLevel="0" collapsed="false">
      <c r="A68" s="0" t="n">
        <f aca="false">A67+0.5</f>
        <v>32</v>
      </c>
      <c r="B68" s="0" t="n">
        <f aca="false">B67+($C$1-$B$1)/$D$2*(A68-A67)</f>
        <v>520</v>
      </c>
      <c r="C68" s="0" t="n">
        <f aca="false">B68+273</f>
        <v>793</v>
      </c>
      <c r="D68" s="0" t="n">
        <f aca="false">A68*9.8*3000*1000</f>
        <v>940800000</v>
      </c>
      <c r="E68" s="1" t="n">
        <f aca="false">$H$1+$I$1*SIN(15/180*3.14)*D68</f>
        <v>243376346.085817</v>
      </c>
      <c r="F68" s="1" t="n">
        <f aca="false">E68/$J$1/2</f>
        <v>1.21688173042908E+023</v>
      </c>
      <c r="G68" s="1" t="n">
        <f aca="false">($Q$5^(-1/$Q$6))*($J$1^(1/$Q$6-1))*EXP($Q$7/($Q$6*8.314*C68))*$U$6</f>
        <v>2.44984852483636E+023</v>
      </c>
      <c r="H68" s="1" t="n">
        <f aca="false">$Q$9^(-1/$Q$10)*($J$1^(1/$Q$10-1))*EXP($Q$11/($Q$10*8.314*C68))*$U$7</f>
        <v>1.54357699396712E+023</v>
      </c>
      <c r="I68" s="1" t="n">
        <f aca="false">$Q$13^(-1/$Q$14)*($J$1^(1/$Q$14-1))*EXP(($Q$15+D68*$Q$16)/($Q$14*8.314*C68))*$U$8</f>
        <v>1.08517832930336E+025</v>
      </c>
      <c r="J68" s="1" t="n">
        <f aca="false">G68*$J$1*2</f>
        <v>489969704.967272</v>
      </c>
      <c r="K68" s="1" t="n">
        <f aca="false">H68*$J$1*2</f>
        <v>308715398.793423</v>
      </c>
      <c r="L68" s="1" t="n">
        <f aca="false">I68*$J$1*2</f>
        <v>21703566586.0673</v>
      </c>
      <c r="M68" s="1" t="n">
        <f aca="false">MIN(K68,E68)</f>
        <v>243376346.085817</v>
      </c>
    </row>
    <row r="69" customFormat="false" ht="16.5" hidden="false" customHeight="false" outlineLevel="0" collapsed="false">
      <c r="A69" s="0" t="n">
        <f aca="false">A68+0.5</f>
        <v>32.5</v>
      </c>
      <c r="B69" s="0" t="n">
        <f aca="false">B68+($C$1-$B$1)/$D$2*(A69-A68)</f>
        <v>525</v>
      </c>
      <c r="C69" s="0" t="n">
        <f aca="false">B69+273</f>
        <v>798</v>
      </c>
      <c r="D69" s="0" t="n">
        <f aca="false">A69*9.8*3000*1000</f>
        <v>955500000</v>
      </c>
      <c r="E69" s="1" t="n">
        <f aca="false">$H$1+$I$1*SIN(15/180*3.14)*D69</f>
        <v>247179101.493408</v>
      </c>
      <c r="F69" s="1" t="n">
        <f aca="false">E69/$J$1/2</f>
        <v>1.23589550746704E+023</v>
      </c>
      <c r="G69" s="1" t="n">
        <f aca="false">($Q$5^(-1/$Q$6))*($J$1^(1/$Q$6-1))*EXP($Q$7/($Q$6*8.314*C69))*$U$6</f>
        <v>2.32342907433992E+023</v>
      </c>
      <c r="H69" s="1" t="n">
        <f aca="false">$Q$9^(-1/$Q$10)*($J$1^(1/$Q$10-1))*EXP($Q$11/($Q$10*8.314*C69))*$U$7</f>
        <v>1.39938708005643E+023</v>
      </c>
      <c r="I69" s="1" t="n">
        <f aca="false">$Q$13^(-1/$Q$14)*($J$1^(1/$Q$14-1))*EXP(($Q$15+D69*$Q$16)/($Q$14*8.314*C69))*$U$8</f>
        <v>9.5326273585307E+024</v>
      </c>
      <c r="J69" s="1" t="n">
        <f aca="false">G69*$J$1*2</f>
        <v>464685814.867984</v>
      </c>
      <c r="K69" s="1" t="n">
        <f aca="false">H69*$J$1*2</f>
        <v>279877416.011286</v>
      </c>
      <c r="L69" s="1" t="n">
        <f aca="false">I69*$J$1*2</f>
        <v>19065254717.0614</v>
      </c>
      <c r="M69" s="1" t="n">
        <f aca="false">MIN(K69,E69)</f>
        <v>247179101.493408</v>
      </c>
    </row>
    <row r="70" customFormat="false" ht="16.5" hidden="false" customHeight="false" outlineLevel="0" collapsed="false">
      <c r="A70" s="0" t="n">
        <f aca="false">A69+0.5</f>
        <v>33</v>
      </c>
      <c r="B70" s="0" t="n">
        <f aca="false">B69+($C$1-$B$1)/$D$2*(A70-A69)</f>
        <v>530</v>
      </c>
      <c r="C70" s="0" t="n">
        <f aca="false">B70+273</f>
        <v>803</v>
      </c>
      <c r="D70" s="0" t="n">
        <f aca="false">A70*9.8*3000*1000</f>
        <v>970200000</v>
      </c>
      <c r="E70" s="1" t="n">
        <f aca="false">$H$1+$I$1*SIN(15/180*3.14)*D70</f>
        <v>250981856.900999</v>
      </c>
      <c r="F70" s="1" t="n">
        <f aca="false">E70/$J$1/2</f>
        <v>1.25490928450499E+023</v>
      </c>
      <c r="G70" s="1" t="n">
        <f aca="false">($Q$5^(-1/$Q$6))*($J$1^(1/$Q$6-1))*EXP($Q$7/($Q$6*8.314*C70))*$U$6</f>
        <v>2.20498761652995E+023</v>
      </c>
      <c r="H70" s="1" t="n">
        <f aca="false">$Q$9^(-1/$Q$10)*($J$1^(1/$Q$10-1))*EXP($Q$11/($Q$10*8.314*C70))*$U$7</f>
        <v>1.27021668842259E+023</v>
      </c>
      <c r="I70" s="1" t="n">
        <f aca="false">$Q$13^(-1/$Q$14)*($J$1^(1/$Q$14-1))*EXP(($Q$15+D70*$Q$16)/($Q$14*8.314*C70))*$U$8</f>
        <v>8.38735639943763E+024</v>
      </c>
      <c r="J70" s="1" t="n">
        <f aca="false">G70*$J$1*2</f>
        <v>440997523.30599</v>
      </c>
      <c r="K70" s="1" t="n">
        <f aca="false">H70*$J$1*2</f>
        <v>254043337.684517</v>
      </c>
      <c r="L70" s="1" t="n">
        <f aca="false">I70*$J$1*2</f>
        <v>16774712798.8753</v>
      </c>
      <c r="M70" s="1" t="n">
        <f aca="false">MIN(K70,E70)</f>
        <v>250981856.900999</v>
      </c>
    </row>
    <row r="71" customFormat="false" ht="16.5" hidden="false" customHeight="false" outlineLevel="0" collapsed="false">
      <c r="A71" s="0" t="n">
        <f aca="false">A70+0.5</f>
        <v>33.5</v>
      </c>
      <c r="B71" s="0" t="n">
        <f aca="false">B70+($C$1-$B$1)/$D$2*(A71-A70)</f>
        <v>535</v>
      </c>
      <c r="C71" s="0" t="n">
        <f aca="false">B71+273</f>
        <v>808</v>
      </c>
      <c r="D71" s="0" t="n">
        <f aca="false">A71*9.8*3000*1000</f>
        <v>984900000</v>
      </c>
      <c r="E71" s="1" t="n">
        <f aca="false">$H$1+$I$1*SIN(15/180*3.14)*D71</f>
        <v>254784612.30859</v>
      </c>
      <c r="F71" s="1" t="n">
        <f aca="false">E71/$J$1/2</f>
        <v>1.27392306154295E+023</v>
      </c>
      <c r="G71" s="1" t="n">
        <f aca="false">($Q$5^(-1/$Q$6))*($J$1^(1/$Q$6-1))*EXP($Q$7/($Q$6*8.314*C71))*$U$6</f>
        <v>2.09393944665236E+023</v>
      </c>
      <c r="H71" s="1" t="n">
        <f aca="false">$Q$9^(-1/$Q$10)*($J$1^(1/$Q$10-1))*EXP($Q$11/($Q$10*8.314*C71))*$U$7</f>
        <v>1.15435214372176E+023</v>
      </c>
      <c r="I71" s="1" t="n">
        <f aca="false">$Q$13^(-1/$Q$14)*($J$1^(1/$Q$14-1))*EXP(($Q$15+D71*$Q$16)/($Q$14*8.314*C71))*$U$8</f>
        <v>7.39138021946994E+024</v>
      </c>
      <c r="J71" s="1" t="n">
        <f aca="false">G71*$J$1*2</f>
        <v>418787889.330471</v>
      </c>
      <c r="K71" s="1" t="n">
        <f aca="false">H71*$J$1*2</f>
        <v>230870428.744351</v>
      </c>
      <c r="L71" s="1" t="n">
        <f aca="false">I71*$J$1*2</f>
        <v>14782760438.9399</v>
      </c>
      <c r="M71" s="1" t="n">
        <f aca="false">MIN(K71,E71)</f>
        <v>230870428.744351</v>
      </c>
    </row>
    <row r="72" customFormat="false" ht="16.5" hidden="false" customHeight="false" outlineLevel="0" collapsed="false">
      <c r="A72" s="0" t="n">
        <f aca="false">A71+0.5</f>
        <v>34</v>
      </c>
      <c r="B72" s="0" t="n">
        <f aca="false">B71+($C$1-$B$1)/$D$2*(A72-A71)</f>
        <v>540</v>
      </c>
      <c r="C72" s="0" t="n">
        <f aca="false">B72+273</f>
        <v>813</v>
      </c>
      <c r="D72" s="0" t="n">
        <f aca="false">A72*9.8*3000*1000</f>
        <v>999600000</v>
      </c>
      <c r="E72" s="1" t="n">
        <f aca="false">$H$1+$I$1*SIN(15/180*3.14)*D72</f>
        <v>258587367.716181</v>
      </c>
      <c r="F72" s="1" t="n">
        <f aca="false">E72/$J$1/2</f>
        <v>1.2929368385809E+023</v>
      </c>
      <c r="G72" s="1" t="n">
        <f aca="false">($Q$5^(-1/$Q$6))*($J$1^(1/$Q$6-1))*EXP($Q$7/($Q$6*8.314*C72))*$U$6</f>
        <v>1.98974820645424E+023</v>
      </c>
      <c r="H72" s="1" t="n">
        <f aca="false">$Q$9^(-1/$Q$10)*($J$1^(1/$Q$10-1))*EXP($Q$11/($Q$10*8.314*C72))*$U$7</f>
        <v>1.05029126661773E+023</v>
      </c>
      <c r="I72" s="1" t="n">
        <f aca="false">$Q$13^(-1/$Q$14)*($J$1^(1/$Q$14-1))*EXP(($Q$15+D72*$Q$16)/($Q$14*8.314*C72))*$U$8</f>
        <v>6.52380934243836E+024</v>
      </c>
      <c r="J72" s="1" t="n">
        <f aca="false">G72*$J$1*2</f>
        <v>397949641.290849</v>
      </c>
      <c r="K72" s="1" t="n">
        <f aca="false">H72*$J$1*2</f>
        <v>210058253.323547</v>
      </c>
      <c r="L72" s="1" t="n">
        <f aca="false">I72*$J$1*2</f>
        <v>13047618684.8767</v>
      </c>
      <c r="M72" s="1" t="n">
        <f aca="false">MIN(K72,E72)</f>
        <v>210058253.323547</v>
      </c>
    </row>
    <row r="73" customFormat="false" ht="16.5" hidden="false" customHeight="false" outlineLevel="0" collapsed="false">
      <c r="A73" s="0" t="n">
        <f aca="false">A72+0.5</f>
        <v>34.5</v>
      </c>
      <c r="B73" s="0" t="n">
        <f aca="false">B72+($C$1-$B$1)/$D$2*(A73-A72)</f>
        <v>545</v>
      </c>
      <c r="C73" s="0" t="n">
        <f aca="false">B73+273</f>
        <v>818</v>
      </c>
      <c r="D73" s="0" t="n">
        <f aca="false">A73*9.8*3000*1000</f>
        <v>1014300000</v>
      </c>
      <c r="E73" s="1" t="n">
        <f aca="false">$H$1+$I$1*SIN(15/180*3.14)*D73</f>
        <v>262390123.123771</v>
      </c>
      <c r="F73" s="1" t="n">
        <f aca="false">E73/$J$1/2</f>
        <v>1.31195061561886E+023</v>
      </c>
      <c r="G73" s="1" t="n">
        <f aca="false">($Q$5^(-1/$Q$6))*($J$1^(1/$Q$6-1))*EXP($Q$7/($Q$6*8.314*C73))*$U$6</f>
        <v>1.8919214596116E+023</v>
      </c>
      <c r="H73" s="1" t="n">
        <f aca="false">$Q$9^(-1/$Q$10)*($J$1^(1/$Q$10-1))*EXP($Q$11/($Q$10*8.314*C73))*$U$7</f>
        <v>9.56715403518492E+022</v>
      </c>
      <c r="I73" s="1" t="n">
        <f aca="false">$Q$13^(-1/$Q$14)*($J$1^(1/$Q$14-1))*EXP(($Q$15+D73*$Q$16)/($Q$14*8.314*C73))*$U$8</f>
        <v>5.76686607567198E+024</v>
      </c>
      <c r="J73" s="1" t="n">
        <f aca="false">G73*$J$1*2</f>
        <v>378384291.922319</v>
      </c>
      <c r="K73" s="1" t="n">
        <f aca="false">H73*$J$1*2</f>
        <v>191343080.703698</v>
      </c>
      <c r="L73" s="1" t="n">
        <f aca="false">I73*$J$1*2</f>
        <v>11533732151.344</v>
      </c>
      <c r="M73" s="1" t="n">
        <f aca="false">MIN(K73,E73)</f>
        <v>191343080.703698</v>
      </c>
    </row>
    <row r="74" s="8" customFormat="true" ht="16.5" hidden="false" customHeight="false" outlineLevel="0" collapsed="false">
      <c r="A74" s="8" t="n">
        <f aca="false">A73+0.5</f>
        <v>35</v>
      </c>
      <c r="B74" s="0" t="n">
        <f aca="false">B73+($C$1-$B$1)/$D$2*(A74-A73)</f>
        <v>550</v>
      </c>
      <c r="C74" s="8" t="n">
        <f aca="false">B74+273</f>
        <v>823</v>
      </c>
      <c r="D74" s="0" t="n">
        <f aca="false">A74*9.8*3000*1000</f>
        <v>1029000000</v>
      </c>
      <c r="E74" s="9" t="n">
        <f aca="false">$H$1+$I$1*SIN(15/180*3.14)*D74</f>
        <v>266192878.531362</v>
      </c>
      <c r="F74" s="9" t="n">
        <f aca="false">E74/$J$1/2</f>
        <v>1.33096439265681E+023</v>
      </c>
      <c r="G74" s="1" t="n">
        <f aca="false">($Q$5^(-1/$Q$6))*($J$1^(1/$Q$6-1))*EXP($Q$7/($Q$6*8.314*C74))*$U$6</f>
        <v>1.80000670922536E+023</v>
      </c>
      <c r="H74" s="1" t="n">
        <f aca="false">$Q$9^(-1/$Q$10)*($J$1^(1/$Q$10-1))*EXP($Q$11/($Q$10*8.314*C74))*$U$7</f>
        <v>8.72465391117273E+022</v>
      </c>
      <c r="I74" s="1" t="n">
        <f aca="false">$Q$13^(-1/$Q$14)*($J$1^(1/$Q$14-1))*EXP(($Q$15+D74*$Q$16)/($Q$14*8.314*C74))*$U$8</f>
        <v>5.10539417042735E+024</v>
      </c>
      <c r="J74" s="9" t="n">
        <f aca="false">G74*$J$1*2</f>
        <v>360001341.845072</v>
      </c>
      <c r="K74" s="9" t="n">
        <f aca="false">H74*$J$1*2</f>
        <v>174493078.223455</v>
      </c>
      <c r="L74" s="9" t="n">
        <f aca="false">I74*$J$1*2</f>
        <v>10210788340.8547</v>
      </c>
      <c r="M74" s="9" t="n">
        <f aca="false">MIN(K74,E74)</f>
        <v>174493078.223455</v>
      </c>
    </row>
    <row r="75" customFormat="false" ht="16.5" hidden="false" customHeight="false" outlineLevel="0" collapsed="false">
      <c r="A75" s="0" t="n">
        <f aca="false">A74+1</f>
        <v>36</v>
      </c>
      <c r="B75" s="0" t="n">
        <f aca="false">B74+($D$1-$C$1)/$F$2*(A75-A74)</f>
        <v>558.666666666667</v>
      </c>
      <c r="C75" s="0" t="n">
        <f aca="false">B75+273</f>
        <v>831.666666666667</v>
      </c>
      <c r="D75" s="0" t="n">
        <f aca="false">A75*9.8*3000*1000</f>
        <v>1058400000</v>
      </c>
      <c r="E75" s="1" t="n">
        <f aca="false">$H$1+$I$1*SIN(15/180*3.14)*D75</f>
        <v>273798389.346544</v>
      </c>
      <c r="F75" s="1" t="n">
        <f aca="false">E75/$J$1/2</f>
        <v>1.36899194673272E+023</v>
      </c>
      <c r="G75" s="1" t="n">
        <f aca="false">($Q$5^(-1/$Q$6))*($J$1^(1/$Q$6-1))*EXP($Q$7/($Q$6*8.314*C75))*$U$6</f>
        <v>1.65348387788009E+023</v>
      </c>
      <c r="H75" s="1" t="n">
        <f aca="false">$Q$9^(-1/$Q$10)*($J$1^(1/$Q$10-1))*EXP($Q$11/($Q$10*8.314*C75))*$U$7</f>
        <v>7.45581810691198E+022</v>
      </c>
      <c r="I75" s="1" t="n">
        <f aca="false">$Q$13^(-1/$Q$14)*($J$1^(1/$Q$14-1))*EXP(($Q$15+D75*$Q$16)/($Q$14*8.314*C75))*$U$8</f>
        <v>4.15963998047477E+024</v>
      </c>
      <c r="J75" s="1" t="n">
        <f aca="false">G75*$J$1*2</f>
        <v>330696775.576017</v>
      </c>
      <c r="K75" s="1" t="n">
        <f aca="false">H75*$J$1*2</f>
        <v>149116362.13824</v>
      </c>
      <c r="L75" s="1" t="n">
        <f aca="false">I75*$J$1*2</f>
        <v>8319279960.94954</v>
      </c>
      <c r="M75" s="1" t="n">
        <f aca="false">MIN(L75,E75)</f>
        <v>273798389.346544</v>
      </c>
    </row>
    <row r="76" customFormat="false" ht="16.5" hidden="false" customHeight="false" outlineLevel="0" collapsed="false">
      <c r="A76" s="0" t="n">
        <f aca="false">A75+1</f>
        <v>37</v>
      </c>
      <c r="B76" s="0" t="n">
        <f aca="false">B75+($D$1-$C$1)/$F$2*(A76-A75)</f>
        <v>567.333333333333</v>
      </c>
      <c r="C76" s="0" t="n">
        <f aca="false">B76+273</f>
        <v>840.333333333333</v>
      </c>
      <c r="D76" s="0" t="n">
        <f aca="false">A76*9.8*3000*1000</f>
        <v>1087800000</v>
      </c>
      <c r="E76" s="1" t="n">
        <f aca="false">$H$1+$I$1*SIN(15/180*3.14)*D76</f>
        <v>281403900.161726</v>
      </c>
      <c r="F76" s="1" t="n">
        <f aca="false">E76/$J$1/2</f>
        <v>1.40701950080863E+023</v>
      </c>
      <c r="G76" s="1" t="n">
        <f aca="false">($Q$5^(-1/$Q$6))*($J$1^(1/$Q$6-1))*EXP($Q$7/($Q$6*8.314*C76))*$U$6</f>
        <v>1.52155059817097E+023</v>
      </c>
      <c r="H76" s="1" t="n">
        <f aca="false">$Q$9^(-1/$Q$10)*($J$1^(1/$Q$10-1))*EXP($Q$11/($Q$10*8.314*C76))*$U$7</f>
        <v>6.39219823581153E+022</v>
      </c>
      <c r="I76" s="1" t="n">
        <f aca="false">$Q$13^(-1/$Q$14)*($J$1^(1/$Q$14-1))*EXP(($Q$15+D76*$Q$16)/($Q$14*8.314*C76))*$U$8</f>
        <v>3.40343486105261E+024</v>
      </c>
      <c r="J76" s="1" t="n">
        <f aca="false">G76*$J$1*2</f>
        <v>304310119.634193</v>
      </c>
      <c r="K76" s="1" t="n">
        <f aca="false">H76*$J$1*2</f>
        <v>127843964.716231</v>
      </c>
      <c r="L76" s="1" t="n">
        <f aca="false">I76*$J$1*2</f>
        <v>6806869722.10523</v>
      </c>
      <c r="M76" s="1" t="n">
        <f aca="false">MIN(L76,E76)</f>
        <v>281403900.161726</v>
      </c>
    </row>
    <row r="77" customFormat="false" ht="16.5" hidden="false" customHeight="false" outlineLevel="0" collapsed="false">
      <c r="A77" s="0" t="n">
        <f aca="false">A76+1</f>
        <v>38</v>
      </c>
      <c r="B77" s="0" t="n">
        <f aca="false">B76+($D$1-$C$1)/$F$2*(A77-A76)</f>
        <v>576</v>
      </c>
      <c r="C77" s="0" t="n">
        <f aca="false">B77+273</f>
        <v>849</v>
      </c>
      <c r="D77" s="0" t="n">
        <f aca="false">A77*9.8*3000*1000</f>
        <v>1117200000</v>
      </c>
      <c r="E77" s="1" t="n">
        <f aca="false">$H$1+$I$1*SIN(15/180*3.14)*D77</f>
        <v>289009410.976908</v>
      </c>
      <c r="F77" s="1" t="n">
        <f aca="false">E77/$J$1/2</f>
        <v>1.44504705488454E+023</v>
      </c>
      <c r="G77" s="1" t="n">
        <f aca="false">($Q$5^(-1/$Q$6))*($J$1^(1/$Q$6-1))*EXP($Q$7/($Q$6*8.314*C77))*$U$6</f>
        <v>1.40252345992651E+023</v>
      </c>
      <c r="H77" s="1" t="n">
        <f aca="false">$Q$9^(-1/$Q$10)*($J$1^(1/$Q$10-1))*EXP($Q$11/($Q$10*8.314*C77))*$U$7</f>
        <v>5.49755883851429E+022</v>
      </c>
      <c r="I77" s="1" t="n">
        <f aca="false">$Q$13^(-1/$Q$14)*($J$1^(1/$Q$14-1))*EXP(($Q$15+D77*$Q$16)/($Q$14*8.314*C77))*$U$8</f>
        <v>2.79613524034434E+024</v>
      </c>
      <c r="J77" s="1" t="n">
        <f aca="false">G77*$J$1*2</f>
        <v>280504691.985303</v>
      </c>
      <c r="K77" s="1" t="n">
        <f aca="false">H77*$J$1*2</f>
        <v>109951176.770286</v>
      </c>
      <c r="L77" s="1" t="n">
        <f aca="false">I77*$J$1*2</f>
        <v>5592270480.68869</v>
      </c>
      <c r="M77" s="1" t="n">
        <f aca="false">MIN(L77,E77)</f>
        <v>289009410.976908</v>
      </c>
    </row>
    <row r="78" customFormat="false" ht="16.5" hidden="false" customHeight="false" outlineLevel="0" collapsed="false">
      <c r="A78" s="0" t="n">
        <f aca="false">A77+1</f>
        <v>39</v>
      </c>
      <c r="B78" s="0" t="n">
        <f aca="false">B77+($D$1-$C$1)/$F$2*(A78-A77)</f>
        <v>584.666666666667</v>
      </c>
      <c r="C78" s="0" t="n">
        <f aca="false">B78+273</f>
        <v>857.666666666666</v>
      </c>
      <c r="D78" s="0" t="n">
        <f aca="false">A78*9.8*3000*1000</f>
        <v>1146600000</v>
      </c>
      <c r="E78" s="1" t="n">
        <f aca="false">$H$1+$I$1*SIN(15/180*3.14)*D78</f>
        <v>296614921.792089</v>
      </c>
      <c r="F78" s="1" t="n">
        <f aca="false">E78/$J$1/2</f>
        <v>1.48307460896045E+023</v>
      </c>
      <c r="G78" s="1" t="n">
        <f aca="false">($Q$5^(-1/$Q$6))*($J$1^(1/$Q$6-1))*EXP($Q$7/($Q$6*8.314*C78))*$U$6</f>
        <v>1.29493753494491E+023</v>
      </c>
      <c r="H78" s="1" t="n">
        <f aca="false">$Q$9^(-1/$Q$10)*($J$1^(1/$Q$10-1))*EXP($Q$11/($Q$10*8.314*C78))*$U$7</f>
        <v>4.74256057694132E+022</v>
      </c>
      <c r="I78" s="1" t="n">
        <f aca="false">$Q$13^(-1/$Q$14)*($J$1^(1/$Q$14-1))*EXP(($Q$15+D78*$Q$16)/($Q$14*8.314*C78))*$U$8</f>
        <v>2.30634356747088E+024</v>
      </c>
      <c r="J78" s="1" t="n">
        <f aca="false">G78*$J$1*2</f>
        <v>258987506.988983</v>
      </c>
      <c r="K78" s="1" t="n">
        <f aca="false">H78*$J$1*2</f>
        <v>94851211.5388264</v>
      </c>
      <c r="L78" s="1" t="n">
        <f aca="false">I78*$J$1*2</f>
        <v>4612687134.94177</v>
      </c>
      <c r="M78" s="1" t="n">
        <f aca="false">MIN(L78,E78)</f>
        <v>296614921.792089</v>
      </c>
    </row>
    <row r="79" customFormat="false" ht="16.5" hidden="false" customHeight="false" outlineLevel="0" collapsed="false">
      <c r="A79" s="0" t="n">
        <f aca="false">A78+1</f>
        <v>40</v>
      </c>
      <c r="B79" s="0" t="n">
        <f aca="false">B78+($D$1-$C$1)/$F$2*(A79-A78)</f>
        <v>593.333333333333</v>
      </c>
      <c r="C79" s="0" t="n">
        <f aca="false">B79+273</f>
        <v>866.333333333333</v>
      </c>
      <c r="D79" s="0" t="n">
        <f aca="false">A79*9.8*3000*1000</f>
        <v>1176000000</v>
      </c>
      <c r="E79" s="1" t="n">
        <f aca="false">$H$1+$I$1*SIN(15/180*3.14)*D79</f>
        <v>304220432.607271</v>
      </c>
      <c r="F79" s="1" t="n">
        <f aca="false">E79/$J$1/2</f>
        <v>1.52110216303636E+023</v>
      </c>
      <c r="G79" s="1" t="n">
        <f aca="false">($Q$5^(-1/$Q$6))*($J$1^(1/$Q$6-1))*EXP($Q$7/($Q$6*8.314*C79))*$U$6</f>
        <v>1.19751509788318E+023</v>
      </c>
      <c r="H79" s="1" t="n">
        <f aca="false">$Q$9^(-1/$Q$10)*($J$1^(1/$Q$10-1))*EXP($Q$11/($Q$10*8.314*C79))*$U$7</f>
        <v>4.10335906138046E+022</v>
      </c>
      <c r="I79" s="1" t="n">
        <f aca="false">$Q$13^(-1/$Q$14)*($J$1^(1/$Q$14-1))*EXP(($Q$15+D79*$Q$16)/($Q$14*8.314*C79))*$U$8</f>
        <v>1.9096912577663E+024</v>
      </c>
      <c r="J79" s="1" t="n">
        <f aca="false">G79*$J$1*2</f>
        <v>239503019.576636</v>
      </c>
      <c r="K79" s="1" t="n">
        <f aca="false">H79*$J$1*2</f>
        <v>82067181.2276093</v>
      </c>
      <c r="L79" s="1" t="n">
        <f aca="false">I79*$J$1*2</f>
        <v>3819382515.5326</v>
      </c>
      <c r="M79" s="1" t="n">
        <f aca="false">MIN(L79,E79)</f>
        <v>304220432.607271</v>
      </c>
    </row>
    <row r="80" customFormat="false" ht="16.5" hidden="false" customHeight="false" outlineLevel="0" collapsed="false">
      <c r="A80" s="0" t="n">
        <f aca="false">A79+1</f>
        <v>41</v>
      </c>
      <c r="B80" s="0" t="n">
        <f aca="false">B79+($D$1-$C$1)/$F$2*(A80-A79)</f>
        <v>602</v>
      </c>
      <c r="C80" s="0" t="n">
        <f aca="false">B80+273</f>
        <v>875</v>
      </c>
      <c r="D80" s="0" t="n">
        <f aca="false">A80*9.8*3000*1000</f>
        <v>1205400000</v>
      </c>
      <c r="E80" s="1" t="n">
        <f aca="false">$H$1+$I$1*SIN(15/180*3.14)*D80</f>
        <v>311825943.422453</v>
      </c>
      <c r="F80" s="1" t="n">
        <f aca="false">E80/$J$1/2</f>
        <v>1.55912971711226E+023</v>
      </c>
      <c r="G80" s="1" t="n">
        <f aca="false">($Q$5^(-1/$Q$6))*($J$1^(1/$Q$6-1))*EXP($Q$7/($Q$6*8.314*C80))*$U$6</f>
        <v>1.10913921869769E+023</v>
      </c>
      <c r="H80" s="1" t="n">
        <f aca="false">$Q$9^(-1/$Q$10)*($J$1^(1/$Q$10-1))*EXP($Q$11/($Q$10*8.314*C80))*$U$7</f>
        <v>3.56050538598045E+022</v>
      </c>
      <c r="I80" s="1" t="n">
        <f aca="false">$Q$13^(-1/$Q$14)*($J$1^(1/$Q$14-1))*EXP(($Q$15+D80*$Q$16)/($Q$14*8.314*C80))*$U$8</f>
        <v>1.58717904940037E+024</v>
      </c>
      <c r="J80" s="1" t="n">
        <f aca="false">G80*$J$1*2</f>
        <v>221827843.739538</v>
      </c>
      <c r="K80" s="1" t="n">
        <f aca="false">H80*$J$1*2</f>
        <v>71210107.719609</v>
      </c>
      <c r="L80" s="1" t="n">
        <f aca="false">I80*$J$1*2</f>
        <v>3174358098.80073</v>
      </c>
      <c r="M80" s="1" t="n">
        <f aca="false">MIN(L80,E80)</f>
        <v>311825943.422453</v>
      </c>
    </row>
    <row r="81" customFormat="false" ht="16.5" hidden="false" customHeight="false" outlineLevel="0" collapsed="false">
      <c r="A81" s="0" t="n">
        <f aca="false">A80+1</f>
        <v>42</v>
      </c>
      <c r="B81" s="0" t="n">
        <f aca="false">B80+($D$1-$C$1)/$F$2*(A81-A80)</f>
        <v>610.666666666666</v>
      </c>
      <c r="C81" s="0" t="n">
        <f aca="false">B81+273</f>
        <v>883.666666666666</v>
      </c>
      <c r="D81" s="0" t="n">
        <f aca="false">A81*9.8*3000*1000</f>
        <v>1234800000</v>
      </c>
      <c r="E81" s="1" t="n">
        <f aca="false">$H$1+$I$1*SIN(15/180*3.14)*D81</f>
        <v>319431454.237635</v>
      </c>
      <c r="F81" s="1" t="n">
        <f aca="false">E81/$J$1/2</f>
        <v>1.59715727118817E+023</v>
      </c>
      <c r="G81" s="1" t="n">
        <f aca="false">($Q$5^(-1/$Q$6))*($J$1^(1/$Q$6-1))*EXP($Q$7/($Q$6*8.314*C81))*$U$6</f>
        <v>1.02883140986079E+023</v>
      </c>
      <c r="H81" s="1" t="n">
        <f aca="false">$Q$9^(-1/$Q$10)*($J$1^(1/$Q$10-1))*EXP($Q$11/($Q$10*8.314*C81))*$U$7</f>
        <v>3.09807993068754E+022</v>
      </c>
      <c r="I81" s="1" t="n">
        <f aca="false">$Q$13^(-1/$Q$14)*($J$1^(1/$Q$14-1))*EXP(($Q$15+D81*$Q$16)/($Q$14*8.314*C81))*$U$8</f>
        <v>1.32392846140637E+024</v>
      </c>
      <c r="J81" s="1" t="n">
        <f aca="false">G81*$J$1*2</f>
        <v>205766281.972158</v>
      </c>
      <c r="K81" s="1" t="n">
        <f aca="false">H81*$J$1*2</f>
        <v>61961598.6137508</v>
      </c>
      <c r="L81" s="1" t="n">
        <f aca="false">I81*$J$1*2</f>
        <v>2647856922.81274</v>
      </c>
      <c r="M81" s="1" t="n">
        <f aca="false">MIN(L81,E81)</f>
        <v>319431454.237635</v>
      </c>
    </row>
    <row r="82" customFormat="false" ht="16.5" hidden="false" customHeight="false" outlineLevel="0" collapsed="false">
      <c r="A82" s="0" t="n">
        <f aca="false">A81+1</f>
        <v>43</v>
      </c>
      <c r="B82" s="0" t="n">
        <f aca="false">B81+($D$1-$C$1)/$F$2*(A82-A81)</f>
        <v>619.333333333333</v>
      </c>
      <c r="C82" s="0" t="n">
        <f aca="false">B82+273</f>
        <v>892.333333333333</v>
      </c>
      <c r="D82" s="0" t="n">
        <f aca="false">A82*9.8*3000*1000</f>
        <v>1264200000</v>
      </c>
      <c r="E82" s="1" t="n">
        <f aca="false">$H$1+$I$1*SIN(15/180*3.14)*D82</f>
        <v>327036965.052817</v>
      </c>
      <c r="F82" s="1" t="n">
        <f aca="false">E82/$J$1/2</f>
        <v>1.63518482526408E+023</v>
      </c>
      <c r="G82" s="1" t="n">
        <f aca="false">($Q$5^(-1/$Q$6))*($J$1^(1/$Q$6-1))*EXP($Q$7/($Q$6*8.314*C82))*$U$6</f>
        <v>9.55732657794253E+022</v>
      </c>
      <c r="H82" s="1" t="n">
        <f aca="false">$Q$9^(-1/$Q$10)*($J$1^(1/$Q$10-1))*EXP($Q$11/($Q$10*8.314*C82))*$U$7</f>
        <v>2.70300726515341E+022</v>
      </c>
      <c r="I82" s="1" t="n">
        <f aca="false">$Q$13^(-1/$Q$14)*($J$1^(1/$Q$14-1))*EXP(($Q$15+D82*$Q$16)/($Q$14*8.314*C82))*$U$8</f>
        <v>1.10823799097884E+024</v>
      </c>
      <c r="J82" s="1" t="n">
        <f aca="false">G82*$J$1*2</f>
        <v>191146531.558851</v>
      </c>
      <c r="K82" s="1" t="n">
        <f aca="false">H82*$J$1*2</f>
        <v>54060145.3030682</v>
      </c>
      <c r="L82" s="1" t="n">
        <f aca="false">I82*$J$1*2</f>
        <v>2216475981.95768</v>
      </c>
      <c r="M82" s="1" t="n">
        <f aca="false">MIN(L82,E82)</f>
        <v>327036965.052817</v>
      </c>
    </row>
    <row r="83" customFormat="false" ht="16.5" hidden="false" customHeight="false" outlineLevel="0" collapsed="false">
      <c r="A83" s="0" t="n">
        <f aca="false">A82+1</f>
        <v>44</v>
      </c>
      <c r="B83" s="0" t="n">
        <f aca="false">B82+($D$1-$C$1)/$F$2*(A83-A82)</f>
        <v>628</v>
      </c>
      <c r="C83" s="0" t="n">
        <f aca="false">B83+273</f>
        <v>901</v>
      </c>
      <c r="D83" s="0" t="n">
        <f aca="false">A83*9.8*3000*1000</f>
        <v>1293600000</v>
      </c>
      <c r="E83" s="1" t="n">
        <f aca="false">$H$1+$I$1*SIN(15/180*3.14)*D83</f>
        <v>334642475.867998</v>
      </c>
      <c r="F83" s="1" t="n">
        <f aca="false">E83/$J$1/2</f>
        <v>1.67321237933999E+023</v>
      </c>
      <c r="G83" s="1" t="n">
        <f aca="false">($Q$5^(-1/$Q$6))*($J$1^(1/$Q$6-1))*EXP($Q$7/($Q$6*8.314*C83))*$U$6</f>
        <v>8.8908728641307E+022</v>
      </c>
      <c r="H83" s="1" t="n">
        <f aca="false">$Q$9^(-1/$Q$10)*($J$1^(1/$Q$10-1))*EXP($Q$11/($Q$10*8.314*C83))*$U$7</f>
        <v>2.36451222543949E+022</v>
      </c>
      <c r="I83" s="1" t="n">
        <f aca="false">$Q$13^(-1/$Q$14)*($J$1^(1/$Q$14-1))*EXP(($Q$15+D83*$Q$16)/($Q$14*8.314*C83))*$U$8</f>
        <v>9.30866325035849E+023</v>
      </c>
      <c r="J83" s="1" t="n">
        <f aca="false">G83*$J$1*2</f>
        <v>177817457.282614</v>
      </c>
      <c r="K83" s="1" t="n">
        <f aca="false">H83*$J$1*2</f>
        <v>47290244.5087899</v>
      </c>
      <c r="L83" s="1" t="n">
        <f aca="false">I83*$J$1*2</f>
        <v>1861732650.0717</v>
      </c>
      <c r="M83" s="1" t="n">
        <f aca="false">MIN(L83,E83)</f>
        <v>334642475.867998</v>
      </c>
    </row>
    <row r="84" customFormat="false" ht="16.5" hidden="false" customHeight="false" outlineLevel="0" collapsed="false">
      <c r="A84" s="0" t="n">
        <f aca="false">A83+1</f>
        <v>45</v>
      </c>
      <c r="B84" s="0" t="n">
        <f aca="false">B83+($D$1-$C$1)/$F$2*(A84-A83)</f>
        <v>636.666666666666</v>
      </c>
      <c r="C84" s="0" t="n">
        <f aca="false">B84+273</f>
        <v>909.666666666666</v>
      </c>
      <c r="D84" s="0" t="n">
        <f aca="false">A84*9.8*3000*1000</f>
        <v>1323000000</v>
      </c>
      <c r="E84" s="1" t="n">
        <f aca="false">$H$1+$I$1*SIN(15/180*3.14)*D84</f>
        <v>342247986.68318</v>
      </c>
      <c r="F84" s="1" t="n">
        <f aca="false">E84/$J$1/2</f>
        <v>1.7112399334159E+023</v>
      </c>
      <c r="G84" s="1" t="n">
        <f aca="false">($Q$5^(-1/$Q$6))*($J$1^(1/$Q$6-1))*EXP($Q$7/($Q$6*8.314*C84))*$U$6</f>
        <v>8.28229196923674E+022</v>
      </c>
      <c r="H84" s="1" t="n">
        <f aca="false">$Q$9^(-1/$Q$10)*($J$1^(1/$Q$10-1))*EXP($Q$11/($Q$10*8.314*C84))*$U$7</f>
        <v>2.07368647195155E+022</v>
      </c>
      <c r="I84" s="1" t="n">
        <f aca="false">$Q$13^(-1/$Q$14)*($J$1^(1/$Q$14-1))*EXP(($Q$15+D84*$Q$16)/($Q$14*8.314*C84))*$U$8</f>
        <v>7.84485479571553E+023</v>
      </c>
      <c r="J84" s="1" t="n">
        <f aca="false">G84*$J$1*2</f>
        <v>165645839.384735</v>
      </c>
      <c r="K84" s="1" t="n">
        <f aca="false">H84*$J$1*2</f>
        <v>41473729.439031</v>
      </c>
      <c r="L84" s="1" t="n">
        <f aca="false">I84*$J$1*2</f>
        <v>1568970959.14311</v>
      </c>
      <c r="M84" s="1" t="n">
        <f aca="false">MIN(L84,E84)</f>
        <v>342247986.68318</v>
      </c>
    </row>
    <row r="85" customFormat="false" ht="16.5" hidden="false" customHeight="false" outlineLevel="0" collapsed="false">
      <c r="A85" s="0" t="n">
        <f aca="false">A84+1</f>
        <v>46</v>
      </c>
      <c r="B85" s="0" t="n">
        <f aca="false">B84+($D$1-$C$1)/$F$2*(A85-A84)</f>
        <v>645.333333333333</v>
      </c>
      <c r="C85" s="0" t="n">
        <f aca="false">B85+273</f>
        <v>918.333333333333</v>
      </c>
      <c r="D85" s="0" t="n">
        <f aca="false">A85*9.8*3000*1000</f>
        <v>1352400000</v>
      </c>
      <c r="E85" s="1" t="n">
        <f aca="false">$H$1+$I$1*SIN(15/180*3.14)*D85</f>
        <v>349853497.498362</v>
      </c>
      <c r="F85" s="1" t="n">
        <f aca="false">E85/$J$1/2</f>
        <v>1.74926748749181E+023</v>
      </c>
      <c r="G85" s="1" t="n">
        <f aca="false">($Q$5^(-1/$Q$6))*($J$1^(1/$Q$6-1))*EXP($Q$7/($Q$6*8.314*C85))*$U$6</f>
        <v>7.72570106460501E+022</v>
      </c>
      <c r="H85" s="1" t="n">
        <f aca="false">$Q$9^(-1/$Q$10)*($J$1^(1/$Q$10-1))*EXP($Q$11/($Q$10*8.314*C85))*$U$7</f>
        <v>1.82314184145354E+022</v>
      </c>
      <c r="I85" s="1" t="n">
        <f aca="false">$Q$13^(-1/$Q$14)*($J$1^(1/$Q$14-1))*EXP(($Q$15+D85*$Q$16)/($Q$14*8.314*C85))*$U$8</f>
        <v>6.63261731603478E+023</v>
      </c>
      <c r="J85" s="1" t="n">
        <f aca="false">G85*$J$1*2</f>
        <v>154514021.2921</v>
      </c>
      <c r="K85" s="1" t="n">
        <f aca="false">H85*$J$1*2</f>
        <v>36462836.8290708</v>
      </c>
      <c r="L85" s="1" t="n">
        <f aca="false">I85*$J$1*2</f>
        <v>1326523463.20696</v>
      </c>
      <c r="M85" s="1" t="n">
        <f aca="false">MIN(L85,E85)</f>
        <v>349853497.498362</v>
      </c>
    </row>
    <row r="86" customFormat="false" ht="16.5" hidden="false" customHeight="false" outlineLevel="0" collapsed="false">
      <c r="A86" s="0" t="n">
        <f aca="false">A85+1</f>
        <v>47</v>
      </c>
      <c r="B86" s="0" t="n">
        <f aca="false">B85+($D$1-$C$1)/$F$2*(A86-A85)</f>
        <v>654</v>
      </c>
      <c r="C86" s="0" t="n">
        <f aca="false">B86+273</f>
        <v>927</v>
      </c>
      <c r="D86" s="0" t="n">
        <f aca="false">A86*9.8*3000*1000</f>
        <v>1381800000</v>
      </c>
      <c r="E86" s="1" t="n">
        <f aca="false">$H$1+$I$1*SIN(15/180*3.14)*D86</f>
        <v>357459008.313544</v>
      </c>
      <c r="F86" s="1" t="n">
        <f aca="false">E86/$J$1/2</f>
        <v>1.78729504156772E+023</v>
      </c>
      <c r="G86" s="1" t="n">
        <f aca="false">($Q$5^(-1/$Q$6))*($J$1^(1/$Q$6-1))*EXP($Q$7/($Q$6*8.314*C86))*$U$6</f>
        <v>7.21589472252898E+022</v>
      </c>
      <c r="H86" s="1" t="n">
        <f aca="false">$Q$9^(-1/$Q$10)*($J$1^(1/$Q$10-1))*EXP($Q$11/($Q$10*8.314*C86))*$U$7</f>
        <v>1.60673213938983E+022</v>
      </c>
      <c r="I86" s="1" t="n">
        <f aca="false">$Q$13^(-1/$Q$14)*($J$1^(1/$Q$14-1))*EXP(($Q$15+D86*$Q$16)/($Q$14*8.314*C86))*$U$8</f>
        <v>5.62533094513894E+023</v>
      </c>
      <c r="J86" s="1" t="n">
        <f aca="false">G86*$J$1*2</f>
        <v>144317894.45058</v>
      </c>
      <c r="K86" s="1" t="n">
        <f aca="false">H86*$J$1*2</f>
        <v>32134642.7877967</v>
      </c>
      <c r="L86" s="1" t="n">
        <f aca="false">I86*$J$1*2</f>
        <v>1125066189.02779</v>
      </c>
      <c r="M86" s="1" t="n">
        <f aca="false">MIN(L86,E86)</f>
        <v>357459008.313544</v>
      </c>
    </row>
    <row r="87" customFormat="false" ht="16.5" hidden="false" customHeight="false" outlineLevel="0" collapsed="false">
      <c r="A87" s="0" t="n">
        <f aca="false">A86+1</f>
        <v>48</v>
      </c>
      <c r="B87" s="0" t="n">
        <f aca="false">B86+($D$1-$C$1)/$F$2*(A87-A86)</f>
        <v>662.666666666666</v>
      </c>
      <c r="C87" s="0" t="n">
        <f aca="false">B87+273</f>
        <v>935.666666666666</v>
      </c>
      <c r="D87" s="0" t="n">
        <f aca="false">A87*9.8*3000*1000</f>
        <v>1411200000</v>
      </c>
      <c r="E87" s="1" t="n">
        <f aca="false">$H$1+$I$1*SIN(15/180*3.14)*D87</f>
        <v>365064519.128725</v>
      </c>
      <c r="F87" s="1" t="n">
        <f aca="false">E87/$J$1/2</f>
        <v>1.82532259564363E+023</v>
      </c>
      <c r="G87" s="1" t="n">
        <f aca="false">($Q$5^(-1/$Q$6))*($J$1^(1/$Q$6-1))*EXP($Q$7/($Q$6*8.314*C87))*$U$6</f>
        <v>6.74825840555731E+022</v>
      </c>
      <c r="H87" s="1" t="n">
        <f aca="false">$Q$9^(-1/$Q$10)*($J$1^(1/$Q$10-1))*EXP($Q$11/($Q$10*8.314*C87))*$U$7</f>
        <v>1.41932909634219E+022</v>
      </c>
      <c r="I87" s="1" t="n">
        <f aca="false">$Q$13^(-1/$Q$14)*($J$1^(1/$Q$14-1))*EXP(($Q$15+D87*$Q$16)/($Q$14*8.314*C87))*$U$8</f>
        <v>4.78560052665587E+023</v>
      </c>
      <c r="J87" s="1" t="n">
        <f aca="false">G87*$J$1*2</f>
        <v>134965168.111146</v>
      </c>
      <c r="K87" s="1" t="n">
        <f aca="false">H87*$J$1*2</f>
        <v>28386581.9268438</v>
      </c>
      <c r="L87" s="1" t="n">
        <f aca="false">I87*$J$1*2</f>
        <v>957120105.331174</v>
      </c>
      <c r="M87" s="1" t="n">
        <f aca="false">MIN(L87,E87)</f>
        <v>365064519.128725</v>
      </c>
    </row>
    <row r="88" customFormat="false" ht="16.5" hidden="false" customHeight="false" outlineLevel="0" collapsed="false">
      <c r="A88" s="0" t="n">
        <f aca="false">A87+1</f>
        <v>49</v>
      </c>
      <c r="B88" s="0" t="n">
        <f aca="false">B87+($D$1-$C$1)/$F$2*(A88-A87)</f>
        <v>671.333333333333</v>
      </c>
      <c r="C88" s="0" t="n">
        <f aca="false">B88+273</f>
        <v>944.333333333333</v>
      </c>
      <c r="D88" s="0" t="n">
        <f aca="false">A88*9.8*3000*1000</f>
        <v>1440600000</v>
      </c>
      <c r="E88" s="1" t="n">
        <f aca="false">$H$1+$I$1*SIN(15/180*3.14)*D88</f>
        <v>372670029.943907</v>
      </c>
      <c r="F88" s="1" t="n">
        <f aca="false">E88/$J$1/2</f>
        <v>1.86335014971954E+023</v>
      </c>
      <c r="G88" s="1" t="n">
        <f aca="false">($Q$5^(-1/$Q$6))*($J$1^(1/$Q$6-1))*EXP($Q$7/($Q$6*8.314*C88))*$U$6</f>
        <v>6.31869402755972E+022</v>
      </c>
      <c r="H88" s="1" t="n">
        <f aca="false">$Q$9^(-1/$Q$10)*($J$1^(1/$Q$10-1))*EXP($Q$11/($Q$10*8.314*C88))*$U$7</f>
        <v>1.25664134235839E+022</v>
      </c>
      <c r="I88" s="1" t="n">
        <f aca="false">$Q$13^(-1/$Q$14)*($J$1^(1/$Q$14-1))*EXP(($Q$15+D88*$Q$16)/($Q$14*8.314*C88))*$U$8</f>
        <v>4.08332127007531E+023</v>
      </c>
      <c r="J88" s="1" t="n">
        <f aca="false">G88*$J$1*2</f>
        <v>126373880.551194</v>
      </c>
      <c r="K88" s="1" t="n">
        <f aca="false">H88*$J$1*2</f>
        <v>25132826.8471679</v>
      </c>
      <c r="L88" s="1" t="n">
        <f aca="false">I88*$J$1*2</f>
        <v>816664254.015062</v>
      </c>
      <c r="M88" s="1" t="n">
        <f aca="false">MIN(L88,E88)</f>
        <v>372670029.943907</v>
      </c>
    </row>
    <row r="89" customFormat="false" ht="16.5" hidden="false" customHeight="false" outlineLevel="0" collapsed="false">
      <c r="A89" s="0" t="n">
        <f aca="false">A88+1</f>
        <v>50</v>
      </c>
      <c r="B89" s="0" t="n">
        <f aca="false">B88+($D$1-$C$1)/$F$2*(A89-A88)</f>
        <v>679.999999999999</v>
      </c>
      <c r="C89" s="0" t="n">
        <f aca="false">B89+273</f>
        <v>952.999999999999</v>
      </c>
      <c r="D89" s="0" t="n">
        <f aca="false">A89*9.8*3000*1000</f>
        <v>1470000000</v>
      </c>
      <c r="E89" s="1" t="n">
        <f aca="false">$H$1+$I$1*SIN(15/180*3.14)*D89</f>
        <v>380275540.759089</v>
      </c>
      <c r="F89" s="1" t="n">
        <f aca="false">E89/$J$1/2</f>
        <v>1.90137770379545E+023</v>
      </c>
      <c r="G89" s="1" t="n">
        <f aca="false">($Q$5^(-1/$Q$6))*($J$1^(1/$Q$6-1))*EXP($Q$7/($Q$6*8.314*C89))*$U$6</f>
        <v>5.92355576646787E+022</v>
      </c>
      <c r="H89" s="1" t="n">
        <f aca="false">$Q$9^(-1/$Q$10)*($J$1^(1/$Q$10-1))*EXP($Q$11/($Q$10*8.314*C89))*$U$7</f>
        <v>1.11506766468941E+022</v>
      </c>
      <c r="I89" s="1" t="n">
        <f aca="false">$Q$13^(-1/$Q$14)*($J$1^(1/$Q$14-1))*EXP(($Q$15+D89*$Q$16)/($Q$14*8.314*C89))*$U$8</f>
        <v>3.49417168626947E+023</v>
      </c>
      <c r="J89" s="1" t="n">
        <f aca="false">G89*$J$1*2</f>
        <v>118471115.329357</v>
      </c>
      <c r="K89" s="1" t="n">
        <f aca="false">H89*$J$1*2</f>
        <v>22301353.2937882</v>
      </c>
      <c r="L89" s="1" t="n">
        <f aca="false">I89*$J$1*2</f>
        <v>698834337.253893</v>
      </c>
      <c r="M89" s="1" t="n">
        <f aca="false">MIN(L89,E89)</f>
        <v>380275540.759089</v>
      </c>
    </row>
    <row r="90" customFormat="false" ht="16.5" hidden="false" customHeight="false" outlineLevel="0" collapsed="false">
      <c r="A90" s="0" t="n">
        <f aca="false">A89+1</f>
        <v>51</v>
      </c>
      <c r="B90" s="0" t="n">
        <f aca="false">B89+($D$1-$C$1)/$F$2*(A90-A89)</f>
        <v>688.666666666666</v>
      </c>
      <c r="C90" s="0" t="n">
        <f aca="false">B90+273</f>
        <v>961.666666666666</v>
      </c>
      <c r="D90" s="0" t="n">
        <f aca="false">A90*9.8*3000*1000</f>
        <v>1499400000</v>
      </c>
      <c r="E90" s="1" t="n">
        <f aca="false">$H$1+$I$1*SIN(15/180*3.14)*D90</f>
        <v>387881051.574271</v>
      </c>
      <c r="F90" s="1" t="n">
        <f aca="false">E90/$J$1/2</f>
        <v>1.93940525787135E+023</v>
      </c>
      <c r="G90" s="1" t="n">
        <f aca="false">($Q$5^(-1/$Q$6))*($J$1^(1/$Q$6-1))*EXP($Q$7/($Q$6*8.314*C90))*$U$6</f>
        <v>5.55959460253916E+022</v>
      </c>
      <c r="H90" s="1" t="n">
        <f aca="false">$Q$9^(-1/$Q$10)*($J$1^(1/$Q$10-1))*EXP($Q$11/($Q$10*8.314*C90))*$U$7</f>
        <v>9.91577679951261E+021</v>
      </c>
      <c r="I90" s="1" t="n">
        <f aca="false">$Q$13^(-1/$Q$14)*($J$1^(1/$Q$14-1))*EXP(($Q$15+D90*$Q$16)/($Q$14*8.314*C90))*$U$8</f>
        <v>2.99843486448155E+023</v>
      </c>
      <c r="J90" s="1" t="n">
        <f aca="false">G90*$J$1*2</f>
        <v>111191892.050783</v>
      </c>
      <c r="K90" s="1" t="n">
        <f aca="false">H90*$J$1*2</f>
        <v>19831553.5990252</v>
      </c>
      <c r="L90" s="1" t="n">
        <f aca="false">I90*$J$1*2</f>
        <v>599686972.896309</v>
      </c>
      <c r="M90" s="1" t="n">
        <f aca="false">MIN(L90,E90)</f>
        <v>387881051.574271</v>
      </c>
    </row>
    <row r="91" customFormat="false" ht="16.5" hidden="false" customHeight="false" outlineLevel="0" collapsed="false">
      <c r="A91" s="0" t="n">
        <f aca="false">A90+1</f>
        <v>52</v>
      </c>
      <c r="B91" s="0" t="n">
        <f aca="false">B90+($D$1-$C$1)/$F$2*(A91-A90)</f>
        <v>697.333333333333</v>
      </c>
      <c r="C91" s="0" t="n">
        <f aca="false">B91+273</f>
        <v>970.333333333333</v>
      </c>
      <c r="D91" s="0" t="n">
        <f aca="false">A91*9.8*3000*1000</f>
        <v>1528800000</v>
      </c>
      <c r="E91" s="1" t="n">
        <f aca="false">$H$1+$I$1*SIN(15/180*3.14)*D91</f>
        <v>395486562.389453</v>
      </c>
      <c r="F91" s="1" t="n">
        <f aca="false">E91/$J$1/2</f>
        <v>1.97743281194726E+023</v>
      </c>
      <c r="G91" s="1" t="n">
        <f aca="false">($Q$5^(-1/$Q$6))*($J$1^(1/$Q$6-1))*EXP($Q$7/($Q$6*8.314*C91))*$U$6</f>
        <v>5.22391029943428E+022</v>
      </c>
      <c r="H91" s="1" t="n">
        <f aca="false">$Q$9^(-1/$Q$10)*($J$1^(1/$Q$10-1))*EXP($Q$11/($Q$10*8.314*C91))*$U$7</f>
        <v>8.83614499959973E+021</v>
      </c>
      <c r="I91" s="1" t="n">
        <f aca="false">$Q$13^(-1/$Q$14)*($J$1^(1/$Q$14-1))*EXP(($Q$15+D91*$Q$16)/($Q$14*8.314*C91))*$U$8</f>
        <v>2.58007307030905E+023</v>
      </c>
      <c r="J91" s="1" t="n">
        <f aca="false">G91*$J$1*2</f>
        <v>104478205.988686</v>
      </c>
      <c r="K91" s="1" t="n">
        <f aca="false">H91*$J$1*2</f>
        <v>17672289.9991995</v>
      </c>
      <c r="L91" s="1" t="n">
        <f aca="false">I91*$J$1*2</f>
        <v>516014614.061811</v>
      </c>
      <c r="M91" s="1" t="n">
        <f aca="false">MIN(L91,E91)</f>
        <v>395486562.389453</v>
      </c>
    </row>
    <row r="92" customFormat="false" ht="16.5" hidden="false" customHeight="false" outlineLevel="0" collapsed="false">
      <c r="A92" s="0" t="n">
        <f aca="false">A91+1</f>
        <v>53</v>
      </c>
      <c r="B92" s="0" t="n">
        <f aca="false">B91+($D$1-$C$1)/$F$2*(A92-A91)</f>
        <v>705.999999999999</v>
      </c>
      <c r="C92" s="0" t="n">
        <f aca="false">B92+273</f>
        <v>978.999999999999</v>
      </c>
      <c r="D92" s="0" t="n">
        <f aca="false">A92*9.8*3000*1000</f>
        <v>1558200000</v>
      </c>
      <c r="E92" s="1" t="n">
        <f aca="false">$H$1+$I$1*SIN(15/180*3.14)*D92</f>
        <v>403092073.204634</v>
      </c>
      <c r="F92" s="1" t="n">
        <f aca="false">E92/$J$1/2</f>
        <v>2.01546036602317E+023</v>
      </c>
      <c r="G92" s="1" t="n">
        <f aca="false">($Q$5^(-1/$Q$6))*($J$1^(1/$Q$6-1))*EXP($Q$7/($Q$6*8.314*C92))*$U$6</f>
        <v>4.91390974752538E+022</v>
      </c>
      <c r="H92" s="1" t="n">
        <f aca="false">$Q$9^(-1/$Q$10)*($J$1^(1/$Q$10-1))*EXP($Q$11/($Q$10*8.314*C92))*$U$7</f>
        <v>7.89015098842483E+021</v>
      </c>
      <c r="I92" s="1" t="n">
        <f aca="false">$Q$13^(-1/$Q$14)*($J$1^(1/$Q$14-1))*EXP(($Q$15+D92*$Q$16)/($Q$14*8.314*C92))*$U$8</f>
        <v>2.22599854624324E+023</v>
      </c>
      <c r="J92" s="1" t="n">
        <f aca="false">G92*$J$1*2</f>
        <v>98278194.9505077</v>
      </c>
      <c r="K92" s="1" t="n">
        <f aca="false">H92*$J$1*2</f>
        <v>15780301.9768497</v>
      </c>
      <c r="L92" s="1" t="n">
        <f aca="false">I92*$J$1*2</f>
        <v>445199709.248649</v>
      </c>
      <c r="M92" s="1" t="n">
        <f aca="false">MIN(L92,E92)</f>
        <v>403092073.204634</v>
      </c>
    </row>
    <row r="93" customFormat="false" ht="16.5" hidden="false" customHeight="false" outlineLevel="0" collapsed="false">
      <c r="A93" s="0" t="n">
        <f aca="false">A92+1</f>
        <v>54</v>
      </c>
      <c r="B93" s="0" t="n">
        <f aca="false">B92+($D$1-$C$1)/$F$2*(A93-A92)</f>
        <v>714.666666666666</v>
      </c>
      <c r="C93" s="0" t="n">
        <f aca="false">B93+273</f>
        <v>987.666666666666</v>
      </c>
      <c r="D93" s="0" t="n">
        <f aca="false">A93*9.8*3000*1000</f>
        <v>1587600000</v>
      </c>
      <c r="E93" s="1" t="n">
        <f aca="false">$H$1+$I$1*SIN(15/180*3.14)*D93</f>
        <v>410697584.019816</v>
      </c>
      <c r="F93" s="1" t="n">
        <f aca="false">E93/$J$1/2</f>
        <v>2.05348792009908E+023</v>
      </c>
      <c r="G93" s="1" t="n">
        <f aca="false">($Q$5^(-1/$Q$6))*($J$1^(1/$Q$6-1))*EXP($Q$7/($Q$6*8.314*C93))*$U$6</f>
        <v>4.62727075707758E+022</v>
      </c>
      <c r="H93" s="1" t="n">
        <f aca="false">$Q$9^(-1/$Q$10)*($J$1^(1/$Q$10-1))*EXP($Q$11/($Q$10*8.314*C93))*$U$7</f>
        <v>7.05944971240936E+021</v>
      </c>
      <c r="I93" s="1" t="n">
        <f aca="false">$Q$13^(-1/$Q$14)*($J$1^(1/$Q$14-1))*EXP(($Q$15+D93*$Q$16)/($Q$14*8.314*C93))*$U$8</f>
        <v>1.92549685229033E+023</v>
      </c>
      <c r="J93" s="1" t="n">
        <f aca="false">G93*$J$1*2</f>
        <v>92545415.1415516</v>
      </c>
      <c r="K93" s="1" t="n">
        <f aca="false">H93*$J$1*2</f>
        <v>14118899.4248187</v>
      </c>
      <c r="L93" s="1" t="n">
        <f aca="false">I93*$J$1*2</f>
        <v>385099370.458066</v>
      </c>
      <c r="M93" s="1" t="n">
        <f aca="false">MIN(L93,E93)</f>
        <v>385099370.458066</v>
      </c>
    </row>
    <row r="94" customFormat="false" ht="16.5" hidden="false" customHeight="false" outlineLevel="0" collapsed="false">
      <c r="A94" s="0" t="n">
        <f aca="false">A93+1</f>
        <v>55</v>
      </c>
      <c r="B94" s="0" t="n">
        <f aca="false">B93+($D$1-$C$1)/$F$2*(A94-A93)</f>
        <v>723.333333333333</v>
      </c>
      <c r="C94" s="0" t="n">
        <f aca="false">B94+273</f>
        <v>996.333333333333</v>
      </c>
      <c r="D94" s="0" t="n">
        <f aca="false">A94*9.8*3000*1000</f>
        <v>1617000000</v>
      </c>
      <c r="E94" s="1" t="n">
        <f aca="false">$H$1+$I$1*SIN(15/180*3.14)*D94</f>
        <v>418303094.834998</v>
      </c>
      <c r="F94" s="1" t="n">
        <f aca="false">E94/$J$1/2</f>
        <v>2.09151547417499E+023</v>
      </c>
      <c r="G94" s="1" t="n">
        <f aca="false">($Q$5^(-1/$Q$6))*($J$1^(1/$Q$6-1))*EXP($Q$7/($Q$6*8.314*C94))*$U$6</f>
        <v>4.36191052928967E+022</v>
      </c>
      <c r="H94" s="1" t="n">
        <f aca="false">$Q$9^(-1/$Q$10)*($J$1^(1/$Q$10-1))*EXP($Q$11/($Q$10*8.314*C94))*$U$7</f>
        <v>6.32844363557552E+021</v>
      </c>
      <c r="I94" s="1" t="n">
        <f aca="false">$Q$13^(-1/$Q$14)*($J$1^(1/$Q$14-1))*EXP(($Q$15+D94*$Q$16)/($Q$14*8.314*C94))*$U$8</f>
        <v>1.66976923986865E+023</v>
      </c>
      <c r="J94" s="1" t="n">
        <f aca="false">G94*$J$1*2</f>
        <v>87238210.5857934</v>
      </c>
      <c r="K94" s="1" t="n">
        <f aca="false">H94*$J$1*2</f>
        <v>12656887.271151</v>
      </c>
      <c r="L94" s="1" t="n">
        <f aca="false">I94*$J$1*2</f>
        <v>333953847.97373</v>
      </c>
      <c r="M94" s="1" t="n">
        <f aca="false">MIN(L94,E94)</f>
        <v>333953847.97373</v>
      </c>
    </row>
    <row r="95" customFormat="false" ht="16.5" hidden="false" customHeight="false" outlineLevel="0" collapsed="false">
      <c r="A95" s="0" t="n">
        <f aca="false">A94+1</f>
        <v>56</v>
      </c>
      <c r="B95" s="0" t="n">
        <f aca="false">B94+($D$1-$C$1)/$F$2*(A95-A94)</f>
        <v>731.999999999999</v>
      </c>
      <c r="C95" s="0" t="n">
        <f aca="false">B95+273</f>
        <v>1005</v>
      </c>
      <c r="D95" s="0" t="n">
        <f aca="false">A95*9.8*3000*1000</f>
        <v>1646400000</v>
      </c>
      <c r="E95" s="1" t="n">
        <f aca="false">$H$1+$I$1*SIN(15/180*3.14)*D95</f>
        <v>425908605.65018</v>
      </c>
      <c r="F95" s="1" t="n">
        <f aca="false">E95/$J$1/2</f>
        <v>2.1295430282509E+023</v>
      </c>
      <c r="G95" s="1" t="n">
        <f aca="false">($Q$5^(-1/$Q$6))*($J$1^(1/$Q$6-1))*EXP($Q$7/($Q$6*8.314*C95))*$U$6</f>
        <v>4.1159581505312E+022</v>
      </c>
      <c r="H95" s="1" t="n">
        <f aca="false">$Q$9^(-1/$Q$10)*($J$1^(1/$Q$10-1))*EXP($Q$11/($Q$10*8.314*C95))*$U$7</f>
        <v>5.68383905003429E+021</v>
      </c>
      <c r="I95" s="1" t="n">
        <f aca="false">$Q$13^(-1/$Q$14)*($J$1^(1/$Q$14-1))*EXP(($Q$15+D95*$Q$16)/($Q$14*8.314*C95))*$U$8</f>
        <v>1.45156824773204E+023</v>
      </c>
      <c r="J95" s="1" t="n">
        <f aca="false">G95*$J$1*2</f>
        <v>82319163.0106239</v>
      </c>
      <c r="K95" s="1" t="n">
        <f aca="false">H95*$J$1*2</f>
        <v>11367678.1000686</v>
      </c>
      <c r="L95" s="1" t="n">
        <f aca="false">I95*$J$1*2</f>
        <v>290313649.546407</v>
      </c>
      <c r="M95" s="1" t="n">
        <f aca="false">MIN(L95,E95)</f>
        <v>290313649.546407</v>
      </c>
    </row>
    <row r="96" customFormat="false" ht="16.5" hidden="false" customHeight="false" outlineLevel="0" collapsed="false">
      <c r="A96" s="0" t="n">
        <f aca="false">A95+1</f>
        <v>57</v>
      </c>
      <c r="B96" s="0" t="n">
        <f aca="false">B95+($D$1-$C$1)/$F$2*(A96-A95)</f>
        <v>740.666666666666</v>
      </c>
      <c r="C96" s="0" t="n">
        <f aca="false">B96+273</f>
        <v>1013.66666666667</v>
      </c>
      <c r="D96" s="0" t="n">
        <f aca="false">A96*9.8*3000*1000</f>
        <v>1675800000</v>
      </c>
      <c r="E96" s="1" t="n">
        <f aca="false">$H$1+$I$1*SIN(15/180*3.14)*D96</f>
        <v>433514116.465361</v>
      </c>
      <c r="F96" s="1" t="n">
        <f aca="false">E96/$J$1/2</f>
        <v>2.16757058232681E+023</v>
      </c>
      <c r="G96" s="1" t="n">
        <f aca="false">($Q$5^(-1/$Q$6))*($J$1^(1/$Q$6-1))*EXP($Q$7/($Q$6*8.314*C96))*$U$6</f>
        <v>3.88773055346045E+022</v>
      </c>
      <c r="H96" s="1" t="n">
        <f aca="false">$Q$9^(-1/$Q$10)*($J$1^(1/$Q$10-1))*EXP($Q$11/($Q$10*8.314*C96))*$U$7</f>
        <v>5.11427895470955E+021</v>
      </c>
      <c r="I96" s="1" t="n">
        <f aca="false">$Q$13^(-1/$Q$14)*($J$1^(1/$Q$14-1))*EXP(($Q$15+D96*$Q$16)/($Q$14*8.314*C96))*$U$8</f>
        <v>1.26490656286836E+023</v>
      </c>
      <c r="J96" s="1" t="n">
        <f aca="false">G96*$J$1*2</f>
        <v>77754611.0692091</v>
      </c>
      <c r="K96" s="1" t="n">
        <f aca="false">H96*$J$1*2</f>
        <v>10228557.9094191</v>
      </c>
      <c r="L96" s="1" t="n">
        <f aca="false">I96*$J$1*2</f>
        <v>252981312.573671</v>
      </c>
      <c r="M96" s="1" t="n">
        <f aca="false">MIN(L96,E96)</f>
        <v>252981312.573671</v>
      </c>
    </row>
    <row r="97" customFormat="false" ht="16.5" hidden="false" customHeight="false" outlineLevel="0" collapsed="false">
      <c r="A97" s="0" t="n">
        <f aca="false">A96+1</f>
        <v>58</v>
      </c>
      <c r="B97" s="0" t="n">
        <f aca="false">B96+($D$1-$C$1)/$F$2*(A97-A96)</f>
        <v>749.333333333332</v>
      </c>
      <c r="C97" s="0" t="n">
        <f aca="false">B97+273</f>
        <v>1022.33333333333</v>
      </c>
      <c r="D97" s="0" t="n">
        <f aca="false">A97*9.8*3000*1000</f>
        <v>1705200000</v>
      </c>
      <c r="E97" s="1" t="n">
        <f aca="false">$H$1+$I$1*SIN(15/180*3.14)*D97</f>
        <v>441119627.280543</v>
      </c>
      <c r="F97" s="1" t="n">
        <f aca="false">E97/$J$1/2</f>
        <v>2.20559813640272E+023</v>
      </c>
      <c r="G97" s="1" t="n">
        <f aca="false">($Q$5^(-1/$Q$6))*($J$1^(1/$Q$6-1))*EXP($Q$7/($Q$6*8.314*C97))*$U$6</f>
        <v>3.67571147131115E+022</v>
      </c>
      <c r="H97" s="1" t="n">
        <f aca="false">$Q$9^(-1/$Q$10)*($J$1^(1/$Q$10-1))*EXP($Q$11/($Q$10*8.314*C97))*$U$7</f>
        <v>4.61003848117357E+021</v>
      </c>
      <c r="I97" s="1" t="n">
        <f aca="false">$Q$13^(-1/$Q$14)*($J$1^(1/$Q$14-1))*EXP(($Q$15+D97*$Q$16)/($Q$14*8.314*C97))*$U$8</f>
        <v>1.10482365976089E+023</v>
      </c>
      <c r="J97" s="1" t="n">
        <f aca="false">G97*$J$1*2</f>
        <v>73514229.4262229</v>
      </c>
      <c r="K97" s="1" t="n">
        <f aca="false">H97*$J$1*2</f>
        <v>9220076.96234715</v>
      </c>
      <c r="L97" s="1" t="n">
        <f aca="false">I97*$J$1*2</f>
        <v>220964731.952177</v>
      </c>
      <c r="M97" s="1" t="n">
        <f aca="false">MIN(L97,E97)</f>
        <v>220964731.952177</v>
      </c>
    </row>
    <row r="98" customFormat="false" ht="16.5" hidden="false" customHeight="false" outlineLevel="0" collapsed="false">
      <c r="A98" s="0" t="n">
        <f aca="false">A97+1</f>
        <v>59</v>
      </c>
      <c r="B98" s="0" t="n">
        <f aca="false">B97+($D$1-$C$1)/$F$2*(A98-A97)</f>
        <v>757.999999999999</v>
      </c>
      <c r="C98" s="0" t="n">
        <f aca="false">B98+273</f>
        <v>1031</v>
      </c>
      <c r="D98" s="0" t="n">
        <f aca="false">A98*9.8*3000*1000</f>
        <v>1734600000</v>
      </c>
      <c r="E98" s="1" t="n">
        <f aca="false">$H$1+$I$1*SIN(15/180*3.14)*D98</f>
        <v>448725138.095725</v>
      </c>
      <c r="F98" s="1" t="n">
        <f aca="false">E98/$J$1/2</f>
        <v>2.24362569047862E+023</v>
      </c>
      <c r="G98" s="1" t="n">
        <f aca="false">($Q$5^(-1/$Q$6))*($J$1^(1/$Q$6-1))*EXP($Q$7/($Q$6*8.314*C98))*$U$6</f>
        <v>3.47853298116415E+022</v>
      </c>
      <c r="H98" s="1" t="n">
        <f aca="false">$Q$9^(-1/$Q$10)*($J$1^(1/$Q$10-1))*EXP($Q$11/($Q$10*8.314*C98))*$U$7</f>
        <v>4.16277155437883E+021</v>
      </c>
      <c r="I98" s="1" t="n">
        <f aca="false">$Q$13^(-1/$Q$14)*($J$1^(1/$Q$14-1))*EXP(($Q$15+D98*$Q$16)/($Q$14*8.314*C98))*$U$8</f>
        <v>9.67198157886773E+022</v>
      </c>
      <c r="J98" s="1" t="n">
        <f aca="false">G98*$J$1*2</f>
        <v>69570659.623283</v>
      </c>
      <c r="K98" s="1" t="n">
        <f aca="false">H98*$J$1*2</f>
        <v>8325543.10875767</v>
      </c>
      <c r="L98" s="1" t="n">
        <f aca="false">I98*$J$1*2</f>
        <v>193439631.577355</v>
      </c>
      <c r="M98" s="1" t="n">
        <f aca="false">MIN(L98,E98)</f>
        <v>193439631.577355</v>
      </c>
    </row>
    <row r="99" customFormat="false" ht="16.5" hidden="false" customHeight="false" outlineLevel="0" collapsed="false">
      <c r="A99" s="0" t="n">
        <f aca="false">A98+1</f>
        <v>60</v>
      </c>
      <c r="B99" s="0" t="n">
        <f aca="false">B98+($D$1-$C$1)/$F$2*(A99-A98)</f>
        <v>766.666666666666</v>
      </c>
      <c r="C99" s="0" t="n">
        <f aca="false">B99+273</f>
        <v>1039.66666666667</v>
      </c>
      <c r="D99" s="0" t="n">
        <f aca="false">A99*9.8*3000*1000</f>
        <v>1764000000</v>
      </c>
      <c r="E99" s="1" t="n">
        <f aca="false">$H$1+$I$1*SIN(15/180*3.14)*D99</f>
        <v>456330648.910907</v>
      </c>
      <c r="F99" s="1" t="n">
        <f aca="false">E99/$J$1/2</f>
        <v>2.28165324455453E+023</v>
      </c>
      <c r="G99" s="1" t="n">
        <f aca="false">($Q$5^(-1/$Q$6))*($J$1^(1/$Q$6-1))*EXP($Q$7/($Q$6*8.314*C99))*$U$6</f>
        <v>3.29495929066752E+022</v>
      </c>
      <c r="H99" s="1" t="n">
        <f aca="false">$Q$9^(-1/$Q$10)*($J$1^(1/$Q$10-1))*EXP($Q$11/($Q$10*8.314*C99))*$U$7</f>
        <v>3.76529963541219E+021</v>
      </c>
      <c r="I99" s="1" t="n">
        <f aca="false">$Q$13^(-1/$Q$14)*($J$1^(1/$Q$14-1))*EXP(($Q$15+D99*$Q$16)/($Q$14*8.314*C99))*$U$8</f>
        <v>8.48596473209178E+022</v>
      </c>
      <c r="J99" s="1" t="n">
        <f aca="false">G99*$J$1*2</f>
        <v>65899185.8133504</v>
      </c>
      <c r="K99" s="1" t="n">
        <f aca="false">H99*$J$1*2</f>
        <v>7530599.27082437</v>
      </c>
      <c r="L99" s="1" t="n">
        <f aca="false">I99*$J$1*2</f>
        <v>169719294.641836</v>
      </c>
      <c r="M99" s="1" t="n">
        <f aca="false">MIN(L99,E99)</f>
        <v>169719294.641836</v>
      </c>
    </row>
    <row r="100" customFormat="false" ht="16.5" hidden="false" customHeight="false" outlineLevel="0" collapsed="false">
      <c r="A100" s="0" t="n">
        <f aca="false">A99+1</f>
        <v>61</v>
      </c>
      <c r="B100" s="0" t="n">
        <f aca="false">B99+($D$1-$C$1)/$F$2*(A100-A99)</f>
        <v>775.333333333332</v>
      </c>
      <c r="C100" s="0" t="n">
        <f aca="false">B100+273</f>
        <v>1048.33333333333</v>
      </c>
      <c r="D100" s="0" t="n">
        <f aca="false">A100*9.8*3000*1000</f>
        <v>1793400000</v>
      </c>
      <c r="E100" s="1" t="n">
        <f aca="false">$H$1+$I$1*SIN(15/180*3.14)*D100</f>
        <v>463936159.726089</v>
      </c>
      <c r="F100" s="1" t="n">
        <f aca="false">E100/$J$1/2</f>
        <v>2.31968079863044E+023</v>
      </c>
      <c r="G100" s="1" t="n">
        <f aca="false">($Q$5^(-1/$Q$6))*($J$1^(1/$Q$6-1))*EXP($Q$7/($Q$6*8.314*C100))*$U$6</f>
        <v>3.12387247223844E+022</v>
      </c>
      <c r="H100" s="1" t="n">
        <f aca="false">$Q$9^(-1/$Q$10)*($J$1^(1/$Q$10-1))*EXP($Q$11/($Q$10*8.314*C100))*$U$7</f>
        <v>3.41143511977716E+021</v>
      </c>
      <c r="I100" s="1" t="n">
        <f aca="false">$Q$13^(-1/$Q$14)*($J$1^(1/$Q$14-1))*EXP(($Q$15+D100*$Q$16)/($Q$14*8.314*C100))*$U$8</f>
        <v>7.46150374327108E+022</v>
      </c>
      <c r="J100" s="1" t="n">
        <f aca="false">G100*$J$1*2</f>
        <v>62477449.4447687</v>
      </c>
      <c r="K100" s="1" t="n">
        <f aca="false">H100*$J$1*2</f>
        <v>6822870.23955433</v>
      </c>
      <c r="L100" s="1" t="n">
        <f aca="false">I100*$J$1*2</f>
        <v>149230074.865422</v>
      </c>
      <c r="M100" s="1" t="n">
        <f aca="false">MIN(L100,E100)</f>
        <v>149230074.865422</v>
      </c>
    </row>
    <row r="101" customFormat="false" ht="16.5" hidden="false" customHeight="false" outlineLevel="0" collapsed="false">
      <c r="A101" s="0" t="n">
        <f aca="false">A100+1</f>
        <v>62</v>
      </c>
      <c r="B101" s="0" t="n">
        <f aca="false">B100+($D$1-$C$1)/$F$2*(A101-A100)</f>
        <v>783.999999999999</v>
      </c>
      <c r="C101" s="0" t="n">
        <f aca="false">B101+273</f>
        <v>1057</v>
      </c>
      <c r="D101" s="0" t="n">
        <f aca="false">A101*9.8*3000*1000</f>
        <v>1822800000</v>
      </c>
      <c r="E101" s="1" t="n">
        <f aca="false">$H$1+$I$1*SIN(15/180*3.14)*D101</f>
        <v>471541670.54127</v>
      </c>
      <c r="F101" s="1" t="n">
        <f aca="false">E101/$J$1/2</f>
        <v>2.35770835270635E+023</v>
      </c>
      <c r="G101" s="1" t="n">
        <f aca="false">($Q$5^(-1/$Q$6))*($J$1^(1/$Q$6-1))*EXP($Q$7/($Q$6*8.314*C101))*$U$6</f>
        <v>2.96425989076397E+022</v>
      </c>
      <c r="H101" s="1" t="n">
        <f aca="false">$Q$9^(-1/$Q$10)*($J$1^(1/$Q$10-1))*EXP($Q$11/($Q$10*8.314*C101))*$U$7</f>
        <v>3.0958333489487E+021</v>
      </c>
      <c r="I101" s="1" t="n">
        <f aca="false">$Q$13^(-1/$Q$14)*($J$1^(1/$Q$14-1))*EXP(($Q$15+D101*$Q$16)/($Q$14*8.314*C101))*$U$8</f>
        <v>6.5745763035685E+022</v>
      </c>
      <c r="J101" s="1" t="n">
        <f aca="false">G101*$J$1*2</f>
        <v>59285197.8152794</v>
      </c>
      <c r="K101" s="1" t="n">
        <f aca="false">H101*$J$1*2</f>
        <v>6191666.6978974</v>
      </c>
      <c r="L101" s="1" t="n">
        <f aca="false">I101*$J$1*2</f>
        <v>131491526.07137</v>
      </c>
      <c r="M101" s="1" t="n">
        <f aca="false">MIN(L101,E101)</f>
        <v>131491526.07137</v>
      </c>
    </row>
    <row r="102" customFormat="false" ht="16.5" hidden="false" customHeight="false" outlineLevel="0" collapsed="false">
      <c r="A102" s="0" t="n">
        <f aca="false">A101+1</f>
        <v>63</v>
      </c>
      <c r="B102" s="0" t="n">
        <f aca="false">B101+($D$1-$C$1)/$F$2*(A102-A101)</f>
        <v>792.666666666666</v>
      </c>
      <c r="C102" s="0" t="n">
        <f aca="false">B102+273</f>
        <v>1065.66666666667</v>
      </c>
      <c r="D102" s="0" t="n">
        <f aca="false">A102*9.8*3000*1000</f>
        <v>1852200000</v>
      </c>
      <c r="E102" s="1" t="n">
        <f aca="false">$H$1+$I$1*SIN(15/180*3.14)*D102</f>
        <v>479147181.356452</v>
      </c>
      <c r="F102" s="1" t="n">
        <f aca="false">E102/$J$1/2</f>
        <v>2.39573590678226E+023</v>
      </c>
      <c r="G102" s="1" t="n">
        <f aca="false">($Q$5^(-1/$Q$6))*($J$1^(1/$Q$6-1))*EXP($Q$7/($Q$6*8.314*C102))*$U$6</f>
        <v>2.81520310644461E+022</v>
      </c>
      <c r="H102" s="1" t="n">
        <f aca="false">$Q$9^(-1/$Q$10)*($J$1^(1/$Q$10-1))*EXP($Q$11/($Q$10*8.314*C102))*$U$7</f>
        <v>2.81386830599849E+021</v>
      </c>
      <c r="I102" s="1" t="n">
        <f aca="false">$Q$13^(-1/$Q$14)*($J$1^(1/$Q$14-1))*EXP(($Q$15+D102*$Q$16)/($Q$14*8.314*C102))*$U$8</f>
        <v>5.80501162983365E+022</v>
      </c>
      <c r="J102" s="1" t="n">
        <f aca="false">G102*$J$1*2</f>
        <v>56304062.1288921</v>
      </c>
      <c r="K102" s="1" t="n">
        <f aca="false">H102*$J$1*2</f>
        <v>5627736.61199698</v>
      </c>
      <c r="L102" s="1" t="n">
        <f aca="false">I102*$J$1*2</f>
        <v>116100232.596673</v>
      </c>
      <c r="M102" s="1" t="n">
        <f aca="false">MIN(L102,E102)</f>
        <v>116100232.596673</v>
      </c>
    </row>
    <row r="103" customFormat="false" ht="16.5" hidden="false" customHeight="false" outlineLevel="0" collapsed="false">
      <c r="A103" s="0" t="n">
        <f aca="false">A102+1</f>
        <v>64</v>
      </c>
      <c r="B103" s="0" t="n">
        <f aca="false">B102+($D$1-$C$1)/$F$2*(A103-A102)</f>
        <v>801.333333333332</v>
      </c>
      <c r="C103" s="0" t="n">
        <f aca="false">B103+273</f>
        <v>1074.33333333333</v>
      </c>
      <c r="D103" s="0" t="n">
        <f aca="false">A103*9.8*3000*1000</f>
        <v>1881600000</v>
      </c>
      <c r="E103" s="1" t="n">
        <f aca="false">$H$1+$I$1*SIN(15/180*3.14)*D103</f>
        <v>486752692.171634</v>
      </c>
      <c r="F103" s="1" t="n">
        <f aca="false">E103/$J$1/2</f>
        <v>2.43376346085817E+023</v>
      </c>
      <c r="G103" s="1" t="n">
        <f aca="false">($Q$5^(-1/$Q$6))*($J$1^(1/$Q$6-1))*EXP($Q$7/($Q$6*8.314*C103))*$U$6</f>
        <v>2.67586806471691E+022</v>
      </c>
      <c r="H103" s="1" t="n">
        <f aca="false">$Q$9^(-1/$Q$10)*($J$1^(1/$Q$10-1))*EXP($Q$11/($Q$10*8.314*C103))*$U$7</f>
        <v>2.56152796357036E+021</v>
      </c>
      <c r="I103" s="1" t="n">
        <f aca="false">$Q$13^(-1/$Q$14)*($J$1^(1/$Q$14-1))*EXP(($Q$15+D103*$Q$16)/($Q$14*8.314*C103))*$U$8</f>
        <v>5.13583070772513E+022</v>
      </c>
      <c r="J103" s="1" t="n">
        <f aca="false">G103*$J$1*2</f>
        <v>53517361.2943381</v>
      </c>
      <c r="K103" s="1" t="n">
        <f aca="false">H103*$J$1*2</f>
        <v>5123055.92714073</v>
      </c>
      <c r="L103" s="1" t="n">
        <f aca="false">I103*$J$1*2</f>
        <v>102716614.154503</v>
      </c>
      <c r="M103" s="1" t="n">
        <f aca="false">MIN(L103,E103)</f>
        <v>102716614.154503</v>
      </c>
    </row>
    <row r="104" customFormat="false" ht="16.5" hidden="false" customHeight="false" outlineLevel="0" collapsed="false">
      <c r="A104" s="0" t="n">
        <f aca="false">A103+1</f>
        <v>65</v>
      </c>
      <c r="B104" s="0" t="n">
        <f aca="false">B103+($D$1-$C$1)/$F$2*(A104-A103)</f>
        <v>809.999999999999</v>
      </c>
      <c r="C104" s="0" t="n">
        <f aca="false">B104+273</f>
        <v>1083</v>
      </c>
      <c r="D104" s="0" t="n">
        <f aca="false">A104*9.8*3000*1000</f>
        <v>1911000000</v>
      </c>
      <c r="E104" s="1" t="n">
        <f aca="false">$H$1+$I$1*SIN(15/180*3.14)*D104</f>
        <v>494358202.986816</v>
      </c>
      <c r="F104" s="1" t="n">
        <f aca="false">E104/$J$1/2</f>
        <v>2.47179101493408E+023</v>
      </c>
      <c r="G104" s="1" t="n">
        <f aca="false">($Q$5^(-1/$Q$6))*($J$1^(1/$Q$6-1))*EXP($Q$7/($Q$6*8.314*C104))*$U$6</f>
        <v>2.54549641099629E+022</v>
      </c>
      <c r="H104" s="1" t="n">
        <f aca="false">$Q$9^(-1/$Q$10)*($J$1^(1/$Q$10-1))*EXP($Q$11/($Q$10*8.314*C104))*$U$7</f>
        <v>2.33532597811005E+021</v>
      </c>
      <c r="I104" s="1" t="n">
        <f aca="false">$Q$13^(-1/$Q$14)*($J$1^(1/$Q$14-1))*EXP(($Q$15+D104*$Q$16)/($Q$14*8.314*C104))*$U$8</f>
        <v>4.55270641557365E+022</v>
      </c>
      <c r="J104" s="1" t="n">
        <f aca="false">G104*$J$1*2</f>
        <v>50909928.2199259</v>
      </c>
      <c r="K104" s="1" t="n">
        <f aca="false">H104*$J$1*2</f>
        <v>4670651.95622011</v>
      </c>
      <c r="L104" s="1" t="n">
        <f aca="false">I104*$J$1*2</f>
        <v>91054128.311473</v>
      </c>
      <c r="M104" s="1" t="n">
        <f aca="false">MIN(L104,E104)</f>
        <v>91054128.311473</v>
      </c>
    </row>
    <row r="105" customFormat="false" ht="16.5" hidden="false" customHeight="false" outlineLevel="0" collapsed="false">
      <c r="A105" s="0" t="n">
        <f aca="false">A104+1</f>
        <v>66</v>
      </c>
      <c r="B105" s="0" t="n">
        <f aca="false">B104+($D$1-$C$1)/$F$2*(A105-A104)</f>
        <v>818.666666666666</v>
      </c>
      <c r="C105" s="0" t="n">
        <f aca="false">B105+273</f>
        <v>1091.66666666667</v>
      </c>
      <c r="D105" s="0" t="n">
        <f aca="false">A105*9.8*3000*1000</f>
        <v>1940400000</v>
      </c>
      <c r="E105" s="1" t="n">
        <f aca="false">$H$1+$I$1*SIN(15/180*3.14)*D105</f>
        <v>501963713.801997</v>
      </c>
      <c r="F105" s="1" t="n">
        <f aca="false">E105/$J$1/2</f>
        <v>2.50981856900999E+023</v>
      </c>
      <c r="G105" s="1" t="n">
        <f aca="false">($Q$5^(-1/$Q$6))*($J$1^(1/$Q$6-1))*EXP($Q$7/($Q$6*8.314*C105))*$U$6</f>
        <v>2.42339779000365E+022</v>
      </c>
      <c r="H105" s="1" t="n">
        <f aca="false">$Q$9^(-1/$Q$10)*($J$1^(1/$Q$10-1))*EXP($Q$11/($Q$10*8.314*C105))*$U$7</f>
        <v>2.13222701248673E+021</v>
      </c>
      <c r="I105" s="1" t="n">
        <f aca="false">$Q$13^(-1/$Q$14)*($J$1^(1/$Q$14-1))*EXP(($Q$15+D105*$Q$16)/($Q$14*8.314*C105))*$U$8</f>
        <v>4.04352055600926E+022</v>
      </c>
      <c r="J105" s="1" t="n">
        <f aca="false">G105*$J$1*2</f>
        <v>48467955.800073</v>
      </c>
      <c r="K105" s="1" t="n">
        <f aca="false">H105*$J$1*2</f>
        <v>4264454.02497347</v>
      </c>
      <c r="L105" s="1" t="n">
        <f aca="false">I105*$J$1*2</f>
        <v>80870411.1201852</v>
      </c>
      <c r="M105" s="1" t="n">
        <f aca="false">MIN(L105,E105)</f>
        <v>80870411.1201852</v>
      </c>
    </row>
    <row r="106" customFormat="false" ht="16.5" hidden="false" customHeight="false" outlineLevel="0" collapsed="false">
      <c r="A106" s="0" t="n">
        <f aca="false">A105+1</f>
        <v>67</v>
      </c>
      <c r="B106" s="0" t="n">
        <f aca="false">B105+($D$1-$C$1)/$F$2*(A106-A105)</f>
        <v>827.333333333332</v>
      </c>
      <c r="C106" s="0" t="n">
        <f aca="false">B106+273</f>
        <v>1100.33333333333</v>
      </c>
      <c r="D106" s="0" t="n">
        <f aca="false">A106*9.8*3000*1000</f>
        <v>1969800000</v>
      </c>
      <c r="E106" s="1" t="n">
        <f aca="false">$H$1+$I$1*SIN(15/180*3.14)*D106</f>
        <v>509569224.617179</v>
      </c>
      <c r="F106" s="1" t="n">
        <f aca="false">E106/$J$1/2</f>
        <v>2.5478461230859E+023</v>
      </c>
      <c r="G106" s="1" t="n">
        <f aca="false">($Q$5^(-1/$Q$6))*($J$1^(1/$Q$6-1))*EXP($Q$7/($Q$6*8.314*C106))*$U$6</f>
        <v>2.30894300826864E+022</v>
      </c>
      <c r="H106" s="1" t="n">
        <f aca="false">$Q$9^(-1/$Q$10)*($J$1^(1/$Q$10-1))*EXP($Q$11/($Q$10*8.314*C106))*$U$7</f>
        <v>1.94958344723995E+021</v>
      </c>
      <c r="I106" s="1" t="n">
        <f aca="false">$Q$13^(-1/$Q$14)*($J$1^(1/$Q$14-1))*EXP(($Q$15+D106*$Q$16)/($Q$14*8.314*C106))*$U$8</f>
        <v>3.59799944316501E+022</v>
      </c>
      <c r="J106" s="1" t="n">
        <f aca="false">G106*$J$1*2</f>
        <v>46178860.1653728</v>
      </c>
      <c r="K106" s="1" t="n">
        <f aca="false">H106*$J$1*2</f>
        <v>3899166.8944799</v>
      </c>
      <c r="L106" s="1" t="n">
        <f aca="false">I106*$J$1*2</f>
        <v>71959988.8633001</v>
      </c>
      <c r="M106" s="1" t="n">
        <f aca="false">MIN(L106,E106)</f>
        <v>71959988.8633001</v>
      </c>
    </row>
    <row r="107" customFormat="false" ht="16.5" hidden="false" customHeight="false" outlineLevel="0" collapsed="false">
      <c r="A107" s="0" t="n">
        <f aca="false">A106+1</f>
        <v>68</v>
      </c>
      <c r="B107" s="0" t="n">
        <f aca="false">B106+($D$1-$C$1)/$F$2*(A107-A106)</f>
        <v>835.999999999999</v>
      </c>
      <c r="C107" s="0" t="n">
        <f aca="false">B107+273</f>
        <v>1109</v>
      </c>
      <c r="D107" s="0" t="n">
        <f aca="false">A107*9.8*3000*1000</f>
        <v>1999200000</v>
      </c>
      <c r="E107" s="1" t="n">
        <f aca="false">$H$1+$I$1*SIN(15/180*3.14)*D107</f>
        <v>517174735.432361</v>
      </c>
      <c r="F107" s="1" t="n">
        <f aca="false">E107/$J$1/2</f>
        <v>2.58587367716181E+023</v>
      </c>
      <c r="G107" s="1" t="n">
        <f aca="false">($Q$5^(-1/$Q$6))*($J$1^(1/$Q$6-1))*EXP($Q$7/($Q$6*8.314*C107))*$U$6</f>
        <v>2.20155795452983E+022</v>
      </c>
      <c r="H107" s="1" t="n">
        <f aca="false">$Q$9^(-1/$Q$10)*($J$1^(1/$Q$10-1))*EXP($Q$11/($Q$10*8.314*C107))*$U$7</f>
        <v>1.78508163025211E+021</v>
      </c>
      <c r="I107" s="1" t="n">
        <f aca="false">$Q$13^(-1/$Q$14)*($J$1^(1/$Q$14-1))*EXP(($Q$15+D107*$Q$16)/($Q$14*8.314*C107))*$U$8</f>
        <v>3.2074133424164E+022</v>
      </c>
      <c r="J107" s="1" t="n">
        <f aca="false">G107*$J$1*2</f>
        <v>44031159.0905965</v>
      </c>
      <c r="K107" s="1" t="n">
        <f aca="false">H107*$J$1*2</f>
        <v>3570163.26050422</v>
      </c>
      <c r="L107" s="1" t="n">
        <f aca="false">I107*$J$1*2</f>
        <v>64148266.8483279</v>
      </c>
      <c r="M107" s="1" t="n">
        <f aca="false">MIN(L107,E107)</f>
        <v>64148266.8483279</v>
      </c>
    </row>
    <row r="108" customFormat="false" ht="16.5" hidden="false" customHeight="false" outlineLevel="0" collapsed="false">
      <c r="A108" s="0" t="n">
        <f aca="false">A107+1</f>
        <v>69</v>
      </c>
      <c r="B108" s="0" t="n">
        <f aca="false">B107+($D$1-$C$1)/$F$2*(A108-A107)</f>
        <v>844.666666666665</v>
      </c>
      <c r="C108" s="0" t="n">
        <f aca="false">B108+273</f>
        <v>1117.66666666667</v>
      </c>
      <c r="D108" s="0" t="n">
        <f aca="false">A108*9.8*3000*1000</f>
        <v>2028600000</v>
      </c>
      <c r="E108" s="1" t="n">
        <f aca="false">$H$1+$I$1*SIN(15/180*3.14)*D108</f>
        <v>524780246.247543</v>
      </c>
      <c r="F108" s="1" t="n">
        <f aca="false">E108/$J$1/2</f>
        <v>2.62390123123771E+023</v>
      </c>
      <c r="G108" s="1" t="n">
        <f aca="false">($Q$5^(-1/$Q$6))*($J$1^(1/$Q$6-1))*EXP($Q$7/($Q$6*8.314*C108))*$U$6</f>
        <v>2.10071818658903E+022</v>
      </c>
      <c r="H108" s="1" t="n">
        <f aca="false">$Q$9^(-1/$Q$10)*($J$1^(1/$Q$10-1))*EXP($Q$11/($Q$10*8.314*C108))*$U$7</f>
        <v>1.63669613286779E+021</v>
      </c>
      <c r="I108" s="1" t="n">
        <f aca="false">$Q$13^(-1/$Q$14)*($J$1^(1/$Q$14-1))*EXP(($Q$15+D108*$Q$16)/($Q$14*8.314*C108))*$U$8</f>
        <v>2.86432794998694E+022</v>
      </c>
      <c r="J108" s="1" t="n">
        <f aca="false">G108*$J$1*2</f>
        <v>42014363.7317805</v>
      </c>
      <c r="K108" s="1" t="n">
        <f aca="false">H108*$J$1*2</f>
        <v>3273392.26573558</v>
      </c>
      <c r="L108" s="1" t="n">
        <f aca="false">I108*$J$1*2</f>
        <v>57286558.9997388</v>
      </c>
      <c r="M108" s="1" t="n">
        <f aca="false">MIN(L108,E108)</f>
        <v>57286558.9997388</v>
      </c>
    </row>
    <row r="109" customFormat="false" ht="16.5" hidden="false" customHeight="false" outlineLevel="0" collapsed="false">
      <c r="A109" s="0" t="n">
        <f aca="false">A108+1</f>
        <v>70</v>
      </c>
      <c r="B109" s="0" t="n">
        <f aca="false">B108+($D$1-$C$1)/$F$2*(A109-A108)</f>
        <v>853.333333333332</v>
      </c>
      <c r="C109" s="0" t="n">
        <f aca="false">B109+273</f>
        <v>1126.33333333333</v>
      </c>
      <c r="D109" s="0" t="n">
        <f aca="false">A109*9.8*3000*1000</f>
        <v>2058000000</v>
      </c>
      <c r="E109" s="1" t="n">
        <f aca="false">$H$1+$I$1*SIN(15/180*3.14)*D109</f>
        <v>532385757.062725</v>
      </c>
      <c r="F109" s="1" t="n">
        <f aca="false">E109/$J$1/2</f>
        <v>2.66192878531362E+023</v>
      </c>
      <c r="G109" s="1" t="n">
        <f aca="false">($Q$5^(-1/$Q$6))*($J$1^(1/$Q$6-1))*EXP($Q$7/($Q$6*8.314*C109))*$U$6</f>
        <v>2.00594410506958E+022</v>
      </c>
      <c r="H109" s="1" t="n">
        <f aca="false">$Q$9^(-1/$Q$10)*($J$1^(1/$Q$10-1))*EXP($Q$11/($Q$10*8.314*C109))*$U$7</f>
        <v>1.50265074105546E+021</v>
      </c>
      <c r="I109" s="1" t="n">
        <f aca="false">$Q$13^(-1/$Q$14)*($J$1^(1/$Q$14-1))*EXP(($Q$15+D109*$Q$16)/($Q$14*8.314*C109))*$U$8</f>
        <v>2.56239839576577E+022</v>
      </c>
      <c r="J109" s="1" t="n">
        <f aca="false">G109*$J$1*2</f>
        <v>40118882.1013915</v>
      </c>
      <c r="K109" s="1" t="n">
        <f aca="false">H109*$J$1*2</f>
        <v>3005301.48211091</v>
      </c>
      <c r="L109" s="1" t="n">
        <f aca="false">I109*$J$1*2</f>
        <v>51247967.9153155</v>
      </c>
      <c r="M109" s="1" t="n">
        <f aca="false">MIN(L109,E109)</f>
        <v>51247967.9153155</v>
      </c>
    </row>
    <row r="110" customFormat="false" ht="16.5" hidden="false" customHeight="false" outlineLevel="0" collapsed="false">
      <c r="A110" s="0" t="n">
        <f aca="false">A109+1</f>
        <v>71</v>
      </c>
      <c r="B110" s="0" t="n">
        <f aca="false">B109+($D$1-$C$1)/$F$2*(A110-A109)</f>
        <v>861.999999999999</v>
      </c>
      <c r="C110" s="0" t="n">
        <f aca="false">B110+273</f>
        <v>1135</v>
      </c>
      <c r="D110" s="0" t="n">
        <f aca="false">A110*9.8*3000*1000</f>
        <v>2087400000</v>
      </c>
      <c r="E110" s="1" t="n">
        <f aca="false">$H$1+$I$1*SIN(15/180*3.14)*D110</f>
        <v>539991267.877906</v>
      </c>
      <c r="F110" s="1" t="n">
        <f aca="false">E110/$J$1/2</f>
        <v>2.69995633938953E+023</v>
      </c>
      <c r="G110" s="1" t="n">
        <f aca="false">($Q$5^(-1/$Q$6))*($J$1^(1/$Q$6-1))*EXP($Q$7/($Q$6*8.314*C110))*$U$6</f>
        <v>1.91679664476669E+022</v>
      </c>
      <c r="H110" s="1" t="n">
        <f aca="false">$Q$9^(-1/$Q$10)*($J$1^(1/$Q$10-1))*EXP($Q$11/($Q$10*8.314*C110))*$U$7</f>
        <v>1.38138512408675E+021</v>
      </c>
      <c r="I110" s="1" t="n">
        <f aca="false">$Q$13^(-1/$Q$14)*($J$1^(1/$Q$14-1))*EXP(($Q$15+D110*$Q$16)/($Q$14*8.314*C110))*$U$8</f>
        <v>2.29619808174591E+022</v>
      </c>
      <c r="J110" s="1" t="n">
        <f aca="false">G110*$J$1*2</f>
        <v>38335932.8953337</v>
      </c>
      <c r="K110" s="1" t="n">
        <f aca="false">H110*$J$1*2</f>
        <v>2762770.2481735</v>
      </c>
      <c r="L110" s="1" t="n">
        <f aca="false">I110*$J$1*2</f>
        <v>45923961.6349183</v>
      </c>
      <c r="M110" s="1" t="n">
        <f aca="false">MIN(L110,E110)</f>
        <v>45923961.6349183</v>
      </c>
    </row>
    <row r="111" customFormat="false" ht="16.5" hidden="false" customHeight="false" outlineLevel="0" collapsed="false">
      <c r="A111" s="0" t="n">
        <f aca="false">A110+1</f>
        <v>72</v>
      </c>
      <c r="B111" s="0" t="n">
        <f aca="false">B110+($D$1-$C$1)/$F$2*(A111-A110)</f>
        <v>870.666666666665</v>
      </c>
      <c r="C111" s="0" t="n">
        <f aca="false">B111+273</f>
        <v>1143.66666666667</v>
      </c>
      <c r="D111" s="0" t="n">
        <f aca="false">A111*9.8*3000*1000</f>
        <v>2116800000</v>
      </c>
      <c r="E111" s="1" t="n">
        <f aca="false">$H$1+$I$1*SIN(15/180*3.14)*D111</f>
        <v>547596778.693088</v>
      </c>
      <c r="F111" s="1" t="n">
        <f aca="false">E111/$J$1/2</f>
        <v>2.73798389346544E+023</v>
      </c>
      <c r="G111" s="1" t="n">
        <f aca="false">($Q$5^(-1/$Q$6))*($J$1^(1/$Q$6-1))*EXP($Q$7/($Q$6*8.314*C111))*$U$6</f>
        <v>1.83287342310646E+022</v>
      </c>
      <c r="H111" s="1" t="n">
        <f aca="false">$Q$9^(-1/$Q$10)*($J$1^(1/$Q$10-1))*EXP($Q$11/($Q$10*8.314*C111))*$U$7</f>
        <v>1.27152629917086E+021</v>
      </c>
      <c r="I111" s="1" t="n">
        <f aca="false">$Q$13^(-1/$Q$14)*($J$1^(1/$Q$14-1))*EXP(($Q$15+D111*$Q$16)/($Q$14*8.314*C111))*$U$8</f>
        <v>2.06107612962095E+022</v>
      </c>
      <c r="J111" s="1" t="n">
        <f aca="false">G111*$J$1*2</f>
        <v>36657468.4621293</v>
      </c>
      <c r="K111" s="1" t="n">
        <f aca="false">H111*$J$1*2</f>
        <v>2543052.59834172</v>
      </c>
      <c r="L111" s="1" t="n">
        <f aca="false">I111*$J$1*2</f>
        <v>41221522.592419</v>
      </c>
      <c r="M111" s="1" t="n">
        <f aca="false">MIN(L111,E111)</f>
        <v>41221522.592419</v>
      </c>
    </row>
    <row r="112" customFormat="false" ht="16.5" hidden="false" customHeight="false" outlineLevel="0" collapsed="false">
      <c r="A112" s="0" t="n">
        <f aca="false">A111+1</f>
        <v>73</v>
      </c>
      <c r="B112" s="0" t="n">
        <f aca="false">B111+($D$1-$C$1)/$F$2*(A112-A111)</f>
        <v>879.333333333332</v>
      </c>
      <c r="C112" s="0" t="n">
        <f aca="false">B112+273</f>
        <v>1152.33333333333</v>
      </c>
      <c r="D112" s="0" t="n">
        <f aca="false">A112*9.8*3000*1000</f>
        <v>2146200000</v>
      </c>
      <c r="E112" s="1" t="n">
        <f aca="false">$H$1+$I$1*SIN(15/180*3.14)*D112</f>
        <v>555202289.50827</v>
      </c>
      <c r="F112" s="1" t="n">
        <f aca="false">E112/$J$1/2</f>
        <v>2.77601144754135E+023</v>
      </c>
      <c r="G112" s="1" t="n">
        <f aca="false">($Q$5^(-1/$Q$6))*($J$1^(1/$Q$6-1))*EXP($Q$7/($Q$6*8.314*C112))*$U$6</f>
        <v>1.75380529285544E+022</v>
      </c>
      <c r="H112" s="1" t="n">
        <f aca="false">$Q$9^(-1/$Q$10)*($J$1^(1/$Q$10-1))*EXP($Q$11/($Q$10*8.314*C112))*$U$7</f>
        <v>1.17186415558001E+021</v>
      </c>
      <c r="I112" s="1" t="n">
        <f aca="false">$Q$13^(-1/$Q$14)*($J$1^(1/$Q$14-1))*EXP(($Q$15+D112*$Q$16)/($Q$14*8.314*C112))*$U$8</f>
        <v>1.85303838146687E+022</v>
      </c>
      <c r="J112" s="1" t="n">
        <f aca="false">G112*$J$1*2</f>
        <v>35076105.8571088</v>
      </c>
      <c r="K112" s="1" t="n">
        <f aca="false">H112*$J$1*2</f>
        <v>2343728.31116002</v>
      </c>
      <c r="L112" s="1" t="n">
        <f aca="false">I112*$J$1*2</f>
        <v>37060767.6293373</v>
      </c>
      <c r="M112" s="1" t="n">
        <f aca="false">MIN(L112,E112)</f>
        <v>37060767.6293373</v>
      </c>
    </row>
    <row r="113" customFormat="false" ht="16.5" hidden="false" customHeight="false" outlineLevel="0" collapsed="false">
      <c r="A113" s="0" t="n">
        <f aca="false">A112+1</f>
        <v>74</v>
      </c>
      <c r="B113" s="0" t="n">
        <f aca="false">B112+($D$1-$C$1)/$F$2*(A113-A112)</f>
        <v>887.999999999999</v>
      </c>
      <c r="C113" s="0" t="n">
        <f aca="false">B113+273</f>
        <v>1161</v>
      </c>
      <c r="D113" s="0" t="n">
        <f aca="false">A113*9.8*3000*1000</f>
        <v>2175600000</v>
      </c>
      <c r="E113" s="1" t="n">
        <f aca="false">$H$1+$I$1*SIN(15/180*3.14)*D113</f>
        <v>562807800.323452</v>
      </c>
      <c r="F113" s="1" t="n">
        <f aca="false">E113/$J$1/2</f>
        <v>2.81403900161726E+023</v>
      </c>
      <c r="G113" s="1" t="n">
        <f aca="false">($Q$5^(-1/$Q$6))*($J$1^(1/$Q$6-1))*EXP($Q$7/($Q$6*8.314*C113))*$U$6</f>
        <v>1.67925325281856E+022</v>
      </c>
      <c r="H113" s="1" t="n">
        <f aca="false">$Q$9^(-1/$Q$10)*($J$1^(1/$Q$10-1))*EXP($Q$11/($Q$10*8.314*C113))*$U$7</f>
        <v>1.08133042171808E+021</v>
      </c>
      <c r="I113" s="1" t="n">
        <f aca="false">$Q$13^(-1/$Q$14)*($J$1^(1/$Q$14-1))*EXP(($Q$15+D113*$Q$16)/($Q$14*8.314*C113))*$U$8</f>
        <v>1.6686478374353E+022</v>
      </c>
      <c r="J113" s="1" t="n">
        <f aca="false">G113*$J$1*2</f>
        <v>33585065.0563711</v>
      </c>
      <c r="K113" s="1" t="n">
        <f aca="false">H113*$J$1*2</f>
        <v>2162660.84343615</v>
      </c>
      <c r="L113" s="1" t="n">
        <f aca="false">I113*$J$1*2</f>
        <v>33372956.7487059</v>
      </c>
      <c r="M113" s="1" t="n">
        <f aca="false">MIN(L113,E113)</f>
        <v>33372956.7487059</v>
      </c>
    </row>
    <row r="114" customFormat="false" ht="16.5" hidden="false" customHeight="false" outlineLevel="0" collapsed="false">
      <c r="A114" s="0" t="n">
        <f aca="false">A113+1</f>
        <v>75</v>
      </c>
      <c r="B114" s="0" t="n">
        <f aca="false">B113+($D$1-$C$1)/$F$2*(A114-A113)</f>
        <v>896.666666666665</v>
      </c>
      <c r="C114" s="0" t="n">
        <f aca="false">B114+273</f>
        <v>1169.66666666667</v>
      </c>
      <c r="D114" s="0" t="n">
        <f aca="false">A114*9.8*3000*1000</f>
        <v>2205000000</v>
      </c>
      <c r="E114" s="1" t="n">
        <f aca="false">$H$1+$I$1*SIN(15/180*3.14)*D114</f>
        <v>570413311.138633</v>
      </c>
      <c r="F114" s="1" t="n">
        <f aca="false">E114/$J$1/2</f>
        <v>2.85206655569317E+023</v>
      </c>
      <c r="G114" s="1" t="n">
        <f aca="false">($Q$5^(-1/$Q$6))*($J$1^(1/$Q$6-1))*EXP($Q$7/($Q$6*8.314*C114))*$U$6</f>
        <v>1.60890567597857E+022</v>
      </c>
      <c r="H114" s="1" t="n">
        <f aca="false">$Q$9^(-1/$Q$10)*($J$1^(1/$Q$10-1))*EXP($Q$11/($Q$10*8.314*C114))*$U$7</f>
        <v>9.98980557906295E+020</v>
      </c>
      <c r="I114" s="1" t="n">
        <f aca="false">$Q$13^(-1/$Q$14)*($J$1^(1/$Q$14-1))*EXP(($Q$15+D114*$Q$16)/($Q$14*8.314*C114))*$U$8</f>
        <v>1.5049411713205E+022</v>
      </c>
      <c r="J114" s="1" t="n">
        <f aca="false">G114*$J$1*2</f>
        <v>32178113.5195715</v>
      </c>
      <c r="K114" s="1" t="n">
        <f aca="false">H114*$J$1*2</f>
        <v>1997961.11581259</v>
      </c>
      <c r="L114" s="1" t="n">
        <f aca="false">I114*$J$1*2</f>
        <v>30098823.42641</v>
      </c>
      <c r="M114" s="1" t="n">
        <f aca="false">MIN(L114,E114)</f>
        <v>30098823.42641</v>
      </c>
    </row>
    <row r="115" customFormat="false" ht="16.5" hidden="false" customHeight="false" outlineLevel="0" collapsed="false">
      <c r="A115" s="0" t="n">
        <f aca="false">A114+1</f>
        <v>76</v>
      </c>
      <c r="B115" s="0" t="n">
        <f aca="false">B114+($D$1-$C$1)/$F$2*(A115-A114)</f>
        <v>905.333333333332</v>
      </c>
      <c r="C115" s="0" t="n">
        <f aca="false">B115+273</f>
        <v>1178.33333333333</v>
      </c>
      <c r="D115" s="0" t="n">
        <f aca="false">A115*9.8*3000*1000</f>
        <v>2234400000</v>
      </c>
      <c r="E115" s="1" t="n">
        <f aca="false">$H$1+$I$1*SIN(15/180*3.14)*D115</f>
        <v>578018821.953815</v>
      </c>
      <c r="F115" s="1" t="n">
        <f aca="false">E115/$J$1/2</f>
        <v>2.89009410976908E+023</v>
      </c>
      <c r="G115" s="1" t="n">
        <f aca="false">($Q$5^(-1/$Q$6))*($J$1^(1/$Q$6-1))*EXP($Q$7/($Q$6*8.314*C115))*$U$6</f>
        <v>1.54247581948861E+022</v>
      </c>
      <c r="H115" s="1" t="n">
        <f aca="false">$Q$9^(-1/$Q$10)*($J$1^(1/$Q$10-1))*EXP($Q$11/($Q$10*8.314*C115))*$U$7</f>
        <v>9.23978140101482E+020</v>
      </c>
      <c r="I115" s="1" t="n">
        <f aca="false">$Q$13^(-1/$Q$14)*($J$1^(1/$Q$14-1))*EXP(($Q$15+D115*$Q$16)/($Q$14*8.314*C115))*$U$8</f>
        <v>1.35935857594429E+022</v>
      </c>
      <c r="J115" s="1" t="n">
        <f aca="false">G115*$J$1*2</f>
        <v>30849516.3897722</v>
      </c>
      <c r="K115" s="1" t="n">
        <f aca="false">H115*$J$1*2</f>
        <v>1847956.28020296</v>
      </c>
      <c r="L115" s="1" t="n">
        <f aca="false">I115*$J$1*2</f>
        <v>27187171.5188859</v>
      </c>
      <c r="M115" s="1" t="n">
        <f aca="false">MIN(L115,E115)</f>
        <v>27187171.5188859</v>
      </c>
    </row>
    <row r="116" customFormat="false" ht="16.5" hidden="false" customHeight="false" outlineLevel="0" collapsed="false">
      <c r="A116" s="0" t="n">
        <f aca="false">A115+1</f>
        <v>77</v>
      </c>
      <c r="B116" s="0" t="n">
        <f aca="false">B115+($D$1-$C$1)/$F$2*(A116-A115)</f>
        <v>913.999999999998</v>
      </c>
      <c r="C116" s="0" t="n">
        <f aca="false">B116+273</f>
        <v>1187</v>
      </c>
      <c r="D116" s="0" t="n">
        <f aca="false">A116*9.8*3000*1000</f>
        <v>2263800000</v>
      </c>
      <c r="E116" s="1" t="n">
        <f aca="false">$H$1+$I$1*SIN(15/180*3.14)*D116</f>
        <v>585624332.768997</v>
      </c>
      <c r="F116" s="1" t="n">
        <f aca="false">E116/$J$1/2</f>
        <v>2.92812166384498E+023</v>
      </c>
      <c r="G116" s="1" t="n">
        <f aca="false">($Q$5^(-1/$Q$6))*($J$1^(1/$Q$6-1))*EXP($Q$7/($Q$6*8.314*C116))*$U$6</f>
        <v>1.47969958523896E+022</v>
      </c>
      <c r="H116" s="1" t="n">
        <f aca="false">$Q$9^(-1/$Q$10)*($J$1^(1/$Q$10-1))*EXP($Q$11/($Q$10*8.314*C116))*$U$7</f>
        <v>8.55581368336509E+020</v>
      </c>
      <c r="I116" s="1" t="n">
        <f aca="false">$Q$13^(-1/$Q$14)*($J$1^(1/$Q$14-1))*EXP(($Q$15+D116*$Q$16)/($Q$14*8.314*C116))*$U$8</f>
        <v>1.22968468487318E+022</v>
      </c>
      <c r="J116" s="1" t="n">
        <f aca="false">G116*$J$1*2</f>
        <v>29593991.7047791</v>
      </c>
      <c r="K116" s="1" t="n">
        <f aca="false">H116*$J$1*2</f>
        <v>1711162.73667302</v>
      </c>
      <c r="L116" s="1" t="n">
        <f aca="false">I116*$J$1*2</f>
        <v>24593693.6974635</v>
      </c>
      <c r="M116" s="1" t="n">
        <f aca="false">MIN(L116,E116)</f>
        <v>24593693.6974635</v>
      </c>
    </row>
    <row r="117" customFormat="false" ht="16.5" hidden="false" customHeight="false" outlineLevel="0" collapsed="false">
      <c r="A117" s="0" t="n">
        <f aca="false">A116+1</f>
        <v>78</v>
      </c>
      <c r="B117" s="0" t="n">
        <f aca="false">B116+($D$1-$C$1)/$F$2*(A117-A116)</f>
        <v>922.666666666665</v>
      </c>
      <c r="C117" s="0" t="n">
        <f aca="false">B117+273</f>
        <v>1195.66666666667</v>
      </c>
      <c r="D117" s="0" t="n">
        <f aca="false">A117*9.8*3000*1000</f>
        <v>2293200000</v>
      </c>
      <c r="E117" s="1" t="n">
        <f aca="false">$H$1+$I$1*SIN(15/180*3.14)*D117</f>
        <v>593229843.584179</v>
      </c>
      <c r="F117" s="1" t="n">
        <f aca="false">E117/$J$1/2</f>
        <v>2.96614921792089E+023</v>
      </c>
      <c r="G117" s="1" t="n">
        <f aca="false">($Q$5^(-1/$Q$6))*($J$1^(1/$Q$6-1))*EXP($Q$7/($Q$6*8.314*C117))*$U$6</f>
        <v>1.42033350346924E+022</v>
      </c>
      <c r="H117" s="1" t="n">
        <f aca="false">$Q$9^(-1/$Q$10)*($J$1^(1/$Q$10-1))*EXP($Q$11/($Q$10*8.314*C117))*$U$7</f>
        <v>7.93131390830299E+020</v>
      </c>
      <c r="I117" s="1" t="n">
        <f aca="false">$Q$13^(-1/$Q$14)*($J$1^(1/$Q$14-1))*EXP(($Q$15+D117*$Q$16)/($Q$14*8.314*C117))*$U$8</f>
        <v>1.1139987182372E+022</v>
      </c>
      <c r="J117" s="1" t="n">
        <f aca="false">G117*$J$1*2</f>
        <v>28406670.0693847</v>
      </c>
      <c r="K117" s="1" t="n">
        <f aca="false">H117*$J$1*2</f>
        <v>1586262.7816606</v>
      </c>
      <c r="L117" s="1" t="n">
        <f aca="false">I117*$J$1*2</f>
        <v>22279974.3647441</v>
      </c>
      <c r="M117" s="1" t="n">
        <f aca="false">MIN(L117,E117)</f>
        <v>22279974.3647441</v>
      </c>
    </row>
    <row r="118" customFormat="false" ht="16.5" hidden="false" customHeight="false" outlineLevel="0" collapsed="false">
      <c r="A118" s="0" t="n">
        <f aca="false">A117+1</f>
        <v>79</v>
      </c>
      <c r="B118" s="0" t="n">
        <f aca="false">B117+($D$1-$C$1)/$F$2*(A118-A117)</f>
        <v>931.333333333332</v>
      </c>
      <c r="C118" s="0" t="n">
        <f aca="false">B118+273</f>
        <v>1204.33333333333</v>
      </c>
      <c r="D118" s="0" t="n">
        <f aca="false">A118*9.8*3000*1000</f>
        <v>2322600000</v>
      </c>
      <c r="E118" s="1" t="n">
        <f aca="false">$H$1+$I$1*SIN(15/180*3.14)*D118</f>
        <v>600835354.399361</v>
      </c>
      <c r="F118" s="1" t="n">
        <f aca="false">E118/$J$1/2</f>
        <v>3.0041767719968E+023</v>
      </c>
      <c r="G118" s="1" t="n">
        <f aca="false">($Q$5^(-1/$Q$6))*($J$1^(1/$Q$6-1))*EXP($Q$7/($Q$6*8.314*C118))*$U$6</f>
        <v>1.36415291516551E+022</v>
      </c>
      <c r="H118" s="1" t="n">
        <f aca="false">$Q$9^(-1/$Q$10)*($J$1^(1/$Q$10-1))*EXP($Q$11/($Q$10*8.314*C118))*$U$7</f>
        <v>7.36042182452879E+020</v>
      </c>
      <c r="I118" s="1" t="n">
        <f aca="false">$Q$13^(-1/$Q$14)*($J$1^(1/$Q$14-1))*EXP(($Q$15+D118*$Q$16)/($Q$14*8.314*C118))*$U$8</f>
        <v>1.01063232675204E+022</v>
      </c>
      <c r="J118" s="1" t="n">
        <f aca="false">G118*$J$1*2</f>
        <v>27283058.3033102</v>
      </c>
      <c r="K118" s="1" t="n">
        <f aca="false">H118*$J$1*2</f>
        <v>1472084.36490576</v>
      </c>
      <c r="L118" s="1" t="n">
        <f aca="false">I118*$J$1*2</f>
        <v>20212646.5350409</v>
      </c>
      <c r="M118" s="1" t="n">
        <f aca="false">MIN(L118,E118)</f>
        <v>20212646.5350409</v>
      </c>
    </row>
    <row r="119" customFormat="false" ht="16.5" hidden="false" customHeight="false" outlineLevel="0" collapsed="false">
      <c r="A119" s="0" t="n">
        <f aca="false">A118+1</f>
        <v>80</v>
      </c>
      <c r="B119" s="0" t="n">
        <f aca="false">B118+($D$1-$C$1)/$F$2*(A119-A118)</f>
        <v>939.999999999998</v>
      </c>
      <c r="C119" s="0" t="n">
        <f aca="false">B119+273</f>
        <v>1213</v>
      </c>
      <c r="D119" s="0" t="n">
        <f aca="false">A119*9.8*3000*1000</f>
        <v>2352000000</v>
      </c>
      <c r="E119" s="1" t="n">
        <f aca="false">$H$1+$I$1*SIN(15/180*3.14)*D119</f>
        <v>608440865.214542</v>
      </c>
      <c r="F119" s="1" t="n">
        <f aca="false">E119/$J$1/2</f>
        <v>3.04220432607271E+023</v>
      </c>
      <c r="G119" s="1" t="n">
        <f aca="false">($Q$5^(-1/$Q$6))*($J$1^(1/$Q$6-1))*EXP($Q$7/($Q$6*8.314*C119))*$U$6</f>
        <v>1.31095033183423E+022</v>
      </c>
      <c r="H119" s="1" t="n">
        <f aca="false">$Q$9^(-1/$Q$10)*($J$1^(1/$Q$10-1))*EXP($Q$11/($Q$10*8.314*C119))*$U$7</f>
        <v>6.83791756181227E+020</v>
      </c>
      <c r="I119" s="1" t="n">
        <f aca="false">$Q$13^(-1/$Q$14)*($J$1^(1/$Q$14-1))*EXP(($Q$15+D119*$Q$16)/($Q$14*8.314*C119))*$U$8</f>
        <v>9.18133874069341E+021</v>
      </c>
      <c r="J119" s="1" t="n">
        <f aca="false">G119*$J$1*2</f>
        <v>26219006.6366846</v>
      </c>
      <c r="K119" s="1" t="n">
        <f aca="false">H119*$J$1*2</f>
        <v>1367583.51236245</v>
      </c>
      <c r="L119" s="1" t="n">
        <f aca="false">I119*$J$1*2</f>
        <v>18362677.4813868</v>
      </c>
      <c r="M119" s="1" t="n">
        <f aca="false">MIN(L119,E119)</f>
        <v>18362677.4813868</v>
      </c>
    </row>
    <row r="120" customFormat="false" ht="16.5" hidden="false" customHeight="false" outlineLevel="0" collapsed="false">
      <c r="A120" s="0" t="n">
        <f aca="false">A119+1</f>
        <v>81</v>
      </c>
      <c r="B120" s="0" t="n">
        <f aca="false">B119+($D$1-$C$1)/$F$2*(A120-A119)</f>
        <v>948.666666666665</v>
      </c>
      <c r="C120" s="0" t="n">
        <f aca="false">B120+273</f>
        <v>1221.66666666667</v>
      </c>
      <c r="D120" s="0" t="n">
        <f aca="false">A120*9.8*3000*1000</f>
        <v>2381400000</v>
      </c>
      <c r="E120" s="1" t="n">
        <f aca="false">$H$1+$I$1*SIN(15/180*3.14)*D120</f>
        <v>616046376.029724</v>
      </c>
      <c r="F120" s="1" t="n">
        <f aca="false">E120/$J$1/2</f>
        <v>3.08023188014862E+023</v>
      </c>
      <c r="G120" s="1" t="n">
        <f aca="false">($Q$5^(-1/$Q$6))*($J$1^(1/$Q$6-1))*EXP($Q$7/($Q$6*8.314*C120))*$U$6</f>
        <v>1.26053395373772E+022</v>
      </c>
      <c r="H120" s="1" t="n">
        <f aca="false">$Q$9^(-1/$Q$10)*($J$1^(1/$Q$10-1))*EXP($Q$11/($Q$10*8.314*C120))*$U$7</f>
        <v>6.35914519679872E+020</v>
      </c>
      <c r="I120" s="1" t="n">
        <f aca="false">$Q$13^(-1/$Q$14)*($J$1^(1/$Q$14-1))*EXP(($Q$15+D120*$Q$16)/($Q$14*8.314*C120))*$U$8</f>
        <v>8.3523811494356E+021</v>
      </c>
      <c r="J120" s="1" t="n">
        <f aca="false">G120*$J$1*2</f>
        <v>25210679.0747543</v>
      </c>
      <c r="K120" s="1" t="n">
        <f aca="false">H120*$J$1*2</f>
        <v>1271829.03935974</v>
      </c>
      <c r="L120" s="1" t="n">
        <f aca="false">I120*$J$1*2</f>
        <v>16704762.2988712</v>
      </c>
      <c r="M120" s="1" t="n">
        <f aca="false">MIN(L120,E120)</f>
        <v>16704762.2988712</v>
      </c>
    </row>
    <row r="121" customFormat="false" ht="16.5" hidden="false" customHeight="false" outlineLevel="0" collapsed="false">
      <c r="A121" s="0" t="n">
        <f aca="false">A120+1</f>
        <v>82</v>
      </c>
      <c r="B121" s="0" t="n">
        <f aca="false">B120+($D$1-$C$1)/$F$2*(A121-A120)</f>
        <v>957.333333333332</v>
      </c>
      <c r="C121" s="0" t="n">
        <f aca="false">B121+273</f>
        <v>1230.33333333333</v>
      </c>
      <c r="D121" s="0" t="n">
        <f aca="false">A121*9.8*3000*1000</f>
        <v>2410800000</v>
      </c>
      <c r="E121" s="1" t="n">
        <f aca="false">$H$1+$I$1*SIN(15/180*3.14)*D121</f>
        <v>623651886.844906</v>
      </c>
      <c r="F121" s="1" t="n">
        <f aca="false">E121/$J$1/2</f>
        <v>3.11825943422453E+023</v>
      </c>
      <c r="G121" s="1" t="n">
        <f aca="false">($Q$5^(-1/$Q$6))*($J$1^(1/$Q$6-1))*EXP($Q$7/($Q$6*8.314*C121))*$U$6</f>
        <v>1.21272632985749E+022</v>
      </c>
      <c r="H121" s="1" t="n">
        <f aca="false">$Q$9^(-1/$Q$10)*($J$1^(1/$Q$10-1))*EXP($Q$11/($Q$10*8.314*C121))*$U$7</f>
        <v>5.9199461728173E+020</v>
      </c>
      <c r="I121" s="1" t="n">
        <f aca="false">$Q$13^(-1/$Q$14)*($J$1^(1/$Q$14-1))*EXP(($Q$15+D121*$Q$16)/($Q$14*8.314*C121))*$U$8</f>
        <v>7.60840404709814E+021</v>
      </c>
      <c r="J121" s="1" t="n">
        <f aca="false">G121*$J$1*2</f>
        <v>24254526.5971498</v>
      </c>
      <c r="K121" s="1" t="n">
        <f aca="false">H121*$J$1*2</f>
        <v>1183989.23456346</v>
      </c>
      <c r="L121" s="1" t="n">
        <f aca="false">I121*$J$1*2</f>
        <v>15216808.0941963</v>
      </c>
      <c r="M121" s="1" t="n">
        <f aca="false">MIN(L121,E121)</f>
        <v>15216808.0941963</v>
      </c>
    </row>
    <row r="122" customFormat="false" ht="16.5" hidden="false" customHeight="false" outlineLevel="0" collapsed="false">
      <c r="A122" s="0" t="n">
        <f aca="false">A121+1</f>
        <v>83</v>
      </c>
      <c r="B122" s="0" t="n">
        <f aca="false">B121+($D$1-$C$1)/$F$2*(A122-A121)</f>
        <v>965.999999999998</v>
      </c>
      <c r="C122" s="0" t="n">
        <f aca="false">B122+273</f>
        <v>1239</v>
      </c>
      <c r="D122" s="0" t="n">
        <f aca="false">A122*9.8*3000*1000</f>
        <v>2440200000</v>
      </c>
      <c r="E122" s="1" t="n">
        <f aca="false">$H$1+$I$1*SIN(15/180*3.14)*D122</f>
        <v>631257397.660088</v>
      </c>
      <c r="F122" s="1" t="n">
        <f aca="false">E122/$J$1/2</f>
        <v>3.15628698830044E+023</v>
      </c>
      <c r="G122" s="1" t="n">
        <f aca="false">($Q$5^(-1/$Q$6))*($J$1^(1/$Q$6-1))*EXP($Q$7/($Q$6*8.314*C122))*$U$6</f>
        <v>1.16736314476323E+022</v>
      </c>
      <c r="H122" s="1" t="n">
        <f aca="false">$Q$9^(-1/$Q$10)*($J$1^(1/$Q$10-1))*EXP($Q$11/($Q$10*8.314*C122))*$U$7</f>
        <v>5.5166012133086E+020</v>
      </c>
      <c r="I122" s="1" t="n">
        <f aca="false">$Q$13^(-1/$Q$14)*($J$1^(1/$Q$14-1))*EXP(($Q$15+D122*$Q$16)/($Q$14*8.314*C122))*$U$8</f>
        <v>6.939747216667E+021</v>
      </c>
      <c r="J122" s="1" t="n">
        <f aca="false">G122*$J$1*2</f>
        <v>23347262.8952645</v>
      </c>
      <c r="K122" s="1" t="n">
        <f aca="false">H122*$J$1*2</f>
        <v>1103320.24266172</v>
      </c>
      <c r="L122" s="1" t="n">
        <f aca="false">I122*$J$1*2</f>
        <v>13879494.433334</v>
      </c>
      <c r="M122" s="1" t="n">
        <f aca="false">MIN(L122,E122)</f>
        <v>13879494.433334</v>
      </c>
    </row>
    <row r="123" customFormat="false" ht="16.5" hidden="false" customHeight="false" outlineLevel="0" collapsed="false">
      <c r="A123" s="0" t="n">
        <f aca="false">A122+1</f>
        <v>84</v>
      </c>
      <c r="B123" s="0" t="n">
        <f aca="false">B122+($D$1-$C$1)/$F$2*(A123-A122)</f>
        <v>974.666666666665</v>
      </c>
      <c r="C123" s="0" t="n">
        <f aca="false">B123+273</f>
        <v>1247.66666666666</v>
      </c>
      <c r="D123" s="0" t="n">
        <f aca="false">A123*9.8*3000*1000</f>
        <v>2469600000</v>
      </c>
      <c r="E123" s="1" t="n">
        <f aca="false">$H$1+$I$1*SIN(15/180*3.14)*D123</f>
        <v>638862908.475269</v>
      </c>
      <c r="F123" s="1" t="n">
        <f aca="false">E123/$J$1/2</f>
        <v>3.19431454237635E+023</v>
      </c>
      <c r="G123" s="1" t="n">
        <f aca="false">($Q$5^(-1/$Q$6))*($J$1^(1/$Q$6-1))*EXP($Q$7/($Q$6*8.314*C123))*$U$6</f>
        <v>1.12429211924261E+022</v>
      </c>
      <c r="H123" s="1" t="n">
        <f aca="false">$Q$9^(-1/$Q$10)*($J$1^(1/$Q$10-1))*EXP($Q$11/($Q$10*8.314*C123))*$U$7</f>
        <v>5.14577956821397E+020</v>
      </c>
      <c r="I123" s="1" t="n">
        <f aca="false">$Q$13^(-1/$Q$14)*($J$1^(1/$Q$14-1))*EXP(($Q$15+D123*$Q$16)/($Q$14*8.314*C123))*$U$8</f>
        <v>6.33794904132466E+021</v>
      </c>
      <c r="J123" s="1" t="n">
        <f aca="false">G123*$J$1*2</f>
        <v>22485842.3848522</v>
      </c>
      <c r="K123" s="1" t="n">
        <f aca="false">H123*$J$1*2</f>
        <v>1029155.91364279</v>
      </c>
      <c r="L123" s="1" t="n">
        <f aca="false">I123*$J$1*2</f>
        <v>12675898.0826493</v>
      </c>
      <c r="M123" s="1" t="n">
        <f aca="false">MIN(L123,E123)</f>
        <v>12675898.0826493</v>
      </c>
    </row>
    <row r="124" customFormat="false" ht="16.5" hidden="false" customHeight="false" outlineLevel="0" collapsed="false">
      <c r="A124" s="0" t="n">
        <f aca="false">A123+1</f>
        <v>85</v>
      </c>
      <c r="B124" s="0" t="n">
        <f aca="false">B123+($D$1-$C$1)/$F$2*(A124-A123)</f>
        <v>983.333333333331</v>
      </c>
      <c r="C124" s="0" t="n">
        <f aca="false">B124+273</f>
        <v>1256.33333333333</v>
      </c>
      <c r="D124" s="0" t="n">
        <f aca="false">A124*9.8*3000*1000</f>
        <v>2499000000</v>
      </c>
      <c r="E124" s="1" t="n">
        <f aca="false">$H$1+$I$1*SIN(15/180*3.14)*D124</f>
        <v>646468419.290451</v>
      </c>
      <c r="F124" s="1" t="n">
        <f aca="false">E124/$J$1/2</f>
        <v>3.23234209645226E+023</v>
      </c>
      <c r="G124" s="1" t="n">
        <f aca="false">($Q$5^(-1/$Q$6))*($J$1^(1/$Q$6-1))*EXP($Q$7/($Q$6*8.314*C124))*$U$6</f>
        <v>1.08337201302092E+022</v>
      </c>
      <c r="H124" s="1" t="n">
        <f aca="false">$Q$9^(-1/$Q$10)*($J$1^(1/$Q$10-1))*EXP($Q$11/($Q$10*8.314*C124))*$U$7</f>
        <v>4.80449460138763E+020</v>
      </c>
      <c r="I124" s="1" t="n">
        <f aca="false">$Q$13^(-1/$Q$14)*($J$1^(1/$Q$14-1))*EXP(($Q$15+D124*$Q$16)/($Q$14*8.314*C124))*$U$8</f>
        <v>5.79558603003121E+021</v>
      </c>
      <c r="J124" s="1" t="n">
        <f aca="false">G124*$J$1*2</f>
        <v>21667440.2604183</v>
      </c>
      <c r="K124" s="1" t="n">
        <f aca="false">H124*$J$1*2</f>
        <v>960898.920277526</v>
      </c>
      <c r="L124" s="1" t="n">
        <f aca="false">I124*$J$1*2</f>
        <v>11591172.0600624</v>
      </c>
      <c r="M124" s="1" t="n">
        <f aca="false">MIN(L124,E124)</f>
        <v>11591172.0600624</v>
      </c>
    </row>
    <row r="125" customFormat="false" ht="16.5" hidden="false" customHeight="false" outlineLevel="0" collapsed="false">
      <c r="A125" s="0" t="n">
        <f aca="false">A124+1</f>
        <v>86</v>
      </c>
      <c r="B125" s="0" t="n">
        <f aca="false">B124+($D$1-$C$1)/$F$2*(A125-A124)</f>
        <v>991.999999999998</v>
      </c>
      <c r="C125" s="0" t="n">
        <f aca="false">B125+273</f>
        <v>1265</v>
      </c>
      <c r="D125" s="0" t="n">
        <f aca="false">A125*9.8*3000*1000</f>
        <v>2528400000</v>
      </c>
      <c r="E125" s="1" t="n">
        <f aca="false">$H$1+$I$1*SIN(15/180*3.14)*D125</f>
        <v>654073930.105633</v>
      </c>
      <c r="F125" s="1" t="n">
        <f aca="false">E125/$J$1/2</f>
        <v>3.27036965052817E+023</v>
      </c>
      <c r="G125" s="1" t="n">
        <f aca="false">($Q$5^(-1/$Q$6))*($J$1^(1/$Q$6-1))*EXP($Q$7/($Q$6*8.314*C125))*$U$6</f>
        <v>1.04447171919546E+022</v>
      </c>
      <c r="H125" s="1" t="n">
        <f aca="false">$Q$9^(-1/$Q$10)*($J$1^(1/$Q$10-1))*EXP($Q$11/($Q$10*8.314*C125))*$U$7</f>
        <v>4.49006486986916E+020</v>
      </c>
      <c r="I125" s="1" t="n">
        <f aca="false">$Q$13^(-1/$Q$14)*($J$1^(1/$Q$14-1))*EXP(($Q$15+D125*$Q$16)/($Q$14*8.314*C125))*$U$8</f>
        <v>5.30613532469077E+021</v>
      </c>
      <c r="J125" s="1" t="n">
        <f aca="false">G125*$J$1*2</f>
        <v>20889434.3839091</v>
      </c>
      <c r="K125" s="1" t="n">
        <f aca="false">H125*$J$1*2</f>
        <v>898012.973973832</v>
      </c>
      <c r="L125" s="1" t="n">
        <f aca="false">I125*$J$1*2</f>
        <v>10612270.6493815</v>
      </c>
      <c r="M125" s="1" t="n">
        <f aca="false">MIN(L125,E125)</f>
        <v>10612270.6493815</v>
      </c>
    </row>
    <row r="126" customFormat="false" ht="16.5" hidden="false" customHeight="false" outlineLevel="0" collapsed="false">
      <c r="A126" s="0" t="n">
        <f aca="false">A125+1</f>
        <v>87</v>
      </c>
      <c r="B126" s="0" t="n">
        <f aca="false">B125+($D$1-$C$1)/$F$2*(A126-A125)</f>
        <v>1000.66666666666</v>
      </c>
      <c r="C126" s="0" t="n">
        <f aca="false">B126+273</f>
        <v>1273.66666666666</v>
      </c>
      <c r="D126" s="0" t="n">
        <f aca="false">A126*9.8*3000*1000</f>
        <v>2557800000</v>
      </c>
      <c r="E126" s="1" t="n">
        <f aca="false">$H$1+$I$1*SIN(15/180*3.14)*D126</f>
        <v>661679440.920815</v>
      </c>
      <c r="F126" s="1" t="n">
        <f aca="false">E126/$J$1/2</f>
        <v>3.30839720460407E+023</v>
      </c>
      <c r="G126" s="1" t="n">
        <f aca="false">($Q$5^(-1/$Q$6))*($J$1^(1/$Q$6-1))*EXP($Q$7/($Q$6*8.314*C126))*$U$6</f>
        <v>1.00746944115175E+022</v>
      </c>
      <c r="H126" s="1" t="n">
        <f aca="false">$Q$9^(-1/$Q$10)*($J$1^(1/$Q$10-1))*EXP($Q$11/($Q$10*8.314*C126))*$U$7</f>
        <v>4.20007996688755E+020</v>
      </c>
      <c r="I126" s="1" t="n">
        <f aca="false">$Q$13^(-1/$Q$14)*($J$1^(1/$Q$14-1))*EXP(($Q$15+D126*$Q$16)/($Q$14*8.314*C126))*$U$8</f>
        <v>4.86385669279319E+021</v>
      </c>
      <c r="J126" s="1" t="n">
        <f aca="false">G126*$J$1*2</f>
        <v>20149388.823035</v>
      </c>
      <c r="K126" s="1" t="n">
        <f aca="false">H126*$J$1*2</f>
        <v>840015.993377509</v>
      </c>
      <c r="L126" s="1" t="n">
        <f aca="false">I126*$J$1*2</f>
        <v>9727713.38558638</v>
      </c>
      <c r="M126" s="1" t="n">
        <f aca="false">MIN(L126,E126)</f>
        <v>9727713.38558638</v>
      </c>
    </row>
    <row r="127" customFormat="false" ht="16.5" hidden="false" customHeight="false" outlineLevel="0" collapsed="false">
      <c r="A127" s="0" t="n">
        <f aca="false">A126+1</f>
        <v>88</v>
      </c>
      <c r="B127" s="0" t="n">
        <f aca="false">B126+($D$1-$C$1)/$F$2*(A127-A126)</f>
        <v>1009.33333333333</v>
      </c>
      <c r="C127" s="0" t="n">
        <f aca="false">B127+273</f>
        <v>1282.33333333333</v>
      </c>
      <c r="D127" s="0" t="n">
        <f aca="false">A127*9.8*3000*1000</f>
        <v>2587200000</v>
      </c>
      <c r="E127" s="1" t="n">
        <f aca="false">$H$1+$I$1*SIN(15/180*3.14)*D127</f>
        <v>669284951.735997</v>
      </c>
      <c r="F127" s="1" t="n">
        <f aca="false">E127/$J$1/2</f>
        <v>3.34642475867998E+023</v>
      </c>
      <c r="G127" s="1" t="n">
        <f aca="false">($Q$5^(-1/$Q$6))*($J$1^(1/$Q$6-1))*EXP($Q$7/($Q$6*8.314*C127))*$U$6</f>
        <v>9.72251943735104E+021</v>
      </c>
      <c r="H127" s="1" t="n">
        <f aca="false">$Q$9^(-1/$Q$10)*($J$1^(1/$Q$10-1))*EXP($Q$11/($Q$10*8.314*C127))*$U$7</f>
        <v>3.93237050324636E+020</v>
      </c>
      <c r="I127" s="1" t="n">
        <f aca="false">$Q$13^(-1/$Q$14)*($J$1^(1/$Q$14-1))*EXP(($Q$15+D127*$Q$16)/($Q$14*8.314*C127))*$U$8</f>
        <v>4.46369107120462E+021</v>
      </c>
      <c r="J127" s="1" t="n">
        <f aca="false">G127*$J$1*2</f>
        <v>19445038.8747021</v>
      </c>
      <c r="K127" s="1" t="n">
        <f aca="false">H127*$J$1*2</f>
        <v>786474.100649271</v>
      </c>
      <c r="L127" s="1" t="n">
        <f aca="false">I127*$J$1*2</f>
        <v>8927382.14240924</v>
      </c>
      <c r="M127" s="1" t="n">
        <f aca="false">MIN(L127,E127)</f>
        <v>8927382.14240924</v>
      </c>
    </row>
    <row r="128" customFormat="false" ht="16.5" hidden="false" customHeight="false" outlineLevel="0" collapsed="false">
      <c r="A128" s="0" t="n">
        <f aca="false">A127+1</f>
        <v>89</v>
      </c>
      <c r="B128" s="0" t="n">
        <f aca="false">B127+($D$1-$C$1)/$F$2*(A128-A127)</f>
        <v>1018</v>
      </c>
      <c r="C128" s="0" t="n">
        <f aca="false">B128+273</f>
        <v>1291</v>
      </c>
      <c r="D128" s="0" t="n">
        <f aca="false">A128*9.8*3000*1000</f>
        <v>2616600000</v>
      </c>
      <c r="E128" s="1" t="n">
        <f aca="false">$H$1+$I$1*SIN(15/180*3.14)*D128</f>
        <v>676890462.551178</v>
      </c>
      <c r="F128" s="1" t="n">
        <f aca="false">E128/$J$1/2</f>
        <v>3.38445231275589E+023</v>
      </c>
      <c r="G128" s="1" t="n">
        <f aca="false">($Q$5^(-1/$Q$6))*($J$1^(1/$Q$6-1))*EXP($Q$7/($Q$6*8.314*C128))*$U$6</f>
        <v>9.38713871340151E+021</v>
      </c>
      <c r="H128" s="1" t="n">
        <f aca="false">$Q$9^(-1/$Q$10)*($J$1^(1/$Q$10-1))*EXP($Q$11/($Q$10*8.314*C128))*$U$7</f>
        <v>3.68498168916107E+020</v>
      </c>
      <c r="I128" s="1" t="n">
        <f aca="false">$Q$13^(-1/$Q$14)*($J$1^(1/$Q$14-1))*EXP(($Q$15+D128*$Q$16)/($Q$14*8.314*C128))*$U$8</f>
        <v>4.10117319365869E+021</v>
      </c>
      <c r="J128" s="1" t="n">
        <f aca="false">G128*$J$1*2</f>
        <v>18774277.426803</v>
      </c>
      <c r="K128" s="1" t="n">
        <f aca="false">H128*$J$1*2</f>
        <v>736996.337832213</v>
      </c>
      <c r="L128" s="1" t="n">
        <f aca="false">I128*$J$1*2</f>
        <v>8202346.38731738</v>
      </c>
      <c r="M128" s="1" t="n">
        <f aca="false">MIN(L128,E128)</f>
        <v>8202346.38731738</v>
      </c>
    </row>
    <row r="129" s="8" customFormat="true" ht="16.5" hidden="false" customHeight="false" outlineLevel="0" collapsed="false">
      <c r="A129" s="0" t="n">
        <f aca="false">A128+1</f>
        <v>90</v>
      </c>
      <c r="B129" s="0" t="n">
        <f aca="false">B128+($D$1-$C$1)/$F$2*(A129-A128)</f>
        <v>1026.66666666666</v>
      </c>
      <c r="C129" s="8" t="n">
        <f aca="false">B129+273</f>
        <v>1299.66666666666</v>
      </c>
      <c r="D129" s="0" t="n">
        <f aca="false">A129*9.8*3000*1000</f>
        <v>2646000000</v>
      </c>
      <c r="E129" s="1" t="n">
        <f aca="false">$H$1+$I$1*SIN(15/180*3.14)*D129</f>
        <v>684495973.36636</v>
      </c>
      <c r="F129" s="1" t="n">
        <f aca="false">E129/$J$1/2</f>
        <v>3.4224798668318E+023</v>
      </c>
      <c r="G129" s="1" t="n">
        <f aca="false">($Q$5^(-1/$Q$6))*($J$1^(1/$Q$6-1))*EXP($Q$7/($Q$6*8.314*C129))*$U$6</f>
        <v>9.06757126366566E+021</v>
      </c>
      <c r="H129" s="1" t="n">
        <f aca="false">$Q$9^(-1/$Q$10)*($J$1^(1/$Q$10-1))*EXP($Q$11/($Q$10*8.314*C129))*$U$7</f>
        <v>3.45615005310195E+020</v>
      </c>
      <c r="I129" s="1" t="n">
        <f aca="false">$Q$13^(-1/$Q$14)*($J$1^(1/$Q$14-1))*EXP(($Q$15+D129*$Q$16)/($Q$14*8.314*C129))*$U$8</f>
        <v>3.77235622326098E+021</v>
      </c>
      <c r="J129" s="9" t="n">
        <f aca="false">G129*$J$1*2</f>
        <v>18135142.5273313</v>
      </c>
      <c r="K129" s="9" t="n">
        <f aca="false">H129*$J$1*2</f>
        <v>691230.01062039</v>
      </c>
      <c r="L129" s="9" t="n">
        <f aca="false">I129*$J$1*2</f>
        <v>7544712.44652195</v>
      </c>
      <c r="M129" s="1" t="n">
        <f aca="false">MIN(L129,E129)</f>
        <v>7544712.44652195</v>
      </c>
    </row>
    <row r="130" customFormat="false" ht="16.5" hidden="false" customHeight="false" outlineLevel="0" collapsed="false">
      <c r="A130" s="0" t="n">
        <f aca="false">A129+1</f>
        <v>91</v>
      </c>
      <c r="B130" s="0" t="n">
        <f aca="false">B129+($D$1-$C$1)/$F$2*(A130-A129)</f>
        <v>1035.33333333333</v>
      </c>
      <c r="C130" s="0" t="n">
        <f aca="false">B130+273</f>
        <v>1308.33333333333</v>
      </c>
      <c r="D130" s="0" t="n">
        <f aca="false">A130*9.8*3000*1000</f>
        <v>2675400000</v>
      </c>
      <c r="E130" s="1" t="n">
        <f aca="false">$H$1+$I$1*SIN(15/180*3.14)*D130</f>
        <v>692101484.181542</v>
      </c>
      <c r="F130" s="1" t="n">
        <f aca="false">E130/$J$1/2</f>
        <v>3.46050742090771E+023</v>
      </c>
      <c r="G130" s="1" t="n">
        <f aca="false">($Q$5^(-1/$Q$6))*($J$1^(1/$Q$6-1))*EXP($Q$7/($Q$6*8.314*C130))*$U$6</f>
        <v>8.76290302184547E+021</v>
      </c>
      <c r="H130" s="1" t="n">
        <f aca="false">$Q$9^(-1/$Q$10)*($J$1^(1/$Q$10-1))*EXP($Q$11/($Q$10*8.314*C130))*$U$7</f>
        <v>3.24428289775731E+020</v>
      </c>
      <c r="I130" s="1" t="n">
        <f aca="false">$Q$13^(-1/$Q$14)*($J$1^(1/$Q$14-1))*EXP(($Q$15+D130*$Q$16)/($Q$14*8.314*C130))*$U$8</f>
        <v>3.47374663565379E+021</v>
      </c>
      <c r="J130" s="1" t="n">
        <f aca="false">G130*$J$1*2</f>
        <v>17525806.0436909</v>
      </c>
      <c r="K130" s="1" t="n">
        <f aca="false">H130*$J$1*2</f>
        <v>648856.579551463</v>
      </c>
      <c r="L130" s="1" t="n">
        <f aca="false">I130*$J$1*2</f>
        <v>6947493.27130758</v>
      </c>
      <c r="M130" s="1" t="n">
        <f aca="false">MIN(L130,E130)</f>
        <v>6947493.27130758</v>
      </c>
    </row>
    <row r="131" customFormat="false" ht="16.5" hidden="false" customHeight="false" outlineLevel="0" collapsed="false">
      <c r="A131" s="0" t="n">
        <f aca="false">A130+1</f>
        <v>92</v>
      </c>
      <c r="B131" s="0" t="n">
        <f aca="false">B130+($D$1-$C$1)/$F$2*(A131-A130)</f>
        <v>1044</v>
      </c>
      <c r="C131" s="0" t="n">
        <f aca="false">B131+273</f>
        <v>1317</v>
      </c>
      <c r="D131" s="0" t="n">
        <f aca="false">A131*9.8*3000*1000</f>
        <v>2704800000</v>
      </c>
      <c r="E131" s="1" t="n">
        <f aca="false">$H$1+$I$1*SIN(15/180*3.14)*D131</f>
        <v>699706994.996724</v>
      </c>
      <c r="F131" s="1" t="n">
        <f aca="false">E131/$J$1/2</f>
        <v>3.49853497498362E+023</v>
      </c>
      <c r="G131" s="1" t="n">
        <f aca="false">($Q$5^(-1/$Q$6))*($J$1^(1/$Q$6-1))*EXP($Q$7/($Q$6*8.314*C131))*$U$6</f>
        <v>8.47228165369587E+021</v>
      </c>
      <c r="H131" s="1" t="n">
        <f aca="false">$Q$9^(-1/$Q$10)*($J$1^(1/$Q$10-1))*EXP($Q$11/($Q$10*8.314*C131))*$U$7</f>
        <v>3.04794014755906E+020</v>
      </c>
      <c r="I131" s="1" t="n">
        <f aca="false">$Q$13^(-1/$Q$14)*($J$1^(1/$Q$14-1))*EXP(($Q$15+D131*$Q$16)/($Q$14*8.314*C131))*$U$8</f>
        <v>3.20224786958138E+021</v>
      </c>
      <c r="J131" s="1" t="n">
        <f aca="false">G131*$J$1*2</f>
        <v>16944563.3073917</v>
      </c>
      <c r="K131" s="1" t="n">
        <f aca="false">H131*$J$1*2</f>
        <v>609588.029511813</v>
      </c>
      <c r="L131" s="1" t="n">
        <f aca="false">I131*$J$1*2</f>
        <v>6404495.73916276</v>
      </c>
      <c r="M131" s="1" t="n">
        <f aca="false">MIN(L131,E131)</f>
        <v>6404495.73916276</v>
      </c>
    </row>
    <row r="132" customFormat="false" ht="16.5" hidden="false" customHeight="false" outlineLevel="0" collapsed="false">
      <c r="A132" s="0" t="n">
        <f aca="false">A131+1</f>
        <v>93</v>
      </c>
      <c r="B132" s="0" t="n">
        <f aca="false">B131+($D$1-$C$1)/$F$2*(A132-A131)</f>
        <v>1052.66666666666</v>
      </c>
      <c r="C132" s="0" t="n">
        <f aca="false">B132+273</f>
        <v>1325.66666666667</v>
      </c>
      <c r="D132" s="0" t="n">
        <f aca="false">A132*9.8*3000*1000</f>
        <v>2734200000</v>
      </c>
      <c r="E132" s="1" t="n">
        <f aca="false">$H$1+$I$1*SIN(15/180*3.14)*D132</f>
        <v>707312505.811906</v>
      </c>
      <c r="F132" s="1" t="n">
        <f aca="false">E132/$J$1/2</f>
        <v>3.53656252905953E+023</v>
      </c>
      <c r="G132" s="1" t="n">
        <f aca="false">($Q$5^(-1/$Q$6))*($J$1^(1/$Q$6-1))*EXP($Q$7/($Q$6*8.314*C132))*$U$6</f>
        <v>8.194911825124E+021</v>
      </c>
      <c r="H132" s="1" t="n">
        <f aca="false">$Q$9^(-1/$Q$10)*($J$1^(1/$Q$10-1))*EXP($Q$11/($Q$10*8.314*C132))*$U$7</f>
        <v>2.86581828872017E+020</v>
      </c>
      <c r="I132" s="1" t="n">
        <f aca="false">$Q$13^(-1/$Q$14)*($J$1^(1/$Q$14-1))*EXP(($Q$15+D132*$Q$16)/($Q$14*8.314*C132))*$U$8</f>
        <v>2.95511148860508E+021</v>
      </c>
      <c r="J132" s="1" t="n">
        <f aca="false">G132*$J$1*2</f>
        <v>16389823.650248</v>
      </c>
      <c r="K132" s="1" t="n">
        <f aca="false">H132*$J$1*2</f>
        <v>573163.657744035</v>
      </c>
      <c r="L132" s="1" t="n">
        <f aca="false">I132*$J$1*2</f>
        <v>5910222.97721017</v>
      </c>
      <c r="M132" s="1" t="n">
        <f aca="false">MIN(L132,E132)</f>
        <v>5910222.97721017</v>
      </c>
    </row>
    <row r="133" customFormat="false" ht="16.5" hidden="false" customHeight="false" outlineLevel="0" collapsed="false">
      <c r="A133" s="0" t="n">
        <f aca="false">A132+1</f>
        <v>94</v>
      </c>
      <c r="B133" s="0" t="n">
        <f aca="false">B132+($D$1-$C$1)/$F$2*(A133-A132)</f>
        <v>1061.33333333333</v>
      </c>
      <c r="C133" s="0" t="n">
        <f aca="false">B133+273</f>
        <v>1334.33333333333</v>
      </c>
      <c r="D133" s="0" t="n">
        <f aca="false">A133*9.8*3000*1000</f>
        <v>2763600000</v>
      </c>
      <c r="E133" s="1" t="n">
        <f aca="false">$H$1+$I$1*SIN(15/180*3.14)*D133</f>
        <v>714918016.627087</v>
      </c>
      <c r="F133" s="1" t="n">
        <f aca="false">E133/$J$1/2</f>
        <v>3.57459008313544E+023</v>
      </c>
      <c r="G133" s="1" t="n">
        <f aca="false">($Q$5^(-1/$Q$6))*($J$1^(1/$Q$6-1))*EXP($Q$7/($Q$6*8.314*C133))*$U$6</f>
        <v>7.93005087395006E+021</v>
      </c>
      <c r="H133" s="1" t="n">
        <f aca="false">$Q$9^(-1/$Q$10)*($J$1^(1/$Q$10-1))*EXP($Q$11/($Q$10*8.314*C133))*$U$7</f>
        <v>2.69673614260802E+020</v>
      </c>
      <c r="I133" s="1" t="n">
        <f aca="false">$Q$13^(-1/$Q$14)*($J$1^(1/$Q$14-1))*EXP(($Q$15+D133*$Q$16)/($Q$14*8.314*C133))*$U$8</f>
        <v>2.72989478815704E+021</v>
      </c>
      <c r="J133" s="1" t="n">
        <f aca="false">G133*$J$1*2</f>
        <v>15860101.7479001</v>
      </c>
      <c r="K133" s="1" t="n">
        <f aca="false">H133*$J$1*2</f>
        <v>539347.228521605</v>
      </c>
      <c r="L133" s="1" t="n">
        <f aca="false">I133*$J$1*2</f>
        <v>5459789.57631408</v>
      </c>
      <c r="M133" s="1" t="n">
        <f aca="false">MIN(L133,E133)</f>
        <v>5459789.57631408</v>
      </c>
    </row>
    <row r="134" customFormat="false" ht="16.5" hidden="false" customHeight="false" outlineLevel="0" collapsed="false">
      <c r="A134" s="0" t="n">
        <f aca="false">A133+1</f>
        <v>95</v>
      </c>
      <c r="B134" s="0" t="n">
        <f aca="false">B133+($D$1-$C$1)/$F$2*(A134-A133)</f>
        <v>1070</v>
      </c>
      <c r="C134" s="0" t="n">
        <f aca="false">B134+273</f>
        <v>1343</v>
      </c>
      <c r="D134" s="0" t="n">
        <f aca="false">A134*9.8*3000*1000</f>
        <v>2793000000</v>
      </c>
      <c r="E134" s="1" t="n">
        <f aca="false">$H$1+$I$1*SIN(15/180*3.14)*D134</f>
        <v>722523527.442269</v>
      </c>
      <c r="F134" s="1" t="n">
        <f aca="false">E134/$J$1/2</f>
        <v>3.61261763721135E+023</v>
      </c>
      <c r="G134" s="1" t="n">
        <f aca="false">($Q$5^(-1/$Q$6))*($J$1^(1/$Q$6-1))*EXP($Q$7/($Q$6*8.314*C134))*$U$6</f>
        <v>7.67700484755131E+021</v>
      </c>
      <c r="H134" s="1" t="n">
        <f aca="false">$Q$9^(-1/$Q$10)*($J$1^(1/$Q$10-1))*EXP($Q$11/($Q$10*8.314*C134))*$U$7</f>
        <v>2.53962224751636E+020</v>
      </c>
      <c r="I134" s="1" t="n">
        <f aca="false">$Q$13^(-1/$Q$14)*($J$1^(1/$Q$14-1))*EXP(($Q$15+D134*$Q$16)/($Q$14*8.314*C134))*$U$8</f>
        <v>2.52442394216644E+021</v>
      </c>
      <c r="J134" s="1" t="n">
        <f aca="false">G134*$J$1*2</f>
        <v>15354009.6951026</v>
      </c>
      <c r="K134" s="1" t="n">
        <f aca="false">H134*$J$1*2</f>
        <v>507924.449503272</v>
      </c>
      <c r="L134" s="1" t="n">
        <f aca="false">I134*$J$1*2</f>
        <v>5048847.88433288</v>
      </c>
      <c r="M134" s="1" t="n">
        <f aca="false">MIN(L134,E134)</f>
        <v>5048847.88433288</v>
      </c>
    </row>
    <row r="135" customFormat="false" ht="16.5" hidden="false" customHeight="false" outlineLevel="0" collapsed="false">
      <c r="A135" s="0" t="n">
        <f aca="false">A134+1</f>
        <v>96</v>
      </c>
      <c r="B135" s="0" t="n">
        <f aca="false">B134+($D$1-$C$1)/$F$2*(A135-A134)</f>
        <v>1078.66666666667</v>
      </c>
      <c r="C135" s="0" t="n">
        <f aca="false">B135+273</f>
        <v>1351.66666666667</v>
      </c>
      <c r="D135" s="0" t="n">
        <f aca="false">A135*9.8*3000*1000</f>
        <v>2822400000</v>
      </c>
      <c r="E135" s="1" t="n">
        <f aca="false">$H$1+$I$1*SIN(15/180*3.14)*D135</f>
        <v>730129038.257451</v>
      </c>
      <c r="F135" s="1" t="n">
        <f aca="false">E135/$J$1/2</f>
        <v>3.65064519128725E+023</v>
      </c>
      <c r="G135" s="1" t="n">
        <f aca="false">($Q$5^(-1/$Q$6))*($J$1^(1/$Q$6-1))*EXP($Q$7/($Q$6*8.314*C135))*$U$6</f>
        <v>7.43512487244785E+021</v>
      </c>
      <c r="H135" s="1" t="n">
        <f aca="false">$Q$9^(-1/$Q$10)*($J$1^(1/$Q$10-1))*EXP($Q$11/($Q$10*8.314*C135))*$U$7</f>
        <v>2.39350365334204E+020</v>
      </c>
      <c r="I135" s="1" t="n">
        <f aca="false">$Q$13^(-1/$Q$14)*($J$1^(1/$Q$14-1))*EXP(($Q$15+D135*$Q$16)/($Q$14*8.314*C135))*$U$8</f>
        <v>2.33676191822831E+021</v>
      </c>
      <c r="J135" s="1" t="n">
        <f aca="false">G135*$J$1*2</f>
        <v>14870249.7448957</v>
      </c>
      <c r="K135" s="1" t="n">
        <f aca="false">H135*$J$1*2</f>
        <v>478700.730668409</v>
      </c>
      <c r="L135" s="1" t="n">
        <f aca="false">I135*$J$1*2</f>
        <v>4673523.83645663</v>
      </c>
      <c r="M135" s="1" t="n">
        <f aca="false">MIN(L135,E135)</f>
        <v>4673523.83645663</v>
      </c>
    </row>
    <row r="136" customFormat="false" ht="16.5" hidden="false" customHeight="false" outlineLevel="0" collapsed="false">
      <c r="A136" s="0" t="n">
        <f aca="false">A135+1</f>
        <v>97</v>
      </c>
      <c r="B136" s="0" t="n">
        <f aca="false">B135+($D$1-$C$1)/$F$2*(A136-A135)</f>
        <v>1087.33333333333</v>
      </c>
      <c r="C136" s="0" t="n">
        <f aca="false">B136+273</f>
        <v>1360.33333333333</v>
      </c>
      <c r="D136" s="0" t="n">
        <f aca="false">A136*9.8*3000*1000</f>
        <v>2851800000</v>
      </c>
      <c r="E136" s="1" t="n">
        <f aca="false">$H$1+$I$1*SIN(15/180*3.14)*D136</f>
        <v>737734549.072633</v>
      </c>
      <c r="F136" s="1" t="n">
        <f aca="false">E136/$J$1/2</f>
        <v>3.68867274536316E+023</v>
      </c>
      <c r="G136" s="1" t="n">
        <f aca="false">($Q$5^(-1/$Q$6))*($J$1^(1/$Q$6-1))*EXP($Q$7/($Q$6*8.314*C136))*$U$6</f>
        <v>7.20380382530604E+021</v>
      </c>
      <c r="H136" s="1" t="n">
        <f aca="false">$Q$9^(-1/$Q$10)*($J$1^(1/$Q$10-1))*EXP($Q$11/($Q$10*8.314*C136))*$U$7</f>
        <v>2.25749595902919E+020</v>
      </c>
      <c r="I136" s="1" t="n">
        <f aca="false">$Q$13^(-1/$Q$14)*($J$1^(1/$Q$14-1))*EXP(($Q$15+D136*$Q$16)/($Q$14*8.314*C136))*$U$8</f>
        <v>2.16518050391085E+021</v>
      </c>
      <c r="J136" s="1" t="n">
        <f aca="false">G136*$J$1*2</f>
        <v>14407607.6506121</v>
      </c>
      <c r="K136" s="1" t="n">
        <f aca="false">H136*$J$1*2</f>
        <v>451499.191805839</v>
      </c>
      <c r="L136" s="1" t="n">
        <f aca="false">I136*$J$1*2</f>
        <v>4330361.00782171</v>
      </c>
      <c r="M136" s="1" t="n">
        <f aca="false">MIN(L136,E136)</f>
        <v>4330361.00782171</v>
      </c>
    </row>
    <row r="137" customFormat="false" ht="16.5" hidden="false" customHeight="false" outlineLevel="0" collapsed="false">
      <c r="A137" s="0" t="n">
        <f aca="false">A136+1</f>
        <v>98</v>
      </c>
      <c r="B137" s="0" t="n">
        <f aca="false">B136+($D$1-$C$1)/$F$2*(A137-A136)</f>
        <v>1096</v>
      </c>
      <c r="C137" s="0" t="n">
        <f aca="false">B137+273</f>
        <v>1369</v>
      </c>
      <c r="D137" s="0" t="n">
        <f aca="false">A137*9.8*3000*1000</f>
        <v>2881200000</v>
      </c>
      <c r="E137" s="1" t="n">
        <f aca="false">$H$1+$I$1*SIN(15/180*3.14)*D137</f>
        <v>745340059.887814</v>
      </c>
      <c r="F137" s="1" t="n">
        <f aca="false">E137/$J$1/2</f>
        <v>3.72670029943907E+023</v>
      </c>
      <c r="G137" s="1" t="n">
        <f aca="false">($Q$5^(-1/$Q$6))*($J$1^(1/$Q$6-1))*EXP($Q$7/($Q$6*8.314*C137))*$U$6</f>
        <v>6.98247327788301E+021</v>
      </c>
      <c r="H137" s="1" t="n">
        <f aca="false">$Q$9^(-1/$Q$10)*($J$1^(1/$Q$10-1))*EXP($Q$11/($Q$10*8.314*C137))*$U$7</f>
        <v>2.13079444451127E+020</v>
      </c>
      <c r="I137" s="1" t="n">
        <f aca="false">$Q$13^(-1/$Q$14)*($J$1^(1/$Q$14-1))*EXP(($Q$15+D137*$Q$16)/($Q$14*8.314*C137))*$U$8</f>
        <v>2.00813588278129E+021</v>
      </c>
      <c r="J137" s="1" t="n">
        <f aca="false">G137*$J$1*2</f>
        <v>13964946.555766</v>
      </c>
      <c r="K137" s="1" t="n">
        <f aca="false">H137*$J$1*2</f>
        <v>426158.888902254</v>
      </c>
      <c r="L137" s="1" t="n">
        <f aca="false">I137*$J$1*2</f>
        <v>4016271.76556258</v>
      </c>
      <c r="M137" s="1" t="n">
        <f aca="false">MIN(L137,E137)</f>
        <v>4016271.76556258</v>
      </c>
    </row>
    <row r="138" customFormat="false" ht="16.5" hidden="false" customHeight="false" outlineLevel="0" collapsed="false">
      <c r="A138" s="0" t="n">
        <f aca="false">A137+1</f>
        <v>99</v>
      </c>
      <c r="B138" s="0" t="n">
        <f aca="false">B137+($D$1-$C$1)/$F$2*(A138-A137)</f>
        <v>1104.66666666667</v>
      </c>
      <c r="C138" s="0" t="n">
        <f aca="false">B138+273</f>
        <v>1377.66666666667</v>
      </c>
      <c r="D138" s="0" t="n">
        <f aca="false">A138*9.8*3000*1000</f>
        <v>2910600000</v>
      </c>
      <c r="E138" s="1" t="n">
        <f aca="false">$H$1+$I$1*SIN(15/180*3.14)*D138</f>
        <v>752945570.702996</v>
      </c>
      <c r="F138" s="1" t="n">
        <f aca="false">E138/$J$1/2</f>
        <v>3.76472785351498E+023</v>
      </c>
      <c r="G138" s="1" t="n">
        <f aca="false">($Q$5^(-1/$Q$6))*($J$1^(1/$Q$6-1))*EXP($Q$7/($Q$6*8.314*C138))*$U$6</f>
        <v>6.77060069115536E+021</v>
      </c>
      <c r="H138" s="1" t="n">
        <f aca="false">$Q$9^(-1/$Q$10)*($J$1^(1/$Q$10-1))*EXP($Q$11/($Q$10*8.314*C138))*$U$7</f>
        <v>2.01266616776787E+020</v>
      </c>
      <c r="I138" s="1" t="n">
        <f aca="false">$Q$13^(-1/$Q$14)*($J$1^(1/$Q$14-1))*EXP(($Q$15+D138*$Q$16)/($Q$14*8.314*C138))*$U$8</f>
        <v>1.86424727994617E+021</v>
      </c>
      <c r="J138" s="1" t="n">
        <f aca="false">G138*$J$1*2</f>
        <v>13541201.3823107</v>
      </c>
      <c r="K138" s="1" t="n">
        <f aca="false">H138*$J$1*2</f>
        <v>402533.233553573</v>
      </c>
      <c r="L138" s="1" t="n">
        <f aca="false">I138*$J$1*2</f>
        <v>3728494.55989235</v>
      </c>
      <c r="M138" s="1" t="n">
        <f aca="false">MIN(L138,E138)</f>
        <v>3728494.55989235</v>
      </c>
    </row>
    <row r="139" customFormat="false" ht="16.5" hidden="false" customHeight="false" outlineLevel="0" collapsed="false">
      <c r="A139" s="0" t="n">
        <f aca="false">A138+1</f>
        <v>100</v>
      </c>
      <c r="B139" s="0" t="n">
        <f aca="false">B138+($D$1-$C$1)/$F$2*(A139-A138)</f>
        <v>1113.33333333333</v>
      </c>
      <c r="C139" s="0" t="n">
        <f aca="false">B139+273</f>
        <v>1386.33333333333</v>
      </c>
      <c r="D139" s="0" t="n">
        <f aca="false">A139*9.8*3000*1000</f>
        <v>2940000000</v>
      </c>
      <c r="E139" s="1" t="n">
        <f aca="false">$H$1+$I$1*SIN(15/180*3.14)*D139</f>
        <v>760551081.518178</v>
      </c>
      <c r="F139" s="1" t="n">
        <f aca="false">E139/$J$1/2</f>
        <v>3.80275540759089E+023</v>
      </c>
      <c r="G139" s="1" t="n">
        <f aca="false">($Q$5^(-1/$Q$6))*($J$1^(1/$Q$6-1))*EXP($Q$7/($Q$6*8.314*C139))*$U$6</f>
        <v>6.5676868363052E+021</v>
      </c>
      <c r="H139" s="1" t="n">
        <f aca="false">$Q$9^(-1/$Q$10)*($J$1^(1/$Q$10-1))*EXP($Q$11/($Q$10*8.314*C139))*$U$7</f>
        <v>1.90244291394634E+020</v>
      </c>
      <c r="I139" s="1" t="n">
        <f aca="false">$Q$13^(-1/$Q$14)*($J$1^(1/$Q$14-1))*EXP(($Q$15+D139*$Q$16)/($Q$14*8.314*C139))*$U$8</f>
        <v>1.73227826573499E+021</v>
      </c>
      <c r="J139" s="1" t="n">
        <f aca="false">G139*$J$1*2</f>
        <v>13135373.6726104</v>
      </c>
      <c r="K139" s="1" t="n">
        <f aca="false">H139*$J$1*2</f>
        <v>380488.582789267</v>
      </c>
      <c r="L139" s="1" t="n">
        <f aca="false">I139*$J$1*2</f>
        <v>3464556.53146998</v>
      </c>
      <c r="M139" s="1" t="n">
        <f aca="false">MIN(L139,E139)</f>
        <v>3464556.53146998</v>
      </c>
    </row>
    <row r="140" customFormat="false" ht="16.5" hidden="false" customHeight="false" outlineLevel="0" collapsed="false">
      <c r="A140" s="0" t="n">
        <f aca="false">A139+1</f>
        <v>101</v>
      </c>
      <c r="B140" s="0" t="n">
        <f aca="false">B139+($D$1-$C$1)/$F$2*(A140-A139)</f>
        <v>1122</v>
      </c>
      <c r="C140" s="0" t="n">
        <f aca="false">B140+273</f>
        <v>1395</v>
      </c>
      <c r="D140" s="0" t="n">
        <f aca="false">A140*9.8*3000*1000</f>
        <v>2969400000</v>
      </c>
      <c r="E140" s="1" t="n">
        <f aca="false">$H$1+$I$1*SIN(15/180*3.14)*D140</f>
        <v>768156592.33336</v>
      </c>
      <c r="F140" s="1" t="n">
        <f aca="false">E140/$J$1/2</f>
        <v>3.8407829616668E+023</v>
      </c>
      <c r="G140" s="1" t="n">
        <f aca="false">($Q$5^(-1/$Q$6))*($J$1^(1/$Q$6-1))*EXP($Q$7/($Q$6*8.314*C140))*$U$6</f>
        <v>6.37326342241006E+021</v>
      </c>
      <c r="H140" s="1" t="n">
        <f aca="false">$Q$9^(-1/$Q$10)*($J$1^(1/$Q$10-1))*EXP($Q$11/($Q$10*8.314*C140))*$U$7</f>
        <v>1.79951489764329E+020</v>
      </c>
      <c r="I140" s="1" t="n">
        <f aca="false">$Q$13^(-1/$Q$14)*($J$1^(1/$Q$14-1))*EXP(($Q$15+D140*$Q$16)/($Q$14*8.314*C140))*$U$8</f>
        <v>1.61112036458663E+021</v>
      </c>
      <c r="J140" s="1" t="n">
        <f aca="false">G140*$J$1*2</f>
        <v>12746526.8448201</v>
      </c>
      <c r="K140" s="1" t="n">
        <f aca="false">H140*$J$1*2</f>
        <v>359902.979528658</v>
      </c>
      <c r="L140" s="1" t="n">
        <f aca="false">I140*$J$1*2</f>
        <v>3222240.72917325</v>
      </c>
      <c r="M140" s="1" t="n">
        <f aca="false">MIN(L140,E140)</f>
        <v>3222240.72917325</v>
      </c>
    </row>
    <row r="141" customFormat="false" ht="16.5" hidden="false" customHeight="false" outlineLevel="0" collapsed="false">
      <c r="A141" s="0" t="n">
        <f aca="false">A140+1</f>
        <v>102</v>
      </c>
      <c r="B141" s="0" t="n">
        <f aca="false">B140+($D$1-$C$1)/$F$2*(A141-A140)</f>
        <v>1130.66666666667</v>
      </c>
      <c r="C141" s="0" t="n">
        <f aca="false">B141+273</f>
        <v>1403.66666666667</v>
      </c>
      <c r="D141" s="0" t="n">
        <f aca="false">A141*9.8*3000*1000</f>
        <v>2998800000</v>
      </c>
      <c r="E141" s="1" t="n">
        <f aca="false">$H$1+$I$1*SIN(15/180*3.14)*D141</f>
        <v>775762103.148541</v>
      </c>
      <c r="F141" s="1" t="n">
        <f aca="false">E141/$J$1/2</f>
        <v>3.87881051574271E+023</v>
      </c>
      <c r="G141" s="1" t="n">
        <f aca="false">($Q$5^(-1/$Q$6))*($J$1^(1/$Q$6-1))*EXP($Q$7/($Q$6*8.314*C141))*$U$6</f>
        <v>6.18689091262852E+021</v>
      </c>
      <c r="H141" s="1" t="n">
        <f aca="false">$Q$9^(-1/$Q$10)*($J$1^(1/$Q$10-1))*EXP($Q$11/($Q$10*8.314*C141))*$U$7</f>
        <v>1.70332513170725E+020</v>
      </c>
      <c r="I141" s="1" t="n">
        <f aca="false">$Q$13^(-1/$Q$14)*($J$1^(1/$Q$14-1))*EXP(($Q$15+D141*$Q$16)/($Q$14*8.314*C141))*$U$8</f>
        <v>1.49977866587754E+021</v>
      </c>
      <c r="J141" s="1" t="n">
        <f aca="false">G141*$J$1*2</f>
        <v>12373781.825257</v>
      </c>
      <c r="K141" s="1" t="n">
        <f aca="false">H141*$J$1*2</f>
        <v>340665.026341449</v>
      </c>
      <c r="L141" s="1" t="n">
        <f aca="false">I141*$J$1*2</f>
        <v>2999557.33175509</v>
      </c>
      <c r="M141" s="1" t="n">
        <f aca="false">MIN(L141,E141)</f>
        <v>2999557.33175509</v>
      </c>
    </row>
    <row r="142" customFormat="false" ht="16.5" hidden="false" customHeight="false" outlineLevel="0" collapsed="false">
      <c r="A142" s="0" t="n">
        <f aca="false">A141+1</f>
        <v>103</v>
      </c>
      <c r="B142" s="0" t="n">
        <f aca="false">B141+($D$1-$C$1)/$F$2*(A142-A141)</f>
        <v>1139.33333333333</v>
      </c>
      <c r="C142" s="0" t="n">
        <f aca="false">B142+273</f>
        <v>1412.33333333333</v>
      </c>
      <c r="D142" s="0" t="n">
        <f aca="false">A142*9.8*3000*1000</f>
        <v>3028200000</v>
      </c>
      <c r="E142" s="1" t="n">
        <f aca="false">$H$1+$I$1*SIN(15/180*3.14)*D142</f>
        <v>783367613.963723</v>
      </c>
      <c r="F142" s="1" t="n">
        <f aca="false">E142/$J$1/2</f>
        <v>3.91683806981862E+023</v>
      </c>
      <c r="G142" s="1" t="n">
        <f aca="false">($Q$5^(-1/$Q$6))*($J$1^(1/$Q$6-1))*EXP($Q$7/($Q$6*8.314*C142))*$U$6</f>
        <v>6.00815651241657E+021</v>
      </c>
      <c r="H142" s="1" t="n">
        <f aca="false">$Q$9^(-1/$Q$10)*($J$1^(1/$Q$10-1))*EXP($Q$11/($Q$10*8.314*C142))*$U$7</f>
        <v>1.61336438657442E+020</v>
      </c>
      <c r="I142" s="1" t="n">
        <f aca="false">$Q$13^(-1/$Q$14)*($J$1^(1/$Q$14-1))*EXP(($Q$15+D142*$Q$16)/($Q$14*8.314*C142))*$U$8</f>
        <v>1.39735917573433E+021</v>
      </c>
      <c r="J142" s="1" t="n">
        <f aca="false">G142*$J$1*2</f>
        <v>12016313.0248331</v>
      </c>
      <c r="K142" s="1" t="n">
        <f aca="false">H142*$J$1*2</f>
        <v>322672.877314884</v>
      </c>
      <c r="L142" s="1" t="n">
        <f aca="false">I142*$J$1*2</f>
        <v>2794718.35146866</v>
      </c>
      <c r="M142" s="1" t="n">
        <f aca="false">MIN(L142,E142)</f>
        <v>2794718.35146866</v>
      </c>
    </row>
    <row r="143" customFormat="false" ht="16.5" hidden="false" customHeight="false" outlineLevel="0" collapsed="false">
      <c r="A143" s="0" t="n">
        <f aca="false">A142+1</f>
        <v>104</v>
      </c>
      <c r="B143" s="0" t="n">
        <f aca="false">B142+($D$1-$C$1)/$F$2*(A143-A142)</f>
        <v>1148</v>
      </c>
      <c r="C143" s="0" t="n">
        <f aca="false">B143+273</f>
        <v>1421</v>
      </c>
      <c r="D143" s="0" t="n">
        <f aca="false">A143*9.8*3000*1000</f>
        <v>3057600000</v>
      </c>
      <c r="E143" s="1" t="n">
        <f aca="false">$H$1+$I$1*SIN(15/180*3.14)*D143</f>
        <v>790973124.778905</v>
      </c>
      <c r="F143" s="1" t="n">
        <f aca="false">E143/$J$1/2</f>
        <v>3.95486562389452E+023</v>
      </c>
      <c r="G143" s="1" t="n">
        <f aca="false">($Q$5^(-1/$Q$6))*($J$1^(1/$Q$6-1))*EXP($Q$7/($Q$6*8.314*C143))*$U$6</f>
        <v>5.8366723148731E+021</v>
      </c>
      <c r="H143" s="1" t="n">
        <f aca="false">$Q$9^(-1/$Q$10)*($J$1^(1/$Q$10-1))*EXP($Q$11/($Q$10*8.314*C143))*$U$7</f>
        <v>1.52916667341009E+020</v>
      </c>
      <c r="I143" s="1" t="n">
        <f aca="false">$Q$13^(-1/$Q$14)*($J$1^(1/$Q$14-1))*EXP(($Q$15+D143*$Q$16)/($Q$14*8.314*C143))*$U$8</f>
        <v>1.30305768495198E+021</v>
      </c>
      <c r="J143" s="1" t="n">
        <f aca="false">G143*$J$1*2</f>
        <v>11673344.6297462</v>
      </c>
      <c r="K143" s="1" t="n">
        <f aca="false">H143*$J$1*2</f>
        <v>305833.334682017</v>
      </c>
      <c r="L143" s="1" t="n">
        <f aca="false">I143*$J$1*2</f>
        <v>2606115.36990395</v>
      </c>
      <c r="M143" s="1" t="n">
        <f aca="false">MIN(L143,E143)</f>
        <v>2606115.36990395</v>
      </c>
    </row>
    <row r="144" customFormat="false" ht="16.5" hidden="false" customHeight="false" outlineLevel="0" collapsed="false">
      <c r="A144" s="0" t="n">
        <f aca="false">A143+1</f>
        <v>105</v>
      </c>
      <c r="B144" s="0" t="n">
        <f aca="false">B143+($D$1-$C$1)/$F$2*(A144-A143)</f>
        <v>1156.66666666667</v>
      </c>
      <c r="C144" s="0" t="n">
        <f aca="false">B144+273</f>
        <v>1429.66666666667</v>
      </c>
      <c r="D144" s="0" t="n">
        <f aca="false">A144*9.8*3000*1000</f>
        <v>3087000000</v>
      </c>
      <c r="E144" s="1" t="n">
        <f aca="false">$H$1+$I$1*SIN(15/180*3.14)*D144</f>
        <v>798578635.594087</v>
      </c>
      <c r="F144" s="1" t="n">
        <f aca="false">E144/$J$1/2</f>
        <v>3.99289317797043E+023</v>
      </c>
      <c r="G144" s="1" t="n">
        <f aca="false">($Q$5^(-1/$Q$6))*($J$1^(1/$Q$6-1))*EXP($Q$7/($Q$6*8.314*C144))*$U$6</f>
        <v>5.67207358971661E+021</v>
      </c>
      <c r="H144" s="1" t="n">
        <f aca="false">$Q$9^(-1/$Q$10)*($J$1^(1/$Q$10-1))*EXP($Q$11/($Q$10*8.314*C144))*$U$7</f>
        <v>1.45030519238935E+020</v>
      </c>
      <c r="I144" s="1" t="n">
        <f aca="false">$Q$13^(-1/$Q$14)*($J$1^(1/$Q$14-1))*EXP(($Q$15+D144*$Q$16)/($Q$14*8.314*C144))*$U$8</f>
        <v>1.21614995895423E+021</v>
      </c>
      <c r="J144" s="1" t="n">
        <f aca="false">G144*$J$1*2</f>
        <v>11344147.1794332</v>
      </c>
      <c r="K144" s="1" t="n">
        <f aca="false">H144*$J$1*2</f>
        <v>290061.03847787</v>
      </c>
      <c r="L144" s="1" t="n">
        <f aca="false">I144*$J$1*2</f>
        <v>2432299.91790846</v>
      </c>
      <c r="M144" s="1" t="n">
        <f aca="false">MIN(L144,E144)</f>
        <v>2432299.91790846</v>
      </c>
    </row>
    <row r="145" customFormat="false" ht="16.5" hidden="false" customHeight="false" outlineLevel="0" collapsed="false">
      <c r="A145" s="0" t="n">
        <f aca="false">A144+1</f>
        <v>106</v>
      </c>
      <c r="B145" s="0" t="n">
        <f aca="false">B144+($D$1-$C$1)/$F$2*(A145-A144)</f>
        <v>1165.33333333333</v>
      </c>
      <c r="C145" s="0" t="n">
        <f aca="false">B145+273</f>
        <v>1438.33333333333</v>
      </c>
      <c r="D145" s="0" t="n">
        <f aca="false">A145*9.8*3000*1000</f>
        <v>3116400000</v>
      </c>
      <c r="E145" s="1" t="n">
        <f aca="false">$H$1+$I$1*SIN(15/180*3.14)*D145</f>
        <v>806184146.409269</v>
      </c>
      <c r="F145" s="1" t="n">
        <f aca="false">E145/$J$1/2</f>
        <v>4.03092073204634E+023</v>
      </c>
      <c r="G145" s="1" t="n">
        <f aca="false">($Q$5^(-1/$Q$6))*($J$1^(1/$Q$6-1))*EXP($Q$7/($Q$6*8.314*C145))*$U$6</f>
        <v>5.51401720365575E+021</v>
      </c>
      <c r="H145" s="1" t="n">
        <f aca="false">$Q$9^(-1/$Q$10)*($J$1^(1/$Q$10-1))*EXP($Q$11/($Q$10*8.314*C145))*$U$7</f>
        <v>1.37638869447805E+020</v>
      </c>
      <c r="I145" s="1" t="n">
        <f aca="false">$Q$13^(-1/$Q$14)*($J$1^(1/$Q$14-1))*EXP(($Q$15+D145*$Q$16)/($Q$14*8.314*C145))*$U$8</f>
        <v>1.13598308209148E+021</v>
      </c>
      <c r="J145" s="1" t="n">
        <f aca="false">G145*$J$1*2</f>
        <v>11028034.4073115</v>
      </c>
      <c r="K145" s="1" t="n">
        <f aca="false">H145*$J$1*2</f>
        <v>275277.73889561</v>
      </c>
      <c r="L145" s="1" t="n">
        <f aca="false">I145*$J$1*2</f>
        <v>2271966.16418296</v>
      </c>
      <c r="M145" s="1" t="n">
        <f aca="false">MIN(L145,E145)</f>
        <v>2271966.16418296</v>
      </c>
    </row>
    <row r="146" customFormat="false" ht="16.5" hidden="false" customHeight="false" outlineLevel="0" collapsed="false">
      <c r="A146" s="0" t="n">
        <f aca="false">A145+1</f>
        <v>107</v>
      </c>
      <c r="B146" s="0" t="n">
        <f aca="false">B145+($D$1-$C$1)/$F$2*(A146-A145)</f>
        <v>1174</v>
      </c>
      <c r="C146" s="0" t="n">
        <f aca="false">B146+273</f>
        <v>1447</v>
      </c>
      <c r="D146" s="0" t="n">
        <f aca="false">A146*9.8*3000*1000</f>
        <v>3145800000</v>
      </c>
      <c r="E146" s="1" t="n">
        <f aca="false">$H$1+$I$1*SIN(15/180*3.14)*D146</f>
        <v>813789657.224451</v>
      </c>
      <c r="F146" s="1" t="n">
        <f aca="false">E146/$J$1/2</f>
        <v>4.06894828612225E+023</v>
      </c>
      <c r="G146" s="1" t="n">
        <f aca="false">($Q$5^(-1/$Q$6))*($J$1^(1/$Q$6-1))*EXP($Q$7/($Q$6*8.314*C146))*$U$6</f>
        <v>5.36218016105086E+021</v>
      </c>
      <c r="H146" s="1" t="n">
        <f aca="false">$Q$9^(-1/$Q$10)*($J$1^(1/$Q$10-1))*EXP($Q$11/($Q$10*8.314*C146))*$U$7</f>
        <v>1.30705821120683E+020</v>
      </c>
      <c r="I146" s="1" t="n">
        <f aca="false">$Q$13^(-1/$Q$14)*($J$1^(1/$Q$14-1))*EXP(($Q$15+D146*$Q$16)/($Q$14*8.314*C146))*$U$8</f>
        <v>1.06196781115099E+021</v>
      </c>
      <c r="J146" s="1" t="n">
        <f aca="false">G146*$J$1*2</f>
        <v>10724360.3221017</v>
      </c>
      <c r="K146" s="1" t="n">
        <f aca="false">H146*$J$1*2</f>
        <v>261411.642241365</v>
      </c>
      <c r="L146" s="1" t="n">
        <f aca="false">I146*$J$1*2</f>
        <v>2123935.62230198</v>
      </c>
      <c r="M146" s="1" t="n">
        <f aca="false">MIN(L146,E146)</f>
        <v>2123935.62230198</v>
      </c>
    </row>
    <row r="147" customFormat="false" ht="16.5" hidden="false" customHeight="false" outlineLevel="0" collapsed="false">
      <c r="A147" s="0" t="n">
        <f aca="false">A146+1</f>
        <v>108</v>
      </c>
      <c r="B147" s="0" t="n">
        <f aca="false">B146+($D$1-$C$1)/$F$2*(A147-A146)</f>
        <v>1182.66666666667</v>
      </c>
      <c r="C147" s="0" t="n">
        <f aca="false">B147+273</f>
        <v>1455.66666666667</v>
      </c>
      <c r="D147" s="0" t="n">
        <f aca="false">A147*9.8*3000*1000</f>
        <v>3175200000</v>
      </c>
      <c r="E147" s="1" t="n">
        <f aca="false">$H$1+$I$1*SIN(15/180*3.14)*D147</f>
        <v>821395168.039632</v>
      </c>
      <c r="F147" s="1" t="n">
        <f aca="false">E147/$J$1/2</f>
        <v>4.10697584019816E+023</v>
      </c>
      <c r="G147" s="1" t="n">
        <f aca="false">($Q$5^(-1/$Q$6))*($J$1^(1/$Q$6-1))*EXP($Q$7/($Q$6*8.314*C147))*$U$6</f>
        <v>5.21625825478403E+021</v>
      </c>
      <c r="H147" s="1" t="n">
        <f aca="false">$Q$9^(-1/$Q$10)*($J$1^(1/$Q$10-1))*EXP($Q$11/($Q$10*8.314*C147))*$U$7</f>
        <v>1.24198411228971E+020</v>
      </c>
      <c r="I147" s="1" t="n">
        <f aca="false">$Q$13^(-1/$Q$14)*($J$1^(1/$Q$14-1))*EXP(($Q$15+D147*$Q$16)/($Q$14*8.314*C147))*$U$8</f>
        <v>9.9357181232405E+020</v>
      </c>
      <c r="J147" s="1" t="n">
        <f aca="false">G147*$J$1*2</f>
        <v>10432516.5095681</v>
      </c>
      <c r="K147" s="1" t="n">
        <f aca="false">H147*$J$1*2</f>
        <v>248396.822457941</v>
      </c>
      <c r="L147" s="1" t="n">
        <f aca="false">I147*$J$1*2</f>
        <v>1987143.6246481</v>
      </c>
      <c r="M147" s="1" t="n">
        <f aca="false">MIN(L147,E147)</f>
        <v>1987143.6246481</v>
      </c>
    </row>
    <row r="148" customFormat="false" ht="16.5" hidden="false" customHeight="false" outlineLevel="0" collapsed="false">
      <c r="A148" s="0" t="n">
        <f aca="false">A147+1</f>
        <v>109</v>
      </c>
      <c r="B148" s="0" t="n">
        <f aca="false">B147+($D$1-$C$1)/$F$2*(A148-A147)</f>
        <v>1191.33333333333</v>
      </c>
      <c r="C148" s="0" t="n">
        <f aca="false">B148+273</f>
        <v>1464.33333333333</v>
      </c>
      <c r="D148" s="0" t="n">
        <f aca="false">A148*9.8*3000*1000</f>
        <v>3204600000</v>
      </c>
      <c r="E148" s="1" t="n">
        <f aca="false">$H$1+$I$1*SIN(15/180*3.14)*D148</f>
        <v>829000678.854814</v>
      </c>
      <c r="F148" s="1" t="n">
        <f aca="false">E148/$J$1/2</f>
        <v>4.14500339427407E+023</v>
      </c>
      <c r="G148" s="1" t="n">
        <f aca="false">($Q$5^(-1/$Q$6))*($J$1^(1/$Q$6-1))*EXP($Q$7/($Q$6*8.314*C148))*$U$6</f>
        <v>5.07596481817496E+021</v>
      </c>
      <c r="H148" s="1" t="n">
        <f aca="false">$Q$9^(-1/$Q$10)*($J$1^(1/$Q$10-1))*EXP($Q$11/($Q$10*8.314*C148))*$U$7</f>
        <v>1.18086345562624E+020</v>
      </c>
      <c r="I148" s="1" t="n">
        <f aca="false">$Q$13^(-1/$Q$14)*($J$1^(1/$Q$14-1))*EXP(($Q$15+D148*$Q$16)/($Q$14*8.314*C148))*$U$8</f>
        <v>9.30313672514281E+020</v>
      </c>
      <c r="J148" s="1" t="n">
        <f aca="false">G148*$J$1*2</f>
        <v>10151929.6363499</v>
      </c>
      <c r="K148" s="1" t="n">
        <f aca="false">H148*$J$1*2</f>
        <v>236172.691125248</v>
      </c>
      <c r="L148" s="1" t="n">
        <f aca="false">I148*$J$1*2</f>
        <v>1860627.34502856</v>
      </c>
      <c r="M148" s="1" t="n">
        <f aca="false">MIN(L148,E148)</f>
        <v>1860627.34502856</v>
      </c>
    </row>
    <row r="149" customFormat="false" ht="16.5" hidden="false" customHeight="false" outlineLevel="0" collapsed="false">
      <c r="A149" s="0" t="n">
        <f aca="false">A148+1</f>
        <v>110</v>
      </c>
      <c r="B149" s="0" t="n">
        <f aca="false">B148+($D$1-$C$1)/$F$2*(A149-A148)</f>
        <v>1200</v>
      </c>
      <c r="C149" s="0" t="n">
        <f aca="false">B149+273</f>
        <v>1473</v>
      </c>
      <c r="D149" s="0" t="n">
        <f aca="false">A149*9.8*3000*1000</f>
        <v>3234000000</v>
      </c>
      <c r="E149" s="1" t="n">
        <f aca="false">$H$1+$I$1*SIN(15/180*3.14)*D149</f>
        <v>836606189.669996</v>
      </c>
      <c r="F149" s="1" t="n">
        <f aca="false">E149/$J$1/2</f>
        <v>4.18303094834998E+023</v>
      </c>
      <c r="G149" s="1" t="n">
        <f aca="false">($Q$5^(-1/$Q$6))*($J$1^(1/$Q$6-1))*EXP($Q$7/($Q$6*8.314*C149))*$U$6</f>
        <v>4.94102956960897E+021</v>
      </c>
      <c r="H149" s="1" t="n">
        <f aca="false">$Q$9^(-1/$Q$10)*($J$1^(1/$Q$10-1))*EXP($Q$11/($Q$10*8.314*C149))*$U$7</f>
        <v>1.1234175983317E+020</v>
      </c>
      <c r="I149" s="1" t="n">
        <f aca="false">$Q$13^(-1/$Q$14)*($J$1^(1/$Q$14-1))*EXP(($Q$15+D149*$Q$16)/($Q$14*8.314*C149))*$U$8</f>
        <v>8.71757590185298E+020</v>
      </c>
      <c r="J149" s="1" t="n">
        <f aca="false">G149*$J$1*2</f>
        <v>9882059.13921793</v>
      </c>
      <c r="K149" s="1" t="n">
        <f aca="false">H149*$J$1*2</f>
        <v>224683.51966634</v>
      </c>
      <c r="L149" s="1" t="n">
        <f aca="false">I149*$J$1*2</f>
        <v>1743515.1803706</v>
      </c>
      <c r="M149" s="1" t="n">
        <f aca="false">MIN(L149,E149)</f>
        <v>1743515.1803706</v>
      </c>
    </row>
    <row r="150" customFormat="false" ht="16.5" hidden="false" customHeight="false" outlineLevel="0" collapsed="false">
      <c r="A150" s="0" t="n">
        <f aca="false">A149+1</f>
        <v>111</v>
      </c>
      <c r="B150" s="0" t="n">
        <f aca="false">B149+($D$1-$C$1)/$F$2*(A150-A149)</f>
        <v>1208.66666666667</v>
      </c>
      <c r="C150" s="0" t="n">
        <f aca="false">B150+273</f>
        <v>1481.66666666667</v>
      </c>
      <c r="D150" s="0" t="n">
        <f aca="false">A150*9.8*3000*1000</f>
        <v>3263400000</v>
      </c>
      <c r="E150" s="1" t="n">
        <f aca="false">$H$1+$I$1*SIN(15/180*3.14)*D150</f>
        <v>844211700.485178</v>
      </c>
      <c r="F150" s="1" t="n">
        <f aca="false">E150/$J$1/2</f>
        <v>4.22105850242589E+023</v>
      </c>
      <c r="G150" s="1" t="n">
        <f aca="false">($Q$5^(-1/$Q$6))*($J$1^(1/$Q$6-1))*EXP($Q$7/($Q$6*8.314*C150))*$U$6</f>
        <v>4.81119754229171E+021</v>
      </c>
      <c r="H150" s="1" t="n">
        <f aca="false">$Q$9^(-1/$Q$10)*($J$1^(1/$Q$10-1))*EXP($Q$11/($Q$10*8.314*C150))*$U$7</f>
        <v>1.06939004104014E+020</v>
      </c>
      <c r="I150" s="1" t="n">
        <f aca="false">$Q$13^(-1/$Q$14)*($J$1^(1/$Q$14-1))*EXP(($Q$15+D150*$Q$16)/($Q$14*8.314*C150))*$U$8</f>
        <v>8.17508663276167E+020</v>
      </c>
      <c r="J150" s="1" t="n">
        <f aca="false">G150*$J$1*2</f>
        <v>9622395.08458342</v>
      </c>
      <c r="K150" s="1" t="n">
        <f aca="false">H150*$J$1*2</f>
        <v>213878.008208028</v>
      </c>
      <c r="L150" s="1" t="n">
        <f aca="false">I150*$J$1*2</f>
        <v>1635017.32655234</v>
      </c>
      <c r="M150" s="1" t="n">
        <f aca="false">MIN(L150,E150)</f>
        <v>1635017.32655234</v>
      </c>
    </row>
    <row r="151" customFormat="false" ht="16.5" hidden="false" customHeight="false" outlineLevel="0" collapsed="false">
      <c r="A151" s="0" t="n">
        <f aca="false">A150+1</f>
        <v>112</v>
      </c>
      <c r="B151" s="0" t="n">
        <f aca="false">B150+($D$1-$C$1)/$F$2*(A151-A150)</f>
        <v>1217.33333333333</v>
      </c>
      <c r="C151" s="0" t="n">
        <f aca="false">B151+273</f>
        <v>1490.33333333333</v>
      </c>
      <c r="D151" s="0" t="n">
        <f aca="false">A151*9.8*3000*1000</f>
        <v>3292800000</v>
      </c>
      <c r="E151" s="1" t="n">
        <f aca="false">$H$1+$I$1*SIN(15/180*3.14)*D151</f>
        <v>851817211.300359</v>
      </c>
      <c r="F151" s="1" t="n">
        <f aca="false">E151/$J$1/2</f>
        <v>4.2590860565018E+023</v>
      </c>
      <c r="G151" s="1" t="n">
        <f aca="false">($Q$5^(-1/$Q$6))*($J$1^(1/$Q$6-1))*EXP($Q$7/($Q$6*8.314*C151))*$U$6</f>
        <v>4.68622809222076E+021</v>
      </c>
      <c r="H151" s="1" t="n">
        <f aca="false">$Q$9^(-1/$Q$10)*($J$1^(1/$Q$10-1))*EXP($Q$11/($Q$10*8.314*C151))*$U$7</f>
        <v>1.01854448088529E+020</v>
      </c>
      <c r="I151" s="1" t="n">
        <f aca="false">$Q$13^(-1/$Q$14)*($J$1^(1/$Q$14-1))*EXP(($Q$15+D151*$Q$16)/($Q$14*8.314*C151))*$U$8</f>
        <v>7.67208702348755E+020</v>
      </c>
      <c r="J151" s="1" t="n">
        <f aca="false">G151*$J$1*2</f>
        <v>9372456.18444151</v>
      </c>
      <c r="K151" s="1" t="n">
        <f aca="false">H151*$J$1*2</f>
        <v>203708.896177059</v>
      </c>
      <c r="L151" s="1" t="n">
        <f aca="false">I151*$J$1*2</f>
        <v>1534417.40469751</v>
      </c>
      <c r="M151" s="1" t="n">
        <f aca="false">MIN(L151,E151)</f>
        <v>1534417.40469751</v>
      </c>
    </row>
    <row r="152" customFormat="false" ht="16.5" hidden="false" customHeight="false" outlineLevel="0" collapsed="false">
      <c r="A152" s="0" t="n">
        <f aca="false">A151+1</f>
        <v>113</v>
      </c>
      <c r="B152" s="0" t="n">
        <f aca="false">B151+($D$1-$C$1)/$F$2*(A152-A151)</f>
        <v>1226</v>
      </c>
      <c r="C152" s="0" t="n">
        <f aca="false">B152+273</f>
        <v>1499</v>
      </c>
      <c r="D152" s="0" t="n">
        <f aca="false">A152*9.8*3000*1000</f>
        <v>3322200000</v>
      </c>
      <c r="E152" s="1" t="n">
        <f aca="false">$H$1+$I$1*SIN(15/180*3.14)*D152</f>
        <v>859422722.115541</v>
      </c>
      <c r="F152" s="1" t="n">
        <f aca="false">E152/$J$1/2</f>
        <v>4.29711361057771E+023</v>
      </c>
      <c r="G152" s="1" t="n">
        <f aca="false">($Q$5^(-1/$Q$6))*($J$1^(1/$Q$6-1))*EXP($Q$7/($Q$6*8.314*C152))*$U$6</f>
        <v>4.56589397807526E+021</v>
      </c>
      <c r="H152" s="1" t="n">
        <f aca="false">$Q$9^(-1/$Q$10)*($J$1^(1/$Q$10-1))*EXP($Q$11/($Q$10*8.314*C152))*$U$7</f>
        <v>9.70663051342007E+019</v>
      </c>
      <c r="I152" s="1" t="n">
        <f aca="false">$Q$13^(-1/$Q$14)*($J$1^(1/$Q$14-1))*EXP(($Q$15+D152*$Q$16)/($Q$14*8.314*C152))*$U$8</f>
        <v>7.20532506317068E+020</v>
      </c>
      <c r="J152" s="1" t="n">
        <f aca="false">G152*$J$1*2</f>
        <v>9131787.95615053</v>
      </c>
      <c r="K152" s="1" t="n">
        <f aca="false">H152*$J$1*2</f>
        <v>194132.610268401</v>
      </c>
      <c r="L152" s="1" t="n">
        <f aca="false">I152*$J$1*2</f>
        <v>1441065.01263414</v>
      </c>
      <c r="M152" s="1" t="n">
        <f aca="false">MIN(L152,E152)</f>
        <v>1441065.01263414</v>
      </c>
    </row>
    <row r="153" customFormat="false" ht="16.5" hidden="false" customHeight="false" outlineLevel="0" collapsed="false">
      <c r="A153" s="0" t="n">
        <f aca="false">A152+1</f>
        <v>114</v>
      </c>
      <c r="B153" s="0" t="n">
        <f aca="false">B152+($D$1-$C$1)/$F$2*(A153-A152)</f>
        <v>1234.66666666667</v>
      </c>
      <c r="C153" s="0" t="n">
        <f aca="false">B153+273</f>
        <v>1507.66666666667</v>
      </c>
      <c r="D153" s="0" t="n">
        <f aca="false">A153*9.8*3000*1000</f>
        <v>3351600000</v>
      </c>
      <c r="E153" s="1" t="n">
        <f aca="false">$H$1+$I$1*SIN(15/180*3.14)*D153</f>
        <v>867028232.930723</v>
      </c>
      <c r="F153" s="1" t="n">
        <f aca="false">E153/$J$1/2</f>
        <v>4.33514116465361E+023</v>
      </c>
      <c r="G153" s="1" t="n">
        <f aca="false">($Q$5^(-1/$Q$6))*($J$1^(1/$Q$6-1))*EXP($Q$7/($Q$6*8.314*C153))*$U$6</f>
        <v>4.44998050727714E+021</v>
      </c>
      <c r="H153" s="1" t="n">
        <f aca="false">$Q$9^(-1/$Q$10)*($J$1^(1/$Q$10-1))*EXP($Q$11/($Q$10*8.314*C153))*$U$7</f>
        <v>9.25544729554546E+019</v>
      </c>
      <c r="I153" s="1" t="n">
        <f aca="false">$Q$13^(-1/$Q$14)*($J$1^(1/$Q$14-1))*EXP(($Q$15+D153*$Q$16)/($Q$14*8.314*C153))*$U$8</f>
        <v>6.77184546052919E+020</v>
      </c>
      <c r="J153" s="1" t="n">
        <f aca="false">G153*$J$1*2</f>
        <v>8899961.01455427</v>
      </c>
      <c r="K153" s="1" t="n">
        <f aca="false">H153*$J$1*2</f>
        <v>185108.945910909</v>
      </c>
      <c r="L153" s="1" t="n">
        <f aca="false">I153*$J$1*2</f>
        <v>1354369.09210584</v>
      </c>
      <c r="M153" s="1" t="n">
        <f aca="false">MIN(L153,E153)</f>
        <v>1354369.09210584</v>
      </c>
    </row>
    <row r="154" customFormat="false" ht="16.5" hidden="false" customHeight="false" outlineLevel="0" collapsed="false">
      <c r="A154" s="0" t="n">
        <f aca="false">A153+1</f>
        <v>115</v>
      </c>
      <c r="B154" s="0" t="n">
        <f aca="false">B153+($D$1-$C$1)/$F$2*(A154-A153)</f>
        <v>1243.33333333333</v>
      </c>
      <c r="C154" s="0" t="n">
        <f aca="false">B154+273</f>
        <v>1516.33333333333</v>
      </c>
      <c r="D154" s="0" t="n">
        <f aca="false">A154*9.8*3000*1000</f>
        <v>3381000000</v>
      </c>
      <c r="E154" s="1" t="n">
        <f aca="false">$H$1+$I$1*SIN(15/180*3.14)*D154</f>
        <v>874633743.745905</v>
      </c>
      <c r="F154" s="1" t="n">
        <f aca="false">E154/$J$1/2</f>
        <v>4.37316871872952E+023</v>
      </c>
      <c r="G154" s="1" t="n">
        <f aca="false">($Q$5^(-1/$Q$6))*($J$1^(1/$Q$6-1))*EXP($Q$7/($Q$6*8.314*C154))*$U$6</f>
        <v>4.33828474297761E+021</v>
      </c>
      <c r="H154" s="1" t="n">
        <f aca="false">$Q$9^(-1/$Q$10)*($J$1^(1/$Q$10-1))*EXP($Q$11/($Q$10*8.314*C154))*$U$7</f>
        <v>8.83003893930532E+019</v>
      </c>
      <c r="I154" s="1" t="n">
        <f aca="false">$Q$13^(-1/$Q$14)*($J$1^(1/$Q$14-1))*EXP(($Q$15+D154*$Q$16)/($Q$14*8.314*C154))*$U$8</f>
        <v>6.36896008041405E+020</v>
      </c>
      <c r="J154" s="1" t="n">
        <f aca="false">G154*$J$1*2</f>
        <v>8676569.48595521</v>
      </c>
      <c r="K154" s="1" t="n">
        <f aca="false">H154*$J$1*2</f>
        <v>176600.778786106</v>
      </c>
      <c r="L154" s="1" t="n">
        <f aca="false">I154*$J$1*2</f>
        <v>1273792.01608281</v>
      </c>
      <c r="M154" s="1" t="n">
        <f aca="false">MIN(L154,E154)</f>
        <v>1273792.01608281</v>
      </c>
    </row>
    <row r="155" customFormat="false" ht="16.5" hidden="false" customHeight="false" outlineLevel="0" collapsed="false">
      <c r="A155" s="0" t="n">
        <f aca="false">A154+1</f>
        <v>116</v>
      </c>
      <c r="B155" s="0" t="n">
        <f aca="false">B154+($D$1-$C$1)/$F$2*(A155-A154)</f>
        <v>1252</v>
      </c>
      <c r="C155" s="0" t="n">
        <f aca="false">B155+273</f>
        <v>1525</v>
      </c>
      <c r="D155" s="0" t="n">
        <f aca="false">A155*9.8*3000*1000</f>
        <v>3410400000</v>
      </c>
      <c r="E155" s="1" t="n">
        <f aca="false">$H$1+$I$1*SIN(15/180*3.14)*D155</f>
        <v>882239254.561086</v>
      </c>
      <c r="F155" s="1" t="n">
        <f aca="false">E155/$J$1/2</f>
        <v>4.41119627280543E+023</v>
      </c>
      <c r="G155" s="1" t="n">
        <f aca="false">($Q$5^(-1/$Q$6))*($J$1^(1/$Q$6-1))*EXP($Q$7/($Q$6*8.314*C155))*$U$6</f>
        <v>4.2306147671761E+021</v>
      </c>
      <c r="H155" s="1" t="n">
        <f aca="false">$Q$9^(-1/$Q$10)*($J$1^(1/$Q$10-1))*EXP($Q$11/($Q$10*8.314*C155))*$U$7</f>
        <v>8.42869016677116E+019</v>
      </c>
      <c r="I155" s="1" t="n">
        <f aca="false">$Q$13^(-1/$Q$14)*($J$1^(1/$Q$14-1))*EXP(($Q$15+D155*$Q$16)/($Q$14*8.314*C155))*$U$8</f>
        <v>5.99422156224143E+020</v>
      </c>
      <c r="J155" s="1" t="n">
        <f aca="false">G155*$J$1*2</f>
        <v>8461229.5343522</v>
      </c>
      <c r="K155" s="1" t="n">
        <f aca="false">H155*$J$1*2</f>
        <v>168573.803335423</v>
      </c>
      <c r="L155" s="1" t="n">
        <f aca="false">I155*$J$1*2</f>
        <v>1198844.31244829</v>
      </c>
      <c r="M155" s="1" t="n">
        <f aca="false">MIN(L155,E155)</f>
        <v>1198844.31244829</v>
      </c>
    </row>
    <row r="156" customFormat="false" ht="16.5" hidden="false" customHeight="false" outlineLevel="0" collapsed="false">
      <c r="A156" s="0" t="n">
        <f aca="false">A155+1</f>
        <v>117</v>
      </c>
      <c r="B156" s="0" t="n">
        <f aca="false">B155+($D$1-$C$1)/$F$2*(A156-A155)</f>
        <v>1260.66666666667</v>
      </c>
      <c r="C156" s="0" t="n">
        <f aca="false">B156+273</f>
        <v>1533.66666666667</v>
      </c>
      <c r="D156" s="0" t="n">
        <f aca="false">A156*9.8*3000*1000</f>
        <v>3439800000</v>
      </c>
      <c r="E156" s="1" t="n">
        <f aca="false">$H$1+$I$1*SIN(15/180*3.14)*D156</f>
        <v>889844765.376268</v>
      </c>
      <c r="F156" s="1" t="n">
        <f aca="false">E156/$J$1/2</f>
        <v>4.44922382688134E+023</v>
      </c>
      <c r="G156" s="1" t="n">
        <f aca="false">($Q$5^(-1/$Q$6))*($J$1^(1/$Q$6-1))*EXP($Q$7/($Q$6*8.314*C156))*$U$6</f>
        <v>4.1267889955894E+021</v>
      </c>
      <c r="H156" s="1" t="n">
        <f aca="false">$Q$9^(-1/$Q$10)*($J$1^(1/$Q$10-1))*EXP($Q$11/($Q$10*8.314*C156))*$U$7</f>
        <v>8.04981477631183E+019</v>
      </c>
      <c r="I156" s="1" t="n">
        <f aca="false">$Q$13^(-1/$Q$14)*($J$1^(1/$Q$14-1))*EXP(($Q$15+D156*$Q$16)/($Q$14*8.314*C156))*$U$8</f>
        <v>5.6453997534568E+020</v>
      </c>
      <c r="J156" s="1" t="n">
        <f aca="false">G156*$J$1*2</f>
        <v>8253577.9911788</v>
      </c>
      <c r="K156" s="1" t="n">
        <f aca="false">H156*$J$1*2</f>
        <v>160996.295526237</v>
      </c>
      <c r="L156" s="1" t="n">
        <f aca="false">I156*$J$1*2</f>
        <v>1129079.95069136</v>
      </c>
      <c r="M156" s="1" t="n">
        <f aca="false">MIN(L156,E156)</f>
        <v>1129079.95069136</v>
      </c>
    </row>
    <row r="157" customFormat="false" ht="16.5" hidden="false" customHeight="false" outlineLevel="0" collapsed="false">
      <c r="A157" s="0" t="n">
        <f aca="false">A156+1</f>
        <v>118</v>
      </c>
      <c r="B157" s="0" t="n">
        <f aca="false">B156+($D$1-$C$1)/$F$2*(A157-A156)</f>
        <v>1269.33333333333</v>
      </c>
      <c r="C157" s="0" t="n">
        <f aca="false">B157+273</f>
        <v>1542.33333333333</v>
      </c>
      <c r="D157" s="0" t="n">
        <f aca="false">A157*9.8*3000*1000</f>
        <v>3469200000</v>
      </c>
      <c r="E157" s="1" t="n">
        <f aca="false">$H$1+$I$1*SIN(15/180*3.14)*D157</f>
        <v>897450276.19145</v>
      </c>
      <c r="F157" s="1" t="n">
        <f aca="false">E157/$J$1/2</f>
        <v>4.48725138095725E+023</v>
      </c>
      <c r="G157" s="1" t="n">
        <f aca="false">($Q$5^(-1/$Q$6))*($J$1^(1/$Q$6-1))*EXP($Q$7/($Q$6*8.314*C157))*$U$6</f>
        <v>4.02663554026192E+021</v>
      </c>
      <c r="H157" s="1" t="n">
        <f aca="false">$Q$9^(-1/$Q$10)*($J$1^(1/$Q$10-1))*EXP($Q$11/($Q$10*8.314*C157))*$U$7</f>
        <v>7.69194487215445E+019</v>
      </c>
      <c r="I157" s="1" t="n">
        <f aca="false">$Q$13^(-1/$Q$14)*($J$1^(1/$Q$14-1))*EXP(($Q$15+D157*$Q$16)/($Q$14*8.314*C157))*$U$8</f>
        <v>5.3204606361875E+020</v>
      </c>
      <c r="J157" s="1" t="n">
        <f aca="false">G157*$J$1*2</f>
        <v>8053271.08052385</v>
      </c>
      <c r="K157" s="1" t="n">
        <f aca="false">H157*$J$1*2</f>
        <v>153838.897443089</v>
      </c>
      <c r="L157" s="1" t="n">
        <f aca="false">I157*$J$1*2</f>
        <v>1064092.1272375</v>
      </c>
      <c r="M157" s="1" t="n">
        <f aca="false">MIN(L157,E157)</f>
        <v>1064092.1272375</v>
      </c>
    </row>
    <row r="158" customFormat="false" ht="16.5" hidden="false" customHeight="false" outlineLevel="0" collapsed="false">
      <c r="A158" s="0" t="n">
        <f aca="false">A157+1</f>
        <v>119</v>
      </c>
      <c r="B158" s="0" t="n">
        <f aca="false">B157+($D$1-$C$1)/$F$2*(A158-A157)</f>
        <v>1278</v>
      </c>
      <c r="C158" s="0" t="n">
        <f aca="false">B158+273</f>
        <v>1551</v>
      </c>
      <c r="D158" s="0" t="n">
        <f aca="false">A158*9.8*3000*1000</f>
        <v>3498600000</v>
      </c>
      <c r="E158" s="1" t="n">
        <f aca="false">$H$1+$I$1*SIN(15/180*3.14)*D158</f>
        <v>905055787.006632</v>
      </c>
      <c r="F158" s="1" t="n">
        <f aca="false">E158/$J$1/2</f>
        <v>4.52527893503316E+023</v>
      </c>
      <c r="G158" s="1" t="n">
        <f aca="false">($Q$5^(-1/$Q$6))*($J$1^(1/$Q$6-1))*EXP($Q$7/($Q$6*8.314*C158))*$U$6</f>
        <v>3.92999161624647E+021</v>
      </c>
      <c r="H158" s="1" t="n">
        <f aca="false">$Q$9^(-1/$Q$10)*($J$1^(1/$Q$10-1))*EXP($Q$11/($Q$10*8.314*C158))*$U$7</f>
        <v>7.35372107661483E+019</v>
      </c>
      <c r="I158" s="1" t="n">
        <f aca="false">$Q$13^(-1/$Q$14)*($J$1^(1/$Q$14-1))*EXP(($Q$15+D158*$Q$16)/($Q$14*8.314*C158))*$U$8</f>
        <v>5.01754746440031E+020</v>
      </c>
      <c r="J158" s="1" t="n">
        <f aca="false">G158*$J$1*2</f>
        <v>7859983.23249294</v>
      </c>
      <c r="K158" s="1" t="n">
        <f aca="false">H158*$J$1*2</f>
        <v>147074.421532297</v>
      </c>
      <c r="L158" s="1" t="n">
        <f aca="false">I158*$J$1*2</f>
        <v>1003509.49288006</v>
      </c>
      <c r="M158" s="1" t="n">
        <f aca="false">MIN(L158,E158)</f>
        <v>1003509.49288006</v>
      </c>
    </row>
    <row r="159" customFormat="false" ht="16.5" hidden="false" customHeight="false" outlineLevel="0" collapsed="false">
      <c r="A159" s="0" t="n">
        <f aca="false">A158+1</f>
        <v>120</v>
      </c>
      <c r="B159" s="0" t="n">
        <f aca="false">B158+($D$1-$C$1)/$F$2*(A159-A158)</f>
        <v>1286.66666666667</v>
      </c>
      <c r="C159" s="0" t="n">
        <f aca="false">B159+273</f>
        <v>1559.66666666667</v>
      </c>
      <c r="D159" s="0" t="n">
        <f aca="false">A159*9.8*3000*1000</f>
        <v>3528000000</v>
      </c>
      <c r="E159" s="1" t="n">
        <f aca="false">$H$1+$I$1*SIN(15/180*3.14)*D159</f>
        <v>912661297.821813</v>
      </c>
      <c r="F159" s="1" t="n">
        <f aca="false">E159/$J$1/2</f>
        <v>4.56330648910907E+023</v>
      </c>
      <c r="G159" s="1" t="n">
        <f aca="false">($Q$5^(-1/$Q$6))*($J$1^(1/$Q$6-1))*EXP($Q$7/($Q$6*8.314*C159))*$U$6</f>
        <v>3.83670298899275E+021</v>
      </c>
      <c r="H159" s="1" t="n">
        <f aca="false">$Q$9^(-1/$Q$10)*($J$1^(1/$Q$10-1))*EXP($Q$11/($Q$10*8.314*C159))*$U$7</f>
        <v>7.03388362799931E+019</v>
      </c>
      <c r="I159" s="1" t="n">
        <f aca="false">$Q$13^(-1/$Q$14)*($J$1^(1/$Q$14-1))*EXP(($Q$15+D159*$Q$16)/($Q$14*8.314*C159))*$U$8</f>
        <v>4.73496386299768E+020</v>
      </c>
      <c r="J159" s="1" t="n">
        <f aca="false">G159*$J$1*2</f>
        <v>7673405.9779855</v>
      </c>
      <c r="K159" s="1" t="n">
        <f aca="false">H159*$J$1*2</f>
        <v>140677.672559986</v>
      </c>
      <c r="L159" s="1" t="n">
        <f aca="false">I159*$J$1*2</f>
        <v>946992.772599537</v>
      </c>
      <c r="M159" s="1" t="n">
        <f aca="false">MIN(L159,E159)</f>
        <v>946992.772599537</v>
      </c>
    </row>
    <row r="160" customFormat="false" ht="16.5" hidden="false" customHeight="false" outlineLevel="0" collapsed="false">
      <c r="A160" s="0" t="n">
        <f aca="false">A159+1</f>
        <v>121</v>
      </c>
      <c r="B160" s="0" t="n">
        <f aca="false">B159+($D$1-$C$1)/$F$2*(A160-A159)</f>
        <v>1295.33333333333</v>
      </c>
      <c r="C160" s="0" t="n">
        <f aca="false">B160+273</f>
        <v>1568.33333333333</v>
      </c>
      <c r="D160" s="0" t="n">
        <f aca="false">A160*9.8*3000*1000</f>
        <v>3557400000</v>
      </c>
      <c r="E160" s="1" t="n">
        <f aca="false">$H$1+$I$1*SIN(15/180*3.14)*D160</f>
        <v>920266808.636995</v>
      </c>
      <c r="F160" s="1" t="n">
        <f aca="false">E160/$J$1/2</f>
        <v>4.60133404318498E+023</v>
      </c>
      <c r="G160" s="1" t="n">
        <f aca="false">($Q$5^(-1/$Q$6))*($J$1^(1/$Q$6-1))*EXP($Q$7/($Q$6*8.314*C160))*$U$6</f>
        <v>3.74662345936057E+021</v>
      </c>
      <c r="H160" s="1" t="n">
        <f aca="false">$Q$9^(-1/$Q$10)*($J$1^(1/$Q$10-1))*EXP($Q$11/($Q$10*8.314*C160))*$U$7</f>
        <v>6.73126427745197E+019</v>
      </c>
      <c r="I160" s="1" t="n">
        <f aca="false">$Q$13^(-1/$Q$14)*($J$1^(1/$Q$14-1))*EXP(($Q$15+D160*$Q$16)/($Q$14*8.314*C160))*$U$8</f>
        <v>4.47115867004533E+020</v>
      </c>
      <c r="J160" s="1" t="n">
        <f aca="false">G160*$J$1*2</f>
        <v>7493246.91872115</v>
      </c>
      <c r="K160" s="1" t="n">
        <f aca="false">H160*$J$1*2</f>
        <v>134625.285549039</v>
      </c>
      <c r="L160" s="1" t="n">
        <f aca="false">I160*$J$1*2</f>
        <v>894231.734009066</v>
      </c>
      <c r="M160" s="1" t="n">
        <f aca="false">MIN(L160,E160)</f>
        <v>894231.734009066</v>
      </c>
    </row>
    <row r="161" customFormat="false" ht="16.5" hidden="false" customHeight="false" outlineLevel="0" collapsed="false">
      <c r="A161" s="0" t="n">
        <f aca="false">A160+1</f>
        <v>122</v>
      </c>
      <c r="B161" s="0" t="n">
        <f aca="false">B160+($D$1-$C$1)/$F$2*(A161-A160)</f>
        <v>1304</v>
      </c>
      <c r="C161" s="0" t="n">
        <f aca="false">B161+273</f>
        <v>1577</v>
      </c>
      <c r="D161" s="0" t="n">
        <f aca="false">A161*9.8*3000*1000</f>
        <v>3586800000</v>
      </c>
      <c r="E161" s="1" t="n">
        <f aca="false">$H$1+$I$1*SIN(15/180*3.14)*D161</f>
        <v>927872319.452177</v>
      </c>
      <c r="F161" s="1" t="n">
        <f aca="false">E161/$J$1/2</f>
        <v>4.63936159726089E+023</v>
      </c>
      <c r="G161" s="1" t="n">
        <f aca="false">($Q$5^(-1/$Q$6))*($J$1^(1/$Q$6-1))*EXP($Q$7/($Q$6*8.314*C161))*$U$6</f>
        <v>3.65961438342956E+021</v>
      </c>
      <c r="H161" s="1" t="n">
        <f aca="false">$Q$9^(-1/$Q$10)*($J$1^(1/$Q$10-1))*EXP($Q$11/($Q$10*8.314*C161))*$U$7</f>
        <v>6.44477890713497E+019</v>
      </c>
      <c r="I161" s="1" t="n">
        <f aca="false">$Q$13^(-1/$Q$14)*($J$1^(1/$Q$14-1))*EXP(($Q$15+D161*$Q$16)/($Q$14*8.314*C161))*$U$8</f>
        <v>4.2247123293107E+020</v>
      </c>
      <c r="J161" s="1" t="n">
        <f aca="false">G161*$J$1*2</f>
        <v>7319228.76685911</v>
      </c>
      <c r="K161" s="1" t="n">
        <f aca="false">H161*$J$1*2</f>
        <v>128895.578142699</v>
      </c>
      <c r="L161" s="1" t="n">
        <f aca="false">I161*$J$1*2</f>
        <v>844942.465862139</v>
      </c>
      <c r="M161" s="1" t="n">
        <f aca="false">MIN(L161,E161)</f>
        <v>844942.465862139</v>
      </c>
    </row>
    <row r="162" customFormat="false" ht="16.5" hidden="false" customHeight="false" outlineLevel="0" collapsed="false">
      <c r="A162" s="0" t="n">
        <f aca="false">A161+1</f>
        <v>123</v>
      </c>
      <c r="B162" s="0" t="n">
        <f aca="false">B161+($D$1-$C$1)/$F$2*(A162-A161)</f>
        <v>1312.66666666667</v>
      </c>
      <c r="C162" s="0" t="n">
        <f aca="false">B162+273</f>
        <v>1585.66666666667</v>
      </c>
      <c r="D162" s="0" t="n">
        <f aca="false">A162*9.8*3000*1000</f>
        <v>3616200000</v>
      </c>
      <c r="E162" s="1" t="n">
        <f aca="false">$H$1+$I$1*SIN(15/180*3.14)*D162</f>
        <v>935477830.267359</v>
      </c>
      <c r="F162" s="1" t="n">
        <f aca="false">E162/$J$1/2</f>
        <v>4.67738915133679E+023</v>
      </c>
      <c r="G162" s="1" t="n">
        <f aca="false">($Q$5^(-1/$Q$6))*($J$1^(1/$Q$6-1))*EXP($Q$7/($Q$6*8.314*C162))*$U$6</f>
        <v>3.57554422450888E+021</v>
      </c>
      <c r="H162" s="1" t="n">
        <f aca="false">$Q$9^(-1/$Q$10)*($J$1^(1/$Q$10-1))*EXP($Q$11/($Q$10*8.314*C162))*$U$7</f>
        <v>6.17342080022242E+019</v>
      </c>
      <c r="I162" s="1" t="n">
        <f aca="false">$Q$13^(-1/$Q$14)*($J$1^(1/$Q$14-1))*EXP(($Q$15+D162*$Q$16)/($Q$14*8.314*C162))*$U$8</f>
        <v>3.99432466301001E+020</v>
      </c>
      <c r="J162" s="1" t="n">
        <f aca="false">G162*$J$1*2</f>
        <v>7151088.44901777</v>
      </c>
      <c r="K162" s="1" t="n">
        <f aca="false">H162*$J$1*2</f>
        <v>123468.416004448</v>
      </c>
      <c r="L162" s="1" t="n">
        <f aca="false">I162*$J$1*2</f>
        <v>798864.932602003</v>
      </c>
      <c r="M162" s="1" t="n">
        <f aca="false">MIN(L162,E162)</f>
        <v>798864.932602003</v>
      </c>
    </row>
    <row r="163" customFormat="false" ht="16.5" hidden="false" customHeight="false" outlineLevel="0" collapsed="false">
      <c r="A163" s="0" t="n">
        <f aca="false">A162+1</f>
        <v>124</v>
      </c>
      <c r="B163" s="0" t="n">
        <f aca="false">B162+($D$1-$C$1)/$F$2*(A163-A162)</f>
        <v>1321.33333333333</v>
      </c>
      <c r="C163" s="0" t="n">
        <f aca="false">B163+273</f>
        <v>1594.33333333333</v>
      </c>
      <c r="D163" s="0" t="n">
        <f aca="false">A163*9.8*3000*1000</f>
        <v>3645600000</v>
      </c>
      <c r="E163" s="1" t="n">
        <f aca="false">$H$1+$I$1*SIN(15/180*3.14)*D163</f>
        <v>943083341.082541</v>
      </c>
      <c r="F163" s="1" t="n">
        <f aca="false">E163/$J$1/2</f>
        <v>4.7154167054127E+023</v>
      </c>
      <c r="G163" s="1" t="n">
        <f aca="false">($Q$5^(-1/$Q$6))*($J$1^(1/$Q$6-1))*EXP($Q$7/($Q$6*8.314*C163))*$U$6</f>
        <v>3.49428813496231E+021</v>
      </c>
      <c r="H163" s="1" t="n">
        <f aca="false">$Q$9^(-1/$Q$10)*($J$1^(1/$Q$10-1))*EXP($Q$11/($Q$10*8.314*C163))*$U$7</f>
        <v>5.91625450038076E+019</v>
      </c>
      <c r="I163" s="1" t="n">
        <f aca="false">$Q$13^(-1/$Q$14)*($J$1^(1/$Q$14-1))*EXP(($Q$15+D163*$Q$16)/($Q$14*8.314*C163))*$U$8</f>
        <v>3.77880387454558E+020</v>
      </c>
      <c r="J163" s="1" t="n">
        <f aca="false">G163*$J$1*2</f>
        <v>6988576.26992462</v>
      </c>
      <c r="K163" s="1" t="n">
        <f aca="false">H163*$J$1*2</f>
        <v>118325.090007615</v>
      </c>
      <c r="L163" s="1" t="n">
        <f aca="false">I163*$J$1*2</f>
        <v>755760.774909117</v>
      </c>
      <c r="M163" s="1" t="n">
        <f aca="false">MIN(L163,E163)</f>
        <v>755760.774909117</v>
      </c>
    </row>
    <row r="164" customFormat="false" ht="16.5" hidden="false" customHeight="false" outlineLevel="0" collapsed="false">
      <c r="A164" s="0" t="n">
        <f aca="false">A163+1</f>
        <v>125</v>
      </c>
      <c r="B164" s="0" t="n">
        <f aca="false">B163+($D$1-$C$1)/$F$2*(A164-A163)</f>
        <v>1330</v>
      </c>
      <c r="C164" s="0" t="n">
        <f aca="false">B164+273</f>
        <v>1603</v>
      </c>
      <c r="D164" s="0" t="n">
        <f aca="false">A164*9.8*3000*1000</f>
        <v>3675000000</v>
      </c>
      <c r="E164" s="1" t="n">
        <f aca="false">$H$1+$I$1*SIN(15/180*3.14)*D164</f>
        <v>950688851.897722</v>
      </c>
      <c r="F164" s="1" t="n">
        <f aca="false">E164/$J$1/2</f>
        <v>4.75344425948861E+023</v>
      </c>
      <c r="G164" s="1" t="n">
        <f aca="false">($Q$5^(-1/$Q$6))*($J$1^(1/$Q$6-1))*EXP($Q$7/($Q$6*8.314*C164))*$U$6</f>
        <v>3.41572756565614E+021</v>
      </c>
      <c r="H164" s="1" t="n">
        <f aca="false">$Q$9^(-1/$Q$10)*($J$1^(1/$Q$10-1))*EXP($Q$11/($Q$10*8.314*C164))*$U$7</f>
        <v>5.67241020480836E+019</v>
      </c>
      <c r="I164" s="1" t="n">
        <f aca="false">$Q$13^(-1/$Q$14)*($J$1^(1/$Q$14-1))*EXP(($Q$15+D164*$Q$16)/($Q$14*8.314*C164))*$U$8</f>
        <v>3.57705664843639E+020</v>
      </c>
      <c r="J164" s="1" t="n">
        <f aca="false">G164*$J$1*2</f>
        <v>6831455.13131227</v>
      </c>
      <c r="K164" s="1" t="n">
        <f aca="false">H164*$J$1*2</f>
        <v>113448.204096167</v>
      </c>
      <c r="L164" s="1" t="n">
        <f aca="false">I164*$J$1*2</f>
        <v>715411.329687278</v>
      </c>
      <c r="M164" s="1" t="n">
        <f aca="false">MIN(L164,E164)</f>
        <v>715411.329687278</v>
      </c>
    </row>
    <row r="165" customFormat="false" ht="16.5" hidden="false" customHeight="false" outlineLevel="0" collapsed="false">
      <c r="A165" s="0" t="n">
        <f aca="false">A164+1</f>
        <v>126</v>
      </c>
      <c r="B165" s="0" t="n">
        <f aca="false">B164+($D$1-$C$1)/$F$2*(A165-A164)</f>
        <v>1338.66666666667</v>
      </c>
      <c r="C165" s="0" t="n">
        <f aca="false">B165+273</f>
        <v>1611.66666666667</v>
      </c>
      <c r="D165" s="0" t="n">
        <f aca="false">A165*9.8*3000*1000</f>
        <v>3704400000</v>
      </c>
      <c r="E165" s="1" t="n">
        <f aca="false">$H$1+$I$1*SIN(15/180*3.14)*D165</f>
        <v>958294362.712904</v>
      </c>
      <c r="F165" s="1" t="n">
        <f aca="false">E165/$J$1/2</f>
        <v>4.79147181356452E+023</v>
      </c>
      <c r="G165" s="1" t="n">
        <f aca="false">($Q$5^(-1/$Q$6))*($J$1^(1/$Q$6-1))*EXP($Q$7/($Q$6*8.314*C165))*$U$6</f>
        <v>3.33974990101407E+021</v>
      </c>
      <c r="H165" s="1" t="n">
        <f aca="false">$Q$9^(-1/$Q$10)*($J$1^(1/$Q$10-1))*EXP($Q$11/($Q$10*8.314*C165))*$U$7</f>
        <v>5.44107864060553E+019</v>
      </c>
      <c r="I165" s="1" t="n">
        <f aca="false">$Q$13^(-1/$Q$14)*($J$1^(1/$Q$14-1))*EXP(($Q$15+D165*$Q$16)/($Q$14*8.314*C165))*$U$8</f>
        <v>3.38807922992563E+020</v>
      </c>
      <c r="J165" s="1" t="n">
        <f aca="false">G165*$J$1*2</f>
        <v>6679499.80202814</v>
      </c>
      <c r="K165" s="1" t="n">
        <f aca="false">H165*$J$1*2</f>
        <v>108821.572812111</v>
      </c>
      <c r="L165" s="1" t="n">
        <f aca="false">I165*$J$1*2</f>
        <v>677615.845985127</v>
      </c>
      <c r="M165" s="1" t="n">
        <f aca="false">MIN(L165,E165)</f>
        <v>677615.845985127</v>
      </c>
    </row>
    <row r="166" customFormat="false" ht="16.5" hidden="false" customHeight="false" outlineLevel="0" collapsed="false">
      <c r="A166" s="0" t="n">
        <f aca="false">A165+1</f>
        <v>127</v>
      </c>
      <c r="B166" s="0" t="n">
        <f aca="false">B165+($D$1-$C$1)/$F$2*(A166-A165)</f>
        <v>1347.33333333333</v>
      </c>
      <c r="C166" s="0" t="n">
        <f aca="false">B166+273</f>
        <v>1620.33333333333</v>
      </c>
      <c r="D166" s="0" t="n">
        <f aca="false">A166*9.8*3000*1000</f>
        <v>3733800000</v>
      </c>
      <c r="E166" s="1" t="n">
        <f aca="false">$H$1+$I$1*SIN(15/180*3.14)*D166</f>
        <v>965899873.528086</v>
      </c>
      <c r="F166" s="1" t="n">
        <f aca="false">E166/$J$1/2</f>
        <v>4.82949936764043E+023</v>
      </c>
      <c r="G166" s="1" t="n">
        <f aca="false">($Q$5^(-1/$Q$6))*($J$1^(1/$Q$6-1))*EXP($Q$7/($Q$6*8.314*C166))*$U$6</f>
        <v>3.26624811782328E+021</v>
      </c>
      <c r="H166" s="1" t="n">
        <f aca="false">$Q$9^(-1/$Q$10)*($J$1^(1/$Q$10-1))*EXP($Q$11/($Q$10*8.314*C166))*$U$7</f>
        <v>5.22150637932587E+019</v>
      </c>
      <c r="I166" s="1" t="n">
        <f aca="false">$Q$13^(-1/$Q$14)*($J$1^(1/$Q$14-1))*EXP(($Q$15+D166*$Q$16)/($Q$14*8.314*C166))*$U$8</f>
        <v>3.2109493801668E+020</v>
      </c>
      <c r="J166" s="1" t="n">
        <f aca="false">G166*$J$1*2</f>
        <v>6532496.23564656</v>
      </c>
      <c r="K166" s="1" t="n">
        <f aca="false">H166*$J$1*2</f>
        <v>104430.127586517</v>
      </c>
      <c r="L166" s="1" t="n">
        <f aca="false">I166*$J$1*2</f>
        <v>642189.876033359</v>
      </c>
      <c r="M166" s="1" t="n">
        <f aca="false">MIN(L166,E166)</f>
        <v>642189.876033359</v>
      </c>
    </row>
    <row r="167" customFormat="false" ht="16.5" hidden="false" customHeight="false" outlineLevel="0" collapsed="false">
      <c r="A167" s="0" t="n">
        <f aca="false">A166+1</f>
        <v>128</v>
      </c>
      <c r="B167" s="0" t="n">
        <f aca="false">B166+($D$1-$C$1)/$F$2*(A167-A166)</f>
        <v>1356</v>
      </c>
      <c r="C167" s="0" t="n">
        <f aca="false">B167+273</f>
        <v>1629</v>
      </c>
      <c r="D167" s="0" t="n">
        <f aca="false">A167*9.8*3000*1000</f>
        <v>3763200000</v>
      </c>
      <c r="E167" s="1" t="n">
        <f aca="false">$H$1+$I$1*SIN(15/180*3.14)*D167</f>
        <v>973505384.343268</v>
      </c>
      <c r="F167" s="1" t="n">
        <f aca="false">E167/$J$1/2</f>
        <v>4.86752692171634E+023</v>
      </c>
      <c r="G167" s="1" t="n">
        <f aca="false">($Q$5^(-1/$Q$6))*($J$1^(1/$Q$6-1))*EXP($Q$7/($Q$6*8.314*C167))*$U$6</f>
        <v>3.19512046608307E+021</v>
      </c>
      <c r="H167" s="1" t="n">
        <f aca="false">$Q$9^(-1/$Q$10)*($J$1^(1/$Q$10-1))*EXP($Q$11/($Q$10*8.314*C167))*$U$7</f>
        <v>5.01299154909056E+019</v>
      </c>
      <c r="I167" s="1" t="n">
        <f aca="false">$Q$13^(-1/$Q$14)*($J$1^(1/$Q$14-1))*EXP(($Q$15+D167*$Q$16)/($Q$14*8.314*C167))*$U$8</f>
        <v>3.04481911468337E+020</v>
      </c>
      <c r="J167" s="1" t="n">
        <f aca="false">G167*$J$1*2</f>
        <v>6390240.93216615</v>
      </c>
      <c r="K167" s="1" t="n">
        <f aca="false">H167*$J$1*2</f>
        <v>100259.830981811</v>
      </c>
      <c r="L167" s="1" t="n">
        <f aca="false">I167*$J$1*2</f>
        <v>608963.822936674</v>
      </c>
      <c r="M167" s="1" t="n">
        <f aca="false">MIN(L167,E167)</f>
        <v>608963.822936674</v>
      </c>
    </row>
    <row r="168" customFormat="false" ht="16.5" hidden="false" customHeight="false" outlineLevel="0" collapsed="false">
      <c r="A168" s="0" t="n">
        <f aca="false">A167+1</f>
        <v>129</v>
      </c>
      <c r="B168" s="0" t="n">
        <f aca="false">B167+($D$1-$C$1)/$F$2*(A168-A167)</f>
        <v>1364.66666666667</v>
      </c>
      <c r="C168" s="0" t="n">
        <f aca="false">B168+273</f>
        <v>1637.66666666667</v>
      </c>
      <c r="D168" s="0" t="n">
        <f aca="false">A168*9.8*3000*1000</f>
        <v>3792600000</v>
      </c>
      <c r="E168" s="1" t="n">
        <f aca="false">$H$1+$I$1*SIN(15/180*3.14)*D168</f>
        <v>981110895.158449</v>
      </c>
      <c r="F168" s="1" t="n">
        <f aca="false">E168/$J$1/2</f>
        <v>4.90555447579225E+023</v>
      </c>
      <c r="G168" s="1" t="n">
        <f aca="false">($Q$5^(-1/$Q$6))*($J$1^(1/$Q$6-1))*EXP($Q$7/($Q$6*8.314*C168))*$U$6</f>
        <v>3.12627017032159E+021</v>
      </c>
      <c r="H168" s="1" t="n">
        <f aca="false">$Q$9^(-1/$Q$10)*($J$1^(1/$Q$10-1))*EXP($Q$11/($Q$10*8.314*C168))*$U$7</f>
        <v>4.81487990769409E+019</v>
      </c>
      <c r="I168" s="1" t="n">
        <f aca="false">$Q$13^(-1/$Q$14)*($J$1^(1/$Q$14-1))*EXP(($Q$15+D168*$Q$16)/($Q$14*8.314*C168))*$U$8</f>
        <v>2.8889081431747E+020</v>
      </c>
      <c r="J168" s="1" t="n">
        <f aca="false">G168*$J$1*2</f>
        <v>6252540.34064319</v>
      </c>
      <c r="K168" s="1" t="n">
        <f aca="false">H168*$J$1*2</f>
        <v>96297.5981538818</v>
      </c>
      <c r="L168" s="1" t="n">
        <f aca="false">I168*$J$1*2</f>
        <v>577781.62863494</v>
      </c>
      <c r="M168" s="1" t="n">
        <f aca="false">MIN(L168,E168)</f>
        <v>577781.62863494</v>
      </c>
    </row>
    <row r="169" customFormat="false" ht="16.5" hidden="false" customHeight="false" outlineLevel="0" collapsed="false">
      <c r="A169" s="0" t="n">
        <f aca="false">A168+1</f>
        <v>130</v>
      </c>
      <c r="B169" s="0" t="n">
        <f aca="false">B168+($D$1-$C$1)/$F$2*(A169-A168)</f>
        <v>1373.33333333333</v>
      </c>
      <c r="C169" s="0" t="n">
        <f aca="false">B169+273</f>
        <v>1646.33333333333</v>
      </c>
      <c r="D169" s="0" t="n">
        <f aca="false">A169*9.8*3000*1000</f>
        <v>3822000000</v>
      </c>
      <c r="E169" s="1" t="n">
        <f aca="false">$H$1+$I$1*SIN(15/180*3.14)*D169</f>
        <v>988716405.973631</v>
      </c>
      <c r="F169" s="1" t="n">
        <f aca="false">E169/$J$1/2</f>
        <v>4.94358202986816E+023</v>
      </c>
      <c r="G169" s="1" t="n">
        <f aca="false">($Q$5^(-1/$Q$6))*($J$1^(1/$Q$6-1))*EXP($Q$7/($Q$6*8.314*C169))*$U$6</f>
        <v>3.05960514992899E+021</v>
      </c>
      <c r="H169" s="1" t="n">
        <f aca="false">$Q$9^(-1/$Q$10)*($J$1^(1/$Q$10-1))*EXP($Q$11/($Q$10*8.314*C169))*$U$7</f>
        <v>4.62656124374523E+019</v>
      </c>
      <c r="I169" s="1" t="n">
        <f aca="false">$Q$13^(-1/$Q$14)*($J$1^(1/$Q$14-1))*EXP(($Q$15+D169*$Q$16)/($Q$14*8.314*C169))*$U$8</f>
        <v>2.74249793788114E+020</v>
      </c>
      <c r="J169" s="1" t="n">
        <f aca="false">G169*$J$1*2</f>
        <v>6119210.29985798</v>
      </c>
      <c r="K169" s="1" t="n">
        <f aca="false">H169*$J$1*2</f>
        <v>92531.2248749046</v>
      </c>
      <c r="L169" s="1" t="n">
        <f aca="false">I169*$J$1*2</f>
        <v>548499.587576228</v>
      </c>
      <c r="M169" s="1" t="n">
        <f aca="false">MIN(L169,E169)</f>
        <v>548499.587576228</v>
      </c>
    </row>
    <row r="170" customFormat="false" ht="16.5" hidden="false" customHeight="false" outlineLevel="0" collapsed="false">
      <c r="A170" s="0" t="n">
        <f aca="false">A169+1</f>
        <v>131</v>
      </c>
      <c r="B170" s="0" t="n">
        <f aca="false">B169+($D$1-$C$1)/$F$2*(A170-A169)</f>
        <v>1382</v>
      </c>
      <c r="C170" s="0" t="n">
        <f aca="false">B170+273</f>
        <v>1655</v>
      </c>
      <c r="D170" s="0" t="n">
        <f aca="false">A170*9.8*3000*1000</f>
        <v>3851400000</v>
      </c>
      <c r="E170" s="1" t="n">
        <f aca="false">$H$1+$I$1*SIN(15/180*3.14)*D170</f>
        <v>996321916.788813</v>
      </c>
      <c r="F170" s="1" t="n">
        <f aca="false">E170/$J$1/2</f>
        <v>4.98160958394407E+023</v>
      </c>
      <c r="G170" s="1" t="n">
        <f aca="false">($Q$5^(-1/$Q$6))*($J$1^(1/$Q$6-1))*EXP($Q$7/($Q$6*8.314*C170))*$U$6</f>
        <v>2.9950377571679E+021</v>
      </c>
      <c r="H170" s="1" t="n">
        <f aca="false">$Q$9^(-1/$Q$10)*($J$1^(1/$Q$10-1))*EXP($Q$11/($Q$10*8.314*C170))*$U$7</f>
        <v>4.44746607612187E+019</v>
      </c>
      <c r="I170" s="1" t="n">
        <f aca="false">$Q$13^(-1/$Q$14)*($J$1^(1/$Q$14-1))*EXP(($Q$15+D170*$Q$16)/($Q$14*8.314*C170))*$U$8</f>
        <v>2.60492636578041E+020</v>
      </c>
      <c r="J170" s="1" t="n">
        <f aca="false">G170*$J$1*2</f>
        <v>5990075.5143358</v>
      </c>
      <c r="K170" s="1" t="n">
        <f aca="false">H170*$J$1*2</f>
        <v>88949.3215224375</v>
      </c>
      <c r="L170" s="1" t="n">
        <f aca="false">I170*$J$1*2</f>
        <v>520985.273156082</v>
      </c>
      <c r="M170" s="1" t="n">
        <f aca="false">MIN(L170,E170)</f>
        <v>520985.273156082</v>
      </c>
    </row>
    <row r="171" customFormat="false" ht="16.5" hidden="false" customHeight="false" outlineLevel="0" collapsed="false">
      <c r="A171" s="0" t="n">
        <f aca="false">A170+1</f>
        <v>132</v>
      </c>
      <c r="B171" s="0" t="n">
        <f aca="false">B170+($D$1-$C$1)/$F$2*(A171-A170)</f>
        <v>1390.66666666667</v>
      </c>
      <c r="C171" s="0" t="n">
        <f aca="false">B171+273</f>
        <v>1663.66666666667</v>
      </c>
      <c r="D171" s="0" t="n">
        <f aca="false">A171*9.8*3000*1000</f>
        <v>3880800000</v>
      </c>
      <c r="E171" s="1" t="n">
        <f aca="false">$H$1+$I$1*SIN(15/180*3.14)*D171</f>
        <v>1003927427.604</v>
      </c>
      <c r="F171" s="1" t="n">
        <f aca="false">E171/$J$1/2</f>
        <v>5.01963713801997E+023</v>
      </c>
      <c r="G171" s="1" t="n">
        <f aca="false">($Q$5^(-1/$Q$6))*($J$1^(1/$Q$6-1))*EXP($Q$7/($Q$6*8.314*C171))*$U$6</f>
        <v>2.93248453162512E+021</v>
      </c>
      <c r="H171" s="1" t="n">
        <f aca="false">$Q$9^(-1/$Q$10)*($J$1^(1/$Q$10-1))*EXP($Q$11/($Q$10*8.314*C171))*$U$7</f>
        <v>4.27706262491356E+019</v>
      </c>
      <c r="I171" s="1" t="n">
        <f aca="false">$Q$13^(-1/$Q$14)*($J$1^(1/$Q$14-1))*EXP(($Q$15+D171*$Q$16)/($Q$14*8.314*C171))*$U$8</f>
        <v>2.47558282699982E+020</v>
      </c>
      <c r="J171" s="1" t="n">
        <f aca="false">G171*$J$1*2</f>
        <v>5864969.06325024</v>
      </c>
      <c r="K171" s="1" t="n">
        <f aca="false">H171*$J$1*2</f>
        <v>85541.2524982712</v>
      </c>
      <c r="L171" s="1" t="n">
        <f aca="false">I171*$J$1*2</f>
        <v>495116.565399964</v>
      </c>
      <c r="M171" s="1" t="n">
        <f aca="false">MIN(L171,E171)</f>
        <v>495116.565399964</v>
      </c>
    </row>
    <row r="172" customFormat="false" ht="16.5" hidden="false" customHeight="false" outlineLevel="0" collapsed="false">
      <c r="A172" s="0" t="n">
        <f aca="false">A171+1</f>
        <v>133</v>
      </c>
      <c r="B172" s="0" t="n">
        <f aca="false">B171+($D$1-$C$1)/$F$2*(A172-A171)</f>
        <v>1399.33333333333</v>
      </c>
      <c r="C172" s="0" t="n">
        <f aca="false">B172+273</f>
        <v>1672.33333333333</v>
      </c>
      <c r="D172" s="0" t="n">
        <f aca="false">A172*9.8*3000*1000</f>
        <v>3910200000</v>
      </c>
      <c r="E172" s="1" t="n">
        <f aca="false">$H$1+$I$1*SIN(15/180*3.14)*D172</f>
        <v>1011532938.41918</v>
      </c>
      <c r="F172" s="1" t="n">
        <f aca="false">E172/$J$1/2</f>
        <v>5.05766469209588E+023</v>
      </c>
      <c r="G172" s="1" t="n">
        <f aca="false">($Q$5^(-1/$Q$6))*($J$1^(1/$Q$6-1))*EXP($Q$7/($Q$6*8.314*C172))*$U$6</f>
        <v>2.87186596996279E+021</v>
      </c>
      <c r="H172" s="1" t="n">
        <f aca="false">$Q$9^(-1/$Q$10)*($J$1^(1/$Q$10-1))*EXP($Q$11/($Q$10*8.314*C172))*$U$7</f>
        <v>4.11485402962014E+019</v>
      </c>
      <c r="I172" s="1" t="n">
        <f aca="false">$Q$13^(-1/$Q$14)*($J$1^(1/$Q$14-1))*EXP(($Q$15+D172*$Q$16)/($Q$14*8.314*C172))*$U$8</f>
        <v>2.35390384811245E+020</v>
      </c>
      <c r="J172" s="1" t="n">
        <f aca="false">G172*$J$1*2</f>
        <v>5743731.93992557</v>
      </c>
      <c r="K172" s="1" t="n">
        <f aca="false">H172*$J$1*2</f>
        <v>82297.0805924027</v>
      </c>
      <c r="L172" s="1" t="n">
        <f aca="false">I172*$J$1*2</f>
        <v>470780.76962249</v>
      </c>
      <c r="M172" s="1" t="n">
        <f aca="false">MIN(L172,E172)</f>
        <v>470780.76962249</v>
      </c>
    </row>
    <row r="173" customFormat="false" ht="16.5" hidden="false" customHeight="false" outlineLevel="0" collapsed="false">
      <c r="A173" s="0" t="n">
        <f aca="false">A172+1</f>
        <v>134</v>
      </c>
      <c r="B173" s="0" t="n">
        <f aca="false">B172+($D$1-$C$1)/$F$2*(A173-A172)</f>
        <v>1408</v>
      </c>
      <c r="C173" s="0" t="n">
        <f aca="false">B173+273</f>
        <v>1681</v>
      </c>
      <c r="D173" s="0" t="n">
        <f aca="false">A173*9.8*3000*1000</f>
        <v>3939600000</v>
      </c>
      <c r="E173" s="1" t="n">
        <f aca="false">$H$1+$I$1*SIN(15/180*3.14)*D173</f>
        <v>1019138449.23436</v>
      </c>
      <c r="F173" s="1" t="n">
        <f aca="false">E173/$J$1/2</f>
        <v>5.09569224617179E+023</v>
      </c>
      <c r="G173" s="1" t="n">
        <f aca="false">($Q$5^(-1/$Q$6))*($J$1^(1/$Q$6-1))*EXP($Q$7/($Q$6*8.314*C173))*$U$6</f>
        <v>2.81310630991418E+021</v>
      </c>
      <c r="H173" s="1" t="n">
        <f aca="false">$Q$9^(-1/$Q$10)*($J$1^(1/$Q$10-1))*EXP($Q$11/($Q$10*8.314*C173))*$U$7</f>
        <v>3.96037579270102E+019</v>
      </c>
      <c r="I173" s="1" t="n">
        <f aca="false">$Q$13^(-1/$Q$14)*($J$1^(1/$Q$14-1))*EXP(($Q$15+D173*$Q$16)/($Q$14*8.314*C173))*$U$8</f>
        <v>2.23936908454208E+020</v>
      </c>
      <c r="J173" s="1" t="n">
        <f aca="false">G173*$J$1*2</f>
        <v>5626212.61982837</v>
      </c>
      <c r="K173" s="1" t="n">
        <f aca="false">H173*$J$1*2</f>
        <v>79207.5158540205</v>
      </c>
      <c r="L173" s="1" t="n">
        <f aca="false">I173*$J$1*2</f>
        <v>447873.816908415</v>
      </c>
      <c r="M173" s="1" t="n">
        <f aca="false">MIN(L173,E173)</f>
        <v>447873.816908415</v>
      </c>
    </row>
    <row r="174" customFormat="false" ht="16.5" hidden="false" customHeight="false" outlineLevel="0" collapsed="false">
      <c r="A174" s="0" t="n">
        <f aca="false">A173+1</f>
        <v>135</v>
      </c>
      <c r="B174" s="0" t="n">
        <f aca="false">B173+($D$1-$C$1)/$F$2*(A174-A173)</f>
        <v>1416.66666666667</v>
      </c>
      <c r="C174" s="0" t="n">
        <f aca="false">B174+273</f>
        <v>1689.66666666667</v>
      </c>
      <c r="D174" s="0" t="n">
        <f aca="false">A174*9.8*3000*1000</f>
        <v>3969000000</v>
      </c>
      <c r="E174" s="1" t="n">
        <f aca="false">$H$1+$I$1*SIN(15/180*3.14)*D174</f>
        <v>1026743960.04954</v>
      </c>
      <c r="F174" s="1" t="n">
        <f aca="false">E174/$J$1/2</f>
        <v>5.1337198002477E+023</v>
      </c>
      <c r="G174" s="1" t="n">
        <f aca="false">($Q$5^(-1/$Q$6))*($J$1^(1/$Q$6-1))*EXP($Q$7/($Q$6*8.314*C174))*$U$6</f>
        <v>2.75613332754854E+021</v>
      </c>
      <c r="H174" s="1" t="n">
        <f aca="false">$Q$9^(-1/$Q$10)*($J$1^(1/$Q$10-1))*EXP($Q$11/($Q$10*8.314*C174))*$U$7</f>
        <v>3.81319342865777E+019</v>
      </c>
      <c r="I174" s="1" t="n">
        <f aca="false">$Q$13^(-1/$Q$14)*($J$1^(1/$Q$14-1))*EXP(($Q$15+D174*$Q$16)/($Q$14*8.314*C174))*$U$8</f>
        <v>2.13149769121944E+020</v>
      </c>
      <c r="J174" s="1" t="n">
        <f aca="false">G174*$J$1*2</f>
        <v>5512266.65509709</v>
      </c>
      <c r="K174" s="1" t="n">
        <f aca="false">H174*$J$1*2</f>
        <v>76263.8685731554</v>
      </c>
      <c r="L174" s="1" t="n">
        <f aca="false">I174*$J$1*2</f>
        <v>426299.538243888</v>
      </c>
      <c r="M174" s="1" t="n">
        <f aca="false">MIN(L174,E174)</f>
        <v>426299.538243888</v>
      </c>
    </row>
    <row r="175" customFormat="false" ht="16.5" hidden="false" customHeight="false" outlineLevel="0" collapsed="false">
      <c r="A175" s="0" t="n">
        <f aca="false">A174+1</f>
        <v>136</v>
      </c>
      <c r="B175" s="0" t="n">
        <f aca="false">B174+($D$1-$C$1)/$F$2*(A175-A174)</f>
        <v>1425.33333333333</v>
      </c>
      <c r="C175" s="0" t="n">
        <f aca="false">B175+273</f>
        <v>1698.33333333333</v>
      </c>
      <c r="D175" s="0" t="n">
        <f aca="false">A175*9.8*3000*1000</f>
        <v>3998400000</v>
      </c>
      <c r="E175" s="1" t="n">
        <f aca="false">$H$1+$I$1*SIN(15/180*3.14)*D175</f>
        <v>1034349470.86472</v>
      </c>
      <c r="F175" s="1" t="n">
        <f aca="false">E175/$J$1/2</f>
        <v>5.17174735432361E+023</v>
      </c>
      <c r="G175" s="1" t="n">
        <f aca="false">($Q$5^(-1/$Q$6))*($J$1^(1/$Q$6-1))*EXP($Q$7/($Q$6*8.314*C175))*$U$6</f>
        <v>2.70087814690256E+021</v>
      </c>
      <c r="H175" s="1" t="n">
        <f aca="false">$Q$9^(-1/$Q$10)*($J$1^(1/$Q$10-1))*EXP($Q$11/($Q$10*8.314*C175))*$U$7</f>
        <v>3.67290030070748E+019</v>
      </c>
      <c r="I175" s="1" t="n">
        <f aca="false">$Q$13^(-1/$Q$14)*($J$1^(1/$Q$14-1))*EXP(($Q$15+D175*$Q$16)/($Q$14*8.314*C175))*$U$8</f>
        <v>2.02984502499018E+020</v>
      </c>
      <c r="J175" s="1" t="n">
        <f aca="false">G175*$J$1*2</f>
        <v>5401756.29380512</v>
      </c>
      <c r="K175" s="1" t="n">
        <f aca="false">H175*$J$1*2</f>
        <v>73458.0060141497</v>
      </c>
      <c r="L175" s="1" t="n">
        <f aca="false">I175*$J$1*2</f>
        <v>405969.004998035</v>
      </c>
      <c r="M175" s="1" t="n">
        <f aca="false">MIN(L175,E175)</f>
        <v>405969.004998035</v>
      </c>
    </row>
    <row r="176" customFormat="false" ht="16.5" hidden="false" customHeight="false" outlineLevel="0" collapsed="false">
      <c r="A176" s="0" t="n">
        <f aca="false">A175+1</f>
        <v>137</v>
      </c>
      <c r="B176" s="0" t="n">
        <f aca="false">B175+($D$1-$C$1)/$F$2*(A176-A175)</f>
        <v>1434</v>
      </c>
      <c r="C176" s="0" t="n">
        <f aca="false">B176+273</f>
        <v>1707</v>
      </c>
      <c r="D176" s="0" t="n">
        <f aca="false">A176*9.8*3000*1000</f>
        <v>4027800000</v>
      </c>
      <c r="E176" s="1" t="n">
        <f aca="false">$H$1+$I$1*SIN(15/180*3.14)*D176</f>
        <v>1041954981.6799</v>
      </c>
      <c r="F176" s="1" t="n">
        <f aca="false">E176/$J$1/2</f>
        <v>5.20977490839952E+023</v>
      </c>
      <c r="G176" s="1" t="n">
        <f aca="false">($Q$5^(-1/$Q$6))*($J$1^(1/$Q$6-1))*EXP($Q$7/($Q$6*8.314*C176))*$U$6</f>
        <v>2.64727506114321E+021</v>
      </c>
      <c r="H176" s="1" t="n">
        <f aca="false">$Q$9^(-1/$Q$10)*($J$1^(1/$Q$10-1))*EXP($Q$11/($Q$10*8.314*C176))*$U$7</f>
        <v>3.53911562879073E+019</v>
      </c>
      <c r="I176" s="1" t="n">
        <f aca="false">$Q$13^(-1/$Q$14)*($J$1^(1/$Q$14-1))*EXP(($Q$15+D176*$Q$16)/($Q$14*8.314*C176))*$U$8</f>
        <v>1.93399964613864E+020</v>
      </c>
      <c r="J176" s="1" t="n">
        <f aca="false">G176*$J$1*2</f>
        <v>5294550.12228642</v>
      </c>
      <c r="K176" s="1" t="n">
        <f aca="false">H176*$J$1*2</f>
        <v>70782.3125758147</v>
      </c>
      <c r="L176" s="1" t="n">
        <f aca="false">I176*$J$1*2</f>
        <v>386799.929227729</v>
      </c>
      <c r="M176" s="1" t="n">
        <f aca="false">MIN(L176,E176)</f>
        <v>386799.929227729</v>
      </c>
    </row>
    <row r="177" customFormat="false" ht="16.5" hidden="false" customHeight="false" outlineLevel="0" collapsed="false">
      <c r="A177" s="0" t="n">
        <f aca="false">A176+1</f>
        <v>138</v>
      </c>
      <c r="B177" s="0" t="n">
        <f aca="false">B176+($D$1-$C$1)/$F$2*(A177-A176)</f>
        <v>1442.66666666667</v>
      </c>
      <c r="C177" s="0" t="n">
        <f aca="false">B177+273</f>
        <v>1715.66666666667</v>
      </c>
      <c r="D177" s="0" t="n">
        <f aca="false">A177*9.8*3000*1000</f>
        <v>4057200000</v>
      </c>
      <c r="E177" s="1" t="n">
        <f aca="false">$H$1+$I$1*SIN(15/180*3.14)*D177</f>
        <v>1049560492.49509</v>
      </c>
      <c r="F177" s="1" t="n">
        <f aca="false">E177/$J$1/2</f>
        <v>5.24780246247543E+023</v>
      </c>
      <c r="G177" s="1" t="n">
        <f aca="false">($Q$5^(-1/$Q$6))*($J$1^(1/$Q$6-1))*EXP($Q$7/($Q$6*8.314*C177))*$U$6</f>
        <v>2.59526136448832E+021</v>
      </c>
      <c r="H177" s="1" t="n">
        <f aca="false">$Q$9^(-1/$Q$10)*($J$1^(1/$Q$10-1))*EXP($Q$11/($Q$10*8.314*C177))*$U$7</f>
        <v>3.41148265417372E+019</v>
      </c>
      <c r="I177" s="1" t="n">
        <f aca="false">$Q$13^(-1/$Q$14)*($J$1^(1/$Q$14-1))*EXP(($Q$15+D177*$Q$16)/($Q$14*8.314*C177))*$U$8</f>
        <v>1.84358058982165E+020</v>
      </c>
      <c r="J177" s="1" t="n">
        <f aca="false">G177*$J$1*2</f>
        <v>5190522.72897663</v>
      </c>
      <c r="K177" s="1" t="n">
        <f aca="false">H177*$J$1*2</f>
        <v>68229.6530834745</v>
      </c>
      <c r="L177" s="1" t="n">
        <f aca="false">I177*$J$1*2</f>
        <v>368716.117964329</v>
      </c>
      <c r="M177" s="1" t="n">
        <f aca="false">MIN(L177,E177)</f>
        <v>368716.117964329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852"/>
  <sheetViews>
    <sheetView showFormulas="false" showGridLines="true" showRowColHeaders="true" showZeros="true" rightToLeft="false" tabSelected="true" showOutlineSymbols="true" defaultGridColor="true" view="normal" topLeftCell="F174" colorId="64" zoomScale="75" zoomScaleNormal="75" zoomScalePageLayoutView="100" workbookViewId="0">
      <selection pane="topLeft" activeCell="C197" activeCellId="0" sqref="C197"/>
    </sheetView>
  </sheetViews>
  <sheetFormatPr defaultRowHeight="13.8" zeroHeight="false" outlineLevelRow="0" outlineLevelCol="0"/>
  <cols>
    <col collapsed="false" customWidth="true" hidden="false" outlineLevel="0" max="1" min="1" style="0" width="11.87"/>
    <col collapsed="false" customWidth="true" hidden="false" outlineLevel="0" max="2" min="2" style="0" width="10.61"/>
    <col collapsed="false" customWidth="true" hidden="false" outlineLevel="0" max="3" min="3" style="10" width="30.63"/>
    <col collapsed="false" customWidth="true" hidden="false" outlineLevel="0" max="4" min="4" style="0" width="13"/>
    <col collapsed="false" customWidth="true" hidden="false" outlineLevel="0" max="5" min="5" style="0" width="15"/>
    <col collapsed="false" customWidth="true" hidden="false" outlineLevel="0" max="6" min="6" style="0" width="10.61"/>
    <col collapsed="false" customWidth="true" hidden="false" outlineLevel="0" max="7" min="7" style="0" width="15"/>
    <col collapsed="false" customWidth="true" hidden="false" outlineLevel="0" max="8" min="8" style="0" width="16.58"/>
    <col collapsed="false" customWidth="true" hidden="false" outlineLevel="0" max="9" min="9" style="0" width="13.87"/>
    <col collapsed="false" customWidth="true" hidden="false" outlineLevel="0" max="10" min="10" style="0" width="11.87"/>
    <col collapsed="false" customWidth="true" hidden="false" outlineLevel="0" max="12" min="11" style="0" width="10"/>
    <col collapsed="false" customWidth="true" hidden="false" outlineLevel="0" max="13" min="13" style="0" width="10.27"/>
    <col collapsed="false" customWidth="true" hidden="false" outlineLevel="0" max="15" min="14" style="0" width="10"/>
    <col collapsed="false" customWidth="true" hidden="false" outlineLevel="0" max="16" min="16" style="0" width="14.13"/>
    <col collapsed="false" customWidth="true" hidden="false" outlineLevel="0" max="17" min="17" style="0" width="14.37"/>
    <col collapsed="false" customWidth="true" hidden="false" outlineLevel="0" max="18" min="18" style="0" width="12.75"/>
    <col collapsed="false" customWidth="true" hidden="false" outlineLevel="0" max="19" min="19" style="0" width="11.38"/>
    <col collapsed="false" customWidth="true" hidden="false" outlineLevel="0" max="20" min="20" style="0" width="10"/>
    <col collapsed="false" customWidth="true" hidden="false" outlineLevel="0" max="22" min="21" style="0" width="8.62"/>
    <col collapsed="false" customWidth="false" hidden="false" outlineLevel="0" max="23" min="23" style="0" width="11.5"/>
    <col collapsed="false" customWidth="true" hidden="false" outlineLevel="0" max="24" min="24" style="0" width="12.25"/>
    <col collapsed="false" customWidth="true" hidden="false" outlineLevel="0" max="28" min="25" style="0" width="8.62"/>
    <col collapsed="false" customWidth="true" hidden="false" outlineLevel="0" max="29" min="29" style="0" width="12.75"/>
    <col collapsed="false" customWidth="true" hidden="false" outlineLevel="0" max="1025" min="30" style="0" width="8.62"/>
  </cols>
  <sheetData>
    <row r="1" customFormat="false" ht="13.8" hidden="false" customHeight="false" outlineLevel="0" collapsed="false">
      <c r="A1" s="0" t="n">
        <v>0</v>
      </c>
      <c r="B1" s="0" t="n">
        <v>300</v>
      </c>
      <c r="C1" s="10" t="n">
        <v>550</v>
      </c>
      <c r="D1" s="0" t="n">
        <v>1330</v>
      </c>
      <c r="E1" s="0" t="n">
        <v>1520</v>
      </c>
      <c r="G1" s="0" t="s">
        <v>0</v>
      </c>
      <c r="H1" s="1" t="n">
        <v>20000000</v>
      </c>
      <c r="I1" s="0" t="n">
        <v>1</v>
      </c>
      <c r="J1" s="1" t="n">
        <f aca="false">1E-015</f>
        <v>1E-015</v>
      </c>
      <c r="K1" s="1" t="n">
        <v>1E-014</v>
      </c>
    </row>
    <row r="2" customFormat="false" ht="13.8" hidden="false" customHeight="false" outlineLevel="0" collapsed="false">
      <c r="A2" s="0" t="s">
        <v>25</v>
      </c>
      <c r="B2" s="0" t="n">
        <v>20</v>
      </c>
      <c r="C2" s="10" t="s">
        <v>26</v>
      </c>
      <c r="D2" s="0" t="n">
        <v>15</v>
      </c>
      <c r="E2" s="0" t="s">
        <v>27</v>
      </c>
      <c r="F2" s="0" t="n">
        <v>90</v>
      </c>
      <c r="G2" s="0" t="s">
        <v>28</v>
      </c>
      <c r="H2" s="1" t="n">
        <v>475</v>
      </c>
      <c r="J2" s="1"/>
    </row>
    <row r="3" customFormat="false" ht="13.8" hidden="false" customHeight="false" outlineLevel="0" collapsed="false">
      <c r="A3" s="0" t="s">
        <v>1</v>
      </c>
      <c r="B3" s="0" t="s">
        <v>2</v>
      </c>
      <c r="C3" s="10" t="s">
        <v>3</v>
      </c>
      <c r="D3" s="0" t="s">
        <v>4</v>
      </c>
      <c r="E3" s="0" t="s">
        <v>5</v>
      </c>
      <c r="F3" s="0" t="s">
        <v>6</v>
      </c>
      <c r="G3" s="0" t="s">
        <v>7</v>
      </c>
      <c r="H3" s="0" t="s">
        <v>8</v>
      </c>
      <c r="I3" s="0" t="s">
        <v>9</v>
      </c>
      <c r="J3" s="0" t="s">
        <v>10</v>
      </c>
      <c r="K3" s="0" t="s">
        <v>8</v>
      </c>
      <c r="L3" s="0" t="s">
        <v>11</v>
      </c>
      <c r="M3" s="0" t="s">
        <v>29</v>
      </c>
    </row>
    <row r="4" customFormat="false" ht="13.8" hidden="false" customHeight="false" outlineLevel="0" collapsed="false">
      <c r="A4" s="0" t="n">
        <v>0</v>
      </c>
      <c r="B4" s="0" t="n">
        <f aca="false">0</f>
        <v>0</v>
      </c>
      <c r="C4" s="10" t="n">
        <f aca="false">B4+273</f>
        <v>273</v>
      </c>
      <c r="D4" s="0" t="n">
        <f aca="false">A4*9.8*3000*1000</f>
        <v>0</v>
      </c>
      <c r="E4" s="1" t="n">
        <f aca="false">$H$1+$I$1*SIN(15/180*3.14)*D4</f>
        <v>20000000</v>
      </c>
      <c r="F4" s="1" t="n">
        <f aca="false">E4/$J$1/2</f>
        <v>1E+022</v>
      </c>
      <c r="G4" s="1" t="n">
        <f aca="false">($Q$5^(-1/$Q$6))*($J$1^(1/$Q$6-1))*EXP($Q$7/($Q$6*8.314*C4))*$U$6</f>
        <v>4.83122450689453E+028</v>
      </c>
      <c r="H4" s="1" t="n">
        <f aca="false">$Q$9^(-1/$Q$10)*($J$1^(1/$Q$10-1))*EXP($Q$11/($Q$10*8.314*C4))*$U$7</f>
        <v>1.36779553990684E+036</v>
      </c>
      <c r="I4" s="1" t="n">
        <f aca="false">$Q$13^(-1/$Q$14)*($J$1^(1/$Q$14-1))*EXP(($Q$15+D4*$Q$16)/($Q$14*8.314*C4))*$U$8</f>
        <v>5.53890525396678E+042</v>
      </c>
      <c r="J4" s="1" t="n">
        <f aca="false">G4*$J$1*2</f>
        <v>96624490137890.7</v>
      </c>
      <c r="K4" s="1" t="n">
        <f aca="false">H4*$J$1*2</f>
        <v>2.73559107981367E+021</v>
      </c>
      <c r="L4" s="1" t="n">
        <f aca="false">I4*$J$1*2</f>
        <v>1.10778105079336E+028</v>
      </c>
      <c r="M4" s="1" t="n">
        <f aca="false">MIN(J4,E4)</f>
        <v>20000000</v>
      </c>
    </row>
    <row r="5" customFormat="false" ht="13.8" hidden="false" customHeight="false" outlineLevel="0" collapsed="false">
      <c r="A5" s="0" t="n">
        <f aca="false">A4+0.5</f>
        <v>0.5</v>
      </c>
      <c r="B5" s="0" t="n">
        <f aca="false">B4+($B$1-$A$1)/$B$2*(A5-A4)</f>
        <v>7.5</v>
      </c>
      <c r="C5" s="10" t="n">
        <f aca="false">B5+273</f>
        <v>280.5</v>
      </c>
      <c r="D5" s="0" t="n">
        <f aca="false">A5*9.8*3000*1000</f>
        <v>14700000</v>
      </c>
      <c r="E5" s="1" t="n">
        <f aca="false">$H$1+$I$1*SIN(15/180*3.14)*D5</f>
        <v>23802755.4075909</v>
      </c>
      <c r="F5" s="1" t="n">
        <f aca="false">E5/$J$1/2</f>
        <v>1.19013777037954E+022</v>
      </c>
      <c r="G5" s="1" t="n">
        <f aca="false">($Q$5^(-1/$Q$6))*($J$1^(1/$Q$6-1))*EXP($Q$7/($Q$6*8.314*C5))*$U$6</f>
        <v>2.50515139287211E+028</v>
      </c>
      <c r="H5" s="1" t="n">
        <f aca="false">$Q$9^(-1/$Q$10)*($J$1^(1/$Q$10-1))*EXP($Q$11/($Q$10*8.314*C5))*$U$7</f>
        <v>4.0558507763971E+035</v>
      </c>
      <c r="I5" s="1" t="n">
        <f aca="false">$Q$13^(-1/$Q$14)*($J$1^(1/$Q$14-1))*EXP(($Q$15+D5*$Q$16)/($Q$14*8.314*C5))*$U$8</f>
        <v>1.05633628528383E+042</v>
      </c>
      <c r="J5" s="1" t="n">
        <f aca="false">G5*$J$1*2</f>
        <v>50103027857442.3</v>
      </c>
      <c r="K5" s="1" t="n">
        <f aca="false">H5*$J$1*2</f>
        <v>8.11170155279421E+020</v>
      </c>
      <c r="L5" s="1" t="n">
        <f aca="false">I5*$J$1*2</f>
        <v>2.11267257056766E+027</v>
      </c>
      <c r="M5" s="1" t="n">
        <f aca="false">MIN(J5,E5)</f>
        <v>23802755.4075909</v>
      </c>
      <c r="P5" s="0" t="s">
        <v>13</v>
      </c>
      <c r="Q5" s="1" t="n">
        <v>8.5737E-028</v>
      </c>
    </row>
    <row r="6" customFormat="false" ht="13.8" hidden="false" customHeight="false" outlineLevel="0" collapsed="false">
      <c r="A6" s="0" t="n">
        <f aca="false">A5+0.5</f>
        <v>1</v>
      </c>
      <c r="B6" s="0" t="n">
        <f aca="false">B5+($B$1-$A$1)/$B$2*(A6-A5)</f>
        <v>15</v>
      </c>
      <c r="C6" s="10" t="n">
        <f aca="false">B6+273</f>
        <v>288</v>
      </c>
      <c r="D6" s="0" t="n">
        <f aca="false">A6*9.8*3000*1000</f>
        <v>29400000</v>
      </c>
      <c r="E6" s="1" t="n">
        <f aca="false">$H$1+$I$1*SIN(15/180*3.14)*D6</f>
        <v>27605510.8151818</v>
      </c>
      <c r="F6" s="1" t="n">
        <f aca="false">E6/$J$1/2</f>
        <v>1.38027554075909E+022</v>
      </c>
      <c r="G6" s="1" t="n">
        <f aca="false">($Q$5^(-1/$Q$6))*($J$1^(1/$Q$6-1))*EXP($Q$7/($Q$6*8.314*C6))*$U$6</f>
        <v>1.34420687019718E+028</v>
      </c>
      <c r="H6" s="1" t="n">
        <f aca="false">$Q$9^(-1/$Q$10)*($J$1^(1/$Q$10-1))*EXP($Q$11/($Q$10*8.314*C6))*$U$7</f>
        <v>1.28126684103974E+035</v>
      </c>
      <c r="I6" s="1" t="n">
        <f aca="false">$Q$13^(-1/$Q$14)*($J$1^(1/$Q$14-1))*EXP(($Q$15+D6*$Q$16)/($Q$14*8.314*C6))*$U$8</f>
        <v>2.19614372473092E+041</v>
      </c>
      <c r="J6" s="1" t="n">
        <f aca="false">G6*$J$1*2</f>
        <v>26884137403943.6</v>
      </c>
      <c r="K6" s="1" t="n">
        <f aca="false">H6*$J$1*2</f>
        <v>2.56253368207947E+020</v>
      </c>
      <c r="L6" s="1" t="n">
        <f aca="false">I6*$J$1*2</f>
        <v>4.39228744946185E+026</v>
      </c>
      <c r="M6" s="1" t="n">
        <f aca="false">MIN(J6,E6)</f>
        <v>27605510.8151818</v>
      </c>
      <c r="P6" s="0" t="s">
        <v>14</v>
      </c>
      <c r="Q6" s="0" t="n">
        <v>4</v>
      </c>
      <c r="T6" s="0" t="s">
        <v>30</v>
      </c>
      <c r="U6" s="0" t="n">
        <v>1</v>
      </c>
    </row>
    <row r="7" customFormat="false" ht="13.8" hidden="false" customHeight="false" outlineLevel="0" collapsed="false">
      <c r="A7" s="0" t="n">
        <f aca="false">A6+0.5</f>
        <v>1.5</v>
      </c>
      <c r="B7" s="0" t="n">
        <f aca="false">B6+($B$1-$A$1)/$B$2*(A7-A6)</f>
        <v>22.5</v>
      </c>
      <c r="C7" s="10" t="n">
        <f aca="false">B7+273</f>
        <v>295.5</v>
      </c>
      <c r="D7" s="0" t="n">
        <f aca="false">A7*9.8*3000*1000</f>
        <v>44100000</v>
      </c>
      <c r="E7" s="1" t="n">
        <f aca="false">$H$1+$I$1*SIN(15/180*3.14)*D7</f>
        <v>31408266.2227727</v>
      </c>
      <c r="F7" s="1" t="n">
        <f aca="false">E7/$J$1/2</f>
        <v>1.57041331113863E+022</v>
      </c>
      <c r="G7" s="1" t="n">
        <f aca="false">($Q$5^(-1/$Q$6))*($J$1^(1/$Q$6-1))*EXP($Q$7/($Q$6*8.314*C7))*$U$6</f>
        <v>7.4442766109028E+027</v>
      </c>
      <c r="H7" s="1" t="n">
        <f aca="false">$Q$9^(-1/$Q$10)*($J$1^(1/$Q$10-1))*EXP($Q$11/($Q$10*8.314*C7))*$U$7</f>
        <v>4.29141359044429E+034</v>
      </c>
      <c r="I7" s="1" t="n">
        <f aca="false">$Q$13^(-1/$Q$14)*($J$1^(1/$Q$14-1))*EXP(($Q$15+D7*$Q$16)/($Q$14*8.314*C7))*$U$8</f>
        <v>4.94476650046991E+040</v>
      </c>
      <c r="J7" s="1" t="n">
        <f aca="false">G7*$J$1*2</f>
        <v>14888553221805.6</v>
      </c>
      <c r="K7" s="1" t="n">
        <f aca="false">H7*$J$1*2</f>
        <v>8.58282718088859E+019</v>
      </c>
      <c r="L7" s="1" t="n">
        <f aca="false">I7*$J$1*2</f>
        <v>9.88953300093981E+025</v>
      </c>
      <c r="M7" s="1" t="n">
        <f aca="false">MIN(J7,E7)</f>
        <v>31408266.2227727</v>
      </c>
      <c r="P7" s="0" t="s">
        <v>15</v>
      </c>
      <c r="Q7" s="1" t="n">
        <v>223000</v>
      </c>
      <c r="T7" s="0" t="s">
        <v>31</v>
      </c>
      <c r="U7" s="0" t="n">
        <v>0.1</v>
      </c>
    </row>
    <row r="8" customFormat="false" ht="13.8" hidden="false" customHeight="false" outlineLevel="0" collapsed="false">
      <c r="A8" s="0" t="n">
        <f aca="false">A7+0.5</f>
        <v>2</v>
      </c>
      <c r="B8" s="0" t="n">
        <f aca="false">B7+($B$1-$A$1)/$B$2*(A8-A7)</f>
        <v>30</v>
      </c>
      <c r="C8" s="10" t="n">
        <f aca="false">B8+273</f>
        <v>303</v>
      </c>
      <c r="D8" s="0" t="n">
        <f aca="false">A8*9.8*3000*1000</f>
        <v>58800000</v>
      </c>
      <c r="E8" s="1" t="n">
        <f aca="false">$H$1+$I$1*SIN(15/180*3.14)*D8</f>
        <v>35211021.6303636</v>
      </c>
      <c r="F8" s="1" t="n">
        <f aca="false">E8/$J$1/2</f>
        <v>1.76055108151818E+022</v>
      </c>
      <c r="G8" s="1" t="n">
        <f aca="false">($Q$5^(-1/$Q$6))*($J$1^(1/$Q$6-1))*EXP($Q$7/($Q$6*8.314*C8))*$U$6</f>
        <v>4.24506185293884E+027</v>
      </c>
      <c r="H8" s="1" t="n">
        <f aca="false">$Q$9^(-1/$Q$10)*($J$1^(1/$Q$10-1))*EXP($Q$11/($Q$10*8.314*C8))*$U$7</f>
        <v>1.51732268350857E+034</v>
      </c>
      <c r="I8" s="1" t="n">
        <f aca="false">$Q$13^(-1/$Q$14)*($J$1^(1/$Q$14-1))*EXP(($Q$15+D8*$Q$16)/($Q$14*8.314*C8))*$U$8</f>
        <v>1.19863240465763E+040</v>
      </c>
      <c r="J8" s="1" t="n">
        <f aca="false">G8*$J$1*2</f>
        <v>8490123705877.68</v>
      </c>
      <c r="K8" s="1" t="n">
        <f aca="false">H8*$J$1*2</f>
        <v>3.03464536701714E+019</v>
      </c>
      <c r="L8" s="1" t="n">
        <f aca="false">I8*$J$1*2</f>
        <v>2.39726480931526E+025</v>
      </c>
      <c r="M8" s="1" t="n">
        <f aca="false">MIN(J8,E8)</f>
        <v>35211021.6303636</v>
      </c>
      <c r="P8" s="0" t="s">
        <v>32</v>
      </c>
      <c r="Q8" s="0" t="n">
        <v>0</v>
      </c>
      <c r="T8" s="0" t="s">
        <v>33</v>
      </c>
      <c r="U8" s="0" t="n">
        <v>5</v>
      </c>
    </row>
    <row r="9" customFormat="false" ht="13.8" hidden="false" customHeight="false" outlineLevel="0" collapsed="false">
      <c r="A9" s="0" t="n">
        <f aca="false">A8+0.5</f>
        <v>2.5</v>
      </c>
      <c r="B9" s="0" t="n">
        <f aca="false">B8+($B$1-$A$1)/$B$2*(A9-A8)</f>
        <v>37.5</v>
      </c>
      <c r="C9" s="10" t="n">
        <f aca="false">B9+273</f>
        <v>310.5</v>
      </c>
      <c r="D9" s="0" t="n">
        <f aca="false">A9*9.8*3000*1000</f>
        <v>73500000</v>
      </c>
      <c r="E9" s="1" t="n">
        <f aca="false">$H$1+$I$1*SIN(15/180*3.14)*D9</f>
        <v>39013777.0379545</v>
      </c>
      <c r="F9" s="1" t="n">
        <f aca="false">E9/$J$1/2</f>
        <v>1.95068885189772E+022</v>
      </c>
      <c r="G9" s="1" t="n">
        <f aca="false">($Q$5^(-1/$Q$6))*($J$1^(1/$Q$6-1))*EXP($Q$7/($Q$6*8.314*C9))*$U$6</f>
        <v>2.48731054246016E+027</v>
      </c>
      <c r="H9" s="1" t="n">
        <f aca="false">$Q$9^(-1/$Q$10)*($J$1^(1/$Q$10-1))*EXP($Q$11/($Q$10*8.314*C9))*$U$7</f>
        <v>5.64115724954864E+033</v>
      </c>
      <c r="I9" s="1" t="n">
        <f aca="false">$Q$13^(-1/$Q$14)*($J$1^(1/$Q$14-1))*EXP(($Q$15+D9*$Q$16)/($Q$14*8.314*C9))*$U$8</f>
        <v>3.11141969864589E+039</v>
      </c>
      <c r="J9" s="1" t="n">
        <f aca="false">G9*$J$1*2</f>
        <v>4974621084920.31</v>
      </c>
      <c r="K9" s="1" t="n">
        <f aca="false">H9*$J$1*2</f>
        <v>1.12823144990973E+019</v>
      </c>
      <c r="L9" s="1" t="n">
        <f aca="false">I9*$J$1*2</f>
        <v>6.22283939729178E+024</v>
      </c>
      <c r="M9" s="1" t="n">
        <f aca="false">MIN(J9,E9)</f>
        <v>39013777.0379545</v>
      </c>
      <c r="P9" s="0" t="s">
        <v>16</v>
      </c>
      <c r="Q9" s="1" t="n">
        <v>5.77904E-027</v>
      </c>
    </row>
    <row r="10" customFormat="false" ht="13.8" hidden="false" customHeight="false" outlineLevel="0" collapsed="false">
      <c r="A10" s="0" t="n">
        <f aca="false">A9+0.5</f>
        <v>3</v>
      </c>
      <c r="B10" s="0" t="n">
        <f aca="false">B9+($B$1-$A$1)/$B$2*(A10-A9)</f>
        <v>45</v>
      </c>
      <c r="C10" s="10" t="n">
        <f aca="false">B10+273</f>
        <v>318</v>
      </c>
      <c r="D10" s="0" t="n">
        <f aca="false">A10*9.8*3000*1000</f>
        <v>88200000</v>
      </c>
      <c r="E10" s="1" t="n">
        <f aca="false">$H$1+$I$1*SIN(15/180*3.14)*D10</f>
        <v>42816532.4455453</v>
      </c>
      <c r="F10" s="1" t="n">
        <f aca="false">E10/$J$1/2</f>
        <v>2.14082662227727E+022</v>
      </c>
      <c r="G10" s="1" t="n">
        <f aca="false">($Q$5^(-1/$Q$6))*($J$1^(1/$Q$6-1))*EXP($Q$7/($Q$6*8.314*C10))*$U$6</f>
        <v>1.49460578758277E+027</v>
      </c>
      <c r="H10" s="1" t="n">
        <f aca="false">$Q$9^(-1/$Q$10)*($J$1^(1/$Q$10-1))*EXP($Q$11/($Q$10*8.314*C10))*$U$7</f>
        <v>2.19749446160225E+033</v>
      </c>
      <c r="I10" s="1" t="n">
        <f aca="false">$Q$13^(-1/$Q$14)*($J$1^(1/$Q$14-1))*EXP(($Q$15+D10*$Q$16)/($Q$14*8.314*C10))*$U$8</f>
        <v>8.60715910606514E+038</v>
      </c>
      <c r="J10" s="1" t="n">
        <f aca="false">G10*$J$1*2</f>
        <v>2989211575165.55</v>
      </c>
      <c r="K10" s="1" t="n">
        <f aca="false">H10*$J$1*2</f>
        <v>4.3949889232045E+018</v>
      </c>
      <c r="L10" s="1" t="n">
        <f aca="false">I10*$J$1*2</f>
        <v>1.72143182121303E+024</v>
      </c>
      <c r="M10" s="1" t="n">
        <f aca="false">MIN(J10,E10)</f>
        <v>42816532.4455453</v>
      </c>
      <c r="P10" s="0" t="s">
        <v>17</v>
      </c>
      <c r="Q10" s="0" t="n">
        <v>4.7</v>
      </c>
    </row>
    <row r="11" customFormat="false" ht="13.8" hidden="false" customHeight="false" outlineLevel="0" collapsed="false">
      <c r="A11" s="0" t="n">
        <f aca="false">A10+0.5</f>
        <v>3.5</v>
      </c>
      <c r="B11" s="0" t="n">
        <f aca="false">B10+($B$1-$A$1)/$B$2*(A11-A10)</f>
        <v>52.5</v>
      </c>
      <c r="C11" s="10" t="n">
        <f aca="false">B11+273</f>
        <v>325.5</v>
      </c>
      <c r="D11" s="0" t="n">
        <f aca="false">A11*9.8*3000*1000</f>
        <v>102900000</v>
      </c>
      <c r="E11" s="1" t="n">
        <f aca="false">$H$1+$I$1*SIN(15/180*3.14)*D11</f>
        <v>46619287.8531362</v>
      </c>
      <c r="F11" s="1" t="n">
        <f aca="false">E11/$J$1/2</f>
        <v>2.33096439265681E+022</v>
      </c>
      <c r="G11" s="1" t="n">
        <f aca="false">($Q$5^(-1/$Q$6))*($J$1^(1/$Q$6-1))*EXP($Q$7/($Q$6*8.314*C11))*$U$6</f>
        <v>9.19426488386333E+026</v>
      </c>
      <c r="H11" s="1" t="n">
        <f aca="false">$Q$9^(-1/$Q$10)*($J$1^(1/$Q$10-1))*EXP($Q$11/($Q$10*8.314*C11))*$U$7</f>
        <v>8.9403720942877E+032</v>
      </c>
      <c r="I11" s="1" t="n">
        <f aca="false">$Q$13^(-1/$Q$14)*($J$1^(1/$Q$14-1))*EXP(($Q$15+D11*$Q$16)/($Q$14*8.314*C11))*$U$8</f>
        <v>2.52627080073818E+038</v>
      </c>
      <c r="J11" s="1" t="n">
        <f aca="false">G11*$J$1*2</f>
        <v>1838852976772.67</v>
      </c>
      <c r="K11" s="1" t="n">
        <f aca="false">H11*$J$1*2</f>
        <v>1.78807441885754E+018</v>
      </c>
      <c r="L11" s="1" t="n">
        <f aca="false">I11*$J$1*2</f>
        <v>5.05254160147635E+023</v>
      </c>
      <c r="M11" s="1" t="n">
        <f aca="false">MIN(J11,E11)</f>
        <v>46619287.8531362</v>
      </c>
      <c r="P11" s="0" t="s">
        <v>18</v>
      </c>
      <c r="Q11" s="1" t="n">
        <v>485000</v>
      </c>
    </row>
    <row r="12" customFormat="false" ht="13.8" hidden="false" customHeight="false" outlineLevel="0" collapsed="false">
      <c r="A12" s="0" t="n">
        <f aca="false">A11+0.5</f>
        <v>4</v>
      </c>
      <c r="B12" s="0" t="n">
        <f aca="false">B11+($B$1-$A$1)/$B$2*(A12-A11)</f>
        <v>60</v>
      </c>
      <c r="C12" s="10" t="n">
        <f aca="false">B12+273</f>
        <v>333</v>
      </c>
      <c r="D12" s="0" t="n">
        <f aca="false">A12*9.8*3000*1000</f>
        <v>117600000</v>
      </c>
      <c r="E12" s="1" t="n">
        <f aca="false">$H$1+$I$1*SIN(15/180*3.14)*D12</f>
        <v>50422043.2607271</v>
      </c>
      <c r="F12" s="1" t="n">
        <f aca="false">E12/$J$1/2</f>
        <v>2.52110216303636E+022</v>
      </c>
      <c r="G12" s="1" t="n">
        <f aca="false">($Q$5^(-1/$Q$6))*($J$1^(1/$Q$6-1))*EXP($Q$7/($Q$6*8.314*C12))*$U$6</f>
        <v>5.78112423579022E+026</v>
      </c>
      <c r="H12" s="1" t="n">
        <f aca="false">$Q$9^(-1/$Q$10)*($J$1^(1/$Q$10-1))*EXP($Q$11/($Q$10*8.314*C12))*$U$7</f>
        <v>3.78771018331131E+032</v>
      </c>
      <c r="I12" s="1" t="n">
        <f aca="false">$Q$13^(-1/$Q$14)*($J$1^(1/$Q$14-1))*EXP(($Q$15+D12*$Q$16)/($Q$14*8.314*C12))*$U$8</f>
        <v>7.83575866475069E+037</v>
      </c>
      <c r="J12" s="1" t="n">
        <f aca="false">G12*$J$1*2</f>
        <v>1156224847158.04</v>
      </c>
      <c r="K12" s="1" t="n">
        <f aca="false">H12*$J$1*2</f>
        <v>7.57542036662262E+017</v>
      </c>
      <c r="L12" s="1" t="n">
        <f aca="false">I12*$J$1*2</f>
        <v>1.56715173295013E+023</v>
      </c>
      <c r="M12" s="1" t="n">
        <f aca="false">MIN(J12,E12)</f>
        <v>50422043.2607271</v>
      </c>
      <c r="P12" s="0" t="s">
        <v>34</v>
      </c>
      <c r="Q12" s="0" t="n">
        <v>0</v>
      </c>
    </row>
    <row r="13" customFormat="false" ht="13.8" hidden="false" customHeight="false" outlineLevel="0" collapsed="false">
      <c r="A13" s="0" t="n">
        <f aca="false">A12+0.5</f>
        <v>4.5</v>
      </c>
      <c r="B13" s="0" t="n">
        <f aca="false">B12+($B$1-$A$1)/$B$2*(A13-A12)</f>
        <v>67.5</v>
      </c>
      <c r="C13" s="10" t="n">
        <f aca="false">B13+273</f>
        <v>340.5</v>
      </c>
      <c r="D13" s="0" t="n">
        <f aca="false">A13*9.8*3000*1000</f>
        <v>132300000</v>
      </c>
      <c r="E13" s="1" t="n">
        <f aca="false">$H$1+$I$1*SIN(15/180*3.14)*D13</f>
        <v>54224798.668318</v>
      </c>
      <c r="F13" s="1" t="n">
        <f aca="false">E13/$J$1/2</f>
        <v>2.7112399334159E+022</v>
      </c>
      <c r="G13" s="1" t="n">
        <f aca="false">($Q$5^(-1/$Q$6))*($J$1^(1/$Q$6-1))*EXP($Q$7/($Q$6*8.314*C13))*$U$6</f>
        <v>3.71009006712855E+026</v>
      </c>
      <c r="H13" s="1" t="n">
        <f aca="false">$Q$9^(-1/$Q$10)*($J$1^(1/$Q$10-1))*EXP($Q$11/($Q$10*8.314*C13))*$U$7</f>
        <v>1.66658963026253E+032</v>
      </c>
      <c r="I13" s="1" t="n">
        <f aca="false">$Q$13^(-1/$Q$14)*($J$1^(1/$Q$14-1))*EXP(($Q$15+D13*$Q$16)/($Q$14*8.314*C13))*$U$8</f>
        <v>2.55904914258533E+037</v>
      </c>
      <c r="J13" s="1" t="n">
        <f aca="false">G13*$J$1*2</f>
        <v>742018013425.709</v>
      </c>
      <c r="K13" s="1" t="n">
        <f aca="false">H13*$J$1*2</f>
        <v>3.33317926052505E+017</v>
      </c>
      <c r="L13" s="1" t="n">
        <f aca="false">I13*$J$1*2</f>
        <v>5.11809828517066E+022</v>
      </c>
      <c r="M13" s="1" t="n">
        <f aca="false">MIN(J13,E13)</f>
        <v>54224798.668318</v>
      </c>
      <c r="P13" s="0" t="s">
        <v>19</v>
      </c>
      <c r="Q13" s="1" t="n">
        <v>1.393E-014</v>
      </c>
    </row>
    <row r="14" customFormat="false" ht="13.8" hidden="false" customHeight="false" outlineLevel="0" collapsed="false">
      <c r="A14" s="0" t="n">
        <f aca="false">A13+0.5</f>
        <v>5</v>
      </c>
      <c r="B14" s="0" t="n">
        <f aca="false">B13+($B$1-$A$1)/$B$2*(A14-A13)</f>
        <v>75</v>
      </c>
      <c r="C14" s="10" t="n">
        <f aca="false">B14+273</f>
        <v>348</v>
      </c>
      <c r="D14" s="0" t="n">
        <f aca="false">A14*9.8*3000*1000</f>
        <v>147000000</v>
      </c>
      <c r="E14" s="1" t="n">
        <f aca="false">$H$1+$I$1*SIN(15/180*3.14)*D14</f>
        <v>58027554.0759089</v>
      </c>
      <c r="F14" s="1" t="n">
        <f aca="false">E14/$J$1/2</f>
        <v>2.90137770379544E+022</v>
      </c>
      <c r="G14" s="1" t="n">
        <f aca="false">($Q$5^(-1/$Q$6))*($J$1^(1/$Q$6-1))*EXP($Q$7/($Q$6*8.314*C14))*$U$6</f>
        <v>2.42694272756358E+026</v>
      </c>
      <c r="H14" s="1" t="n">
        <f aca="false">$Q$9^(-1/$Q$10)*($J$1^(1/$Q$10-1))*EXP($Q$11/($Q$10*8.314*C14))*$U$7</f>
        <v>7.59712129031102E+031</v>
      </c>
      <c r="I14" s="1" t="n">
        <f aca="false">$Q$13^(-1/$Q$14)*($J$1^(1/$Q$14-1))*EXP(($Q$15+D14*$Q$16)/($Q$14*8.314*C14))*$U$8</f>
        <v>8.77050459977805E+036</v>
      </c>
      <c r="J14" s="1" t="n">
        <f aca="false">G14*$J$1*2</f>
        <v>485388545512.716</v>
      </c>
      <c r="K14" s="1" t="n">
        <f aca="false">H14*$J$1*2</f>
        <v>1.5194242580622E+017</v>
      </c>
      <c r="L14" s="1" t="n">
        <f aca="false">I14*$J$1*2</f>
        <v>1.75410091995561E+022</v>
      </c>
      <c r="M14" s="1" t="n">
        <f aca="false">MIN(J14,E14)</f>
        <v>58027554.0759089</v>
      </c>
      <c r="P14" s="0" t="s">
        <v>20</v>
      </c>
      <c r="Q14" s="0" t="n">
        <v>3</v>
      </c>
    </row>
    <row r="15" customFormat="false" ht="13.8" hidden="false" customHeight="false" outlineLevel="0" collapsed="false">
      <c r="A15" s="0" t="n">
        <f aca="false">A14+0.5</f>
        <v>5.5</v>
      </c>
      <c r="B15" s="0" t="n">
        <f aca="false">B14+($B$1-$A$1)/$B$2*(A15-A14)</f>
        <v>82.5</v>
      </c>
      <c r="C15" s="10" t="n">
        <f aca="false">B15+273</f>
        <v>355.5</v>
      </c>
      <c r="D15" s="0" t="n">
        <f aca="false">A15*9.8*3000*1000</f>
        <v>161700000</v>
      </c>
      <c r="E15" s="1" t="n">
        <f aca="false">$H$1+$I$1*SIN(15/180*3.14)*D15</f>
        <v>61830309.4834998</v>
      </c>
      <c r="F15" s="1" t="n">
        <f aca="false">E15/$J$1/2</f>
        <v>3.09151547417499E+022</v>
      </c>
      <c r="G15" s="1" t="n">
        <f aca="false">($Q$5^(-1/$Q$6))*($J$1^(1/$Q$6-1))*EXP($Q$7/($Q$6*8.314*C15))*$U$6</f>
        <v>1.61626297988819E+026</v>
      </c>
      <c r="H15" s="1" t="n">
        <f aca="false">$Q$9^(-1/$Q$10)*($J$1^(1/$Q$10-1))*EXP($Q$11/($Q$10*8.314*C15))*$U$7</f>
        <v>3.57985313005297E+031</v>
      </c>
      <c r="I15" s="1" t="n">
        <f aca="false">$Q$13^(-1/$Q$14)*($J$1^(1/$Q$14-1))*EXP(($Q$15+D15*$Q$16)/($Q$14*8.314*C15))*$U$8</f>
        <v>3.14480027623239E+036</v>
      </c>
      <c r="J15" s="1" t="n">
        <f aca="false">G15*$J$1*2</f>
        <v>323252595977.638</v>
      </c>
      <c r="K15" s="1" t="n">
        <f aca="false">H15*$J$1*2</f>
        <v>71597062601059500</v>
      </c>
      <c r="L15" s="1" t="n">
        <f aca="false">I15*$J$1*2</f>
        <v>6.28960055246478E+021</v>
      </c>
      <c r="M15" s="1" t="n">
        <f aca="false">MIN(J15,E15)</f>
        <v>61830309.4834998</v>
      </c>
      <c r="P15" s="0" t="s">
        <v>21</v>
      </c>
      <c r="Q15" s="1" t="n">
        <v>430000</v>
      </c>
    </row>
    <row r="16" customFormat="false" ht="13.8" hidden="false" customHeight="false" outlineLevel="0" collapsed="false">
      <c r="A16" s="0" t="n">
        <f aca="false">A15+0.5</f>
        <v>6</v>
      </c>
      <c r="B16" s="0" t="n">
        <f aca="false">B15+($B$1-$A$1)/$B$2*(A16-A15)</f>
        <v>90</v>
      </c>
      <c r="C16" s="10" t="n">
        <f aca="false">B16+273</f>
        <v>363</v>
      </c>
      <c r="D16" s="0" t="n">
        <f aca="false">A16*9.8*3000*1000</f>
        <v>176400000</v>
      </c>
      <c r="E16" s="1" t="n">
        <f aca="false">$H$1+$I$1*SIN(15/180*3.14)*D16</f>
        <v>65633064.8910907</v>
      </c>
      <c r="F16" s="1" t="n">
        <f aca="false">E16/$J$1/2</f>
        <v>3.28165324455453E+022</v>
      </c>
      <c r="G16" s="1" t="n">
        <f aca="false">($Q$5^(-1/$Q$6))*($J$1^(1/$Q$6-1))*EXP($Q$7/($Q$6*8.314*C16))*$U$6</f>
        <v>1.09461116818472E+026</v>
      </c>
      <c r="H16" s="1" t="n">
        <f aca="false">$Q$9^(-1/$Q$10)*($J$1^(1/$Q$10-1))*EXP($Q$11/($Q$10*8.314*C16))*$U$7</f>
        <v>1.74014253745561E+031</v>
      </c>
      <c r="I16" s="1" t="n">
        <f aca="false">$Q$13^(-1/$Q$14)*($J$1^(1/$Q$14-1))*EXP(($Q$15+D16*$Q$16)/($Q$14*8.314*C16))*$U$8</f>
        <v>1.17643467870766E+036</v>
      </c>
      <c r="J16" s="1" t="n">
        <f aca="false">G16*$J$1*2</f>
        <v>218922233636.944</v>
      </c>
      <c r="K16" s="1" t="n">
        <f aca="false">H16*$J$1*2</f>
        <v>34802850749112300</v>
      </c>
      <c r="L16" s="1" t="n">
        <f aca="false">I16*$J$1*2</f>
        <v>2.35286935741531E+021</v>
      </c>
      <c r="M16" s="1" t="n">
        <f aca="false">MIN(J16,E16)</f>
        <v>65633064.8910907</v>
      </c>
      <c r="P16" s="0" t="s">
        <v>35</v>
      </c>
      <c r="Q16" s="1" t="n">
        <v>1.5E-005</v>
      </c>
    </row>
    <row r="17" customFormat="false" ht="13.8" hidden="false" customHeight="false" outlineLevel="0" collapsed="false">
      <c r="A17" s="0" t="n">
        <f aca="false">A16+0.5</f>
        <v>6.5</v>
      </c>
      <c r="B17" s="0" t="n">
        <f aca="false">B16+($B$1-$A$1)/$B$2*(A17-A16)</f>
        <v>97.5</v>
      </c>
      <c r="C17" s="10" t="n">
        <f aca="false">B17+273</f>
        <v>370.5</v>
      </c>
      <c r="D17" s="0" t="n">
        <f aca="false">A17*9.8*3000*1000</f>
        <v>191100000</v>
      </c>
      <c r="E17" s="1" t="n">
        <f aca="false">$H$1+$I$1*SIN(15/180*3.14)*D17</f>
        <v>69435820.2986816</v>
      </c>
      <c r="F17" s="1" t="n">
        <f aca="false">E17/$J$1/2</f>
        <v>3.47179101493408E+022</v>
      </c>
      <c r="G17" s="1" t="n">
        <f aca="false">($Q$5^(-1/$Q$6))*($J$1^(1/$Q$6-1))*EXP($Q$7/($Q$6*8.314*C17))*$U$6</f>
        <v>7.53112815499759E+025</v>
      </c>
      <c r="H17" s="1" t="n">
        <f aca="false">$Q$9^(-1/$Q$10)*($J$1^(1/$Q$10-1))*EXP($Q$11/($Q$10*8.314*C17))*$U$7</f>
        <v>8.70939231743715E+030</v>
      </c>
      <c r="I17" s="1" t="n">
        <f aca="false">$Q$13^(-1/$Q$14)*($J$1^(1/$Q$14-1))*EXP(($Q$15+D17*$Q$16)/($Q$14*8.314*C17))*$U$8</f>
        <v>4.57963682488458E+035</v>
      </c>
      <c r="J17" s="1" t="n">
        <f aca="false">G17*$J$1*2</f>
        <v>150622563099.952</v>
      </c>
      <c r="K17" s="1" t="n">
        <f aca="false">H17*$J$1*2</f>
        <v>17418784634874300</v>
      </c>
      <c r="L17" s="1" t="n">
        <f aca="false">I17*$J$1*2</f>
        <v>9.15927364976916E+020</v>
      </c>
      <c r="M17" s="1" t="n">
        <f aca="false">MIN(J17,E17)</f>
        <v>69435820.2986816</v>
      </c>
    </row>
    <row r="18" customFormat="false" ht="13.8" hidden="false" customHeight="false" outlineLevel="0" collapsed="false">
      <c r="A18" s="0" t="n">
        <f aca="false">A17+0.5</f>
        <v>7</v>
      </c>
      <c r="B18" s="0" t="n">
        <f aca="false">B17+($B$1-$A$1)/$B$2*(A18-A17)</f>
        <v>105</v>
      </c>
      <c r="C18" s="10" t="n">
        <f aca="false">B18+273</f>
        <v>378</v>
      </c>
      <c r="D18" s="0" t="n">
        <f aca="false">A18*9.8*3000*1000</f>
        <v>205800000</v>
      </c>
      <c r="E18" s="1" t="n">
        <f aca="false">$H$1+$I$1*SIN(15/180*3.14)*D18</f>
        <v>73238575.7062725</v>
      </c>
      <c r="F18" s="1" t="n">
        <f aca="false">E18/$J$1/2</f>
        <v>3.66192878531362E+022</v>
      </c>
      <c r="G18" s="1" t="n">
        <f aca="false">($Q$5^(-1/$Q$6))*($J$1^(1/$Q$6-1))*EXP($Q$7/($Q$6*8.314*C18))*$U$6</f>
        <v>5.25901777804987E+025</v>
      </c>
      <c r="H18" s="1" t="n">
        <f aca="false">$Q$9^(-1/$Q$10)*($J$1^(1/$Q$10-1))*EXP($Q$11/($Q$10*8.314*C18))*$U$7</f>
        <v>4.48042627696536E+030</v>
      </c>
      <c r="I18" s="1" t="n">
        <f aca="false">$Q$13^(-1/$Q$14)*($J$1^(1/$Q$14-1))*EXP(($Q$15+D18*$Q$16)/($Q$14*8.314*C18))*$U$8</f>
        <v>1.85077513297086E+035</v>
      </c>
      <c r="J18" s="1" t="n">
        <f aca="false">G18*$J$1*2</f>
        <v>105180355560.997</v>
      </c>
      <c r="K18" s="1" t="n">
        <f aca="false">H18*$J$1*2</f>
        <v>8960852553930720</v>
      </c>
      <c r="L18" s="1" t="n">
        <f aca="false">I18*$J$1*2</f>
        <v>3.70155026594173E+020</v>
      </c>
      <c r="M18" s="1" t="n">
        <f aca="false">MIN(J18,E18)</f>
        <v>73238575.7062725</v>
      </c>
    </row>
    <row r="19" customFormat="false" ht="13.8" hidden="false" customHeight="false" outlineLevel="0" collapsed="false">
      <c r="A19" s="0" t="n">
        <f aca="false">A18+0.5</f>
        <v>7.5</v>
      </c>
      <c r="B19" s="0" t="n">
        <f aca="false">B18+($B$1-$A$1)/$B$2*(A19-A18)</f>
        <v>112.5</v>
      </c>
      <c r="C19" s="10" t="n">
        <f aca="false">B19+273</f>
        <v>385.5</v>
      </c>
      <c r="D19" s="0" t="n">
        <f aca="false">A19*9.8*3000*1000</f>
        <v>220500000</v>
      </c>
      <c r="E19" s="1" t="n">
        <f aca="false">$H$1+$I$1*SIN(15/180*3.14)*D19</f>
        <v>77041331.1138633</v>
      </c>
      <c r="F19" s="1" t="n">
        <f aca="false">E19/$J$1/2</f>
        <v>3.85206655569317E+022</v>
      </c>
      <c r="G19" s="1" t="n">
        <f aca="false">($Q$5^(-1/$Q$6))*($J$1^(1/$Q$6-1))*EXP($Q$7/($Q$6*8.314*C19))*$U$6</f>
        <v>3.72406749405233E+025</v>
      </c>
      <c r="H19" s="1" t="n">
        <f aca="false">$Q$9^(-1/$Q$10)*($J$1^(1/$Q$10-1))*EXP($Q$11/($Q$10*8.314*C19))*$U$7</f>
        <v>2.36528270050039E+030</v>
      </c>
      <c r="I19" s="1" t="n">
        <f aca="false">$Q$13^(-1/$Q$14)*($J$1^(1/$Q$14-1))*EXP(($Q$15+D19*$Q$16)/($Q$14*8.314*C19))*$U$8</f>
        <v>7.74794762883968E+034</v>
      </c>
      <c r="J19" s="1" t="n">
        <f aca="false">G19*$J$1*2</f>
        <v>74481349881.0467</v>
      </c>
      <c r="K19" s="1" t="n">
        <f aca="false">H19*$J$1*2</f>
        <v>4730565401000780</v>
      </c>
      <c r="L19" s="1" t="n">
        <f aca="false">I19*$J$1*2</f>
        <v>1.54958952576794E+020</v>
      </c>
      <c r="M19" s="1" t="n">
        <f aca="false">MIN(J19,E19)</f>
        <v>77041331.1138633</v>
      </c>
    </row>
    <row r="20" customFormat="false" ht="13.8" hidden="false" customHeight="false" outlineLevel="0" collapsed="false">
      <c r="A20" s="0" t="n">
        <f aca="false">A19+0.5</f>
        <v>8</v>
      </c>
      <c r="B20" s="0" t="n">
        <f aca="false">B19+($B$1-$A$1)/$B$2*(A20-A19)</f>
        <v>120</v>
      </c>
      <c r="C20" s="10" t="n">
        <f aca="false">B20+273</f>
        <v>393</v>
      </c>
      <c r="D20" s="0" t="n">
        <f aca="false">A20*9.8*3000*1000</f>
        <v>235200000</v>
      </c>
      <c r="E20" s="1" t="n">
        <f aca="false">$H$1+$I$1*SIN(15/180*3.14)*D20</f>
        <v>80844086.5214542</v>
      </c>
      <c r="F20" s="1" t="n">
        <f aca="false">E20/$J$1/2</f>
        <v>4.04220432607271E+022</v>
      </c>
      <c r="G20" s="1" t="n">
        <f aca="false">($Q$5^(-1/$Q$6))*($J$1^(1/$Q$6-1))*EXP($Q$7/($Q$6*8.314*C20))*$U$6</f>
        <v>2.67209152385636E+025</v>
      </c>
      <c r="H20" s="1" t="n">
        <f aca="false">$Q$9^(-1/$Q$10)*($J$1^(1/$Q$10-1))*EXP($Q$11/($Q$10*8.314*C20))*$U$7</f>
        <v>1.27948720181271E+030</v>
      </c>
      <c r="I20" s="1" t="n">
        <f aca="false">$Q$13^(-1/$Q$14)*($J$1^(1/$Q$14-1))*EXP(($Q$15+D20*$Q$16)/($Q$14*8.314*C20))*$U$8</f>
        <v>3.35315439996838E+034</v>
      </c>
      <c r="J20" s="1" t="n">
        <f aca="false">G20*$J$1*2</f>
        <v>53441830477.1272</v>
      </c>
      <c r="K20" s="1" t="n">
        <f aca="false">H20*$J$1*2</f>
        <v>2558974403625420</v>
      </c>
      <c r="L20" s="1" t="n">
        <f aca="false">I20*$J$1*2</f>
        <v>6.70630879993676E+019</v>
      </c>
      <c r="M20" s="1" t="n">
        <f aca="false">MIN(J20,E20)</f>
        <v>80844086.5214542</v>
      </c>
    </row>
    <row r="21" customFormat="false" ht="13.8" hidden="false" customHeight="false" outlineLevel="0" collapsed="false">
      <c r="A21" s="0" t="n">
        <f aca="false">A20+0.5</f>
        <v>8.5</v>
      </c>
      <c r="B21" s="0" t="n">
        <f aca="false">B20+($B$1-$A$1)/$B$2*(A21-A20)</f>
        <v>127.5</v>
      </c>
      <c r="C21" s="10" t="n">
        <f aca="false">B21+273</f>
        <v>400.5</v>
      </c>
      <c r="D21" s="0" t="n">
        <f aca="false">A21*9.8*3000*1000</f>
        <v>249900000</v>
      </c>
      <c r="E21" s="1" t="n">
        <f aca="false">$H$1+$I$1*SIN(15/180*3.14)*D21</f>
        <v>84646841.9290451</v>
      </c>
      <c r="F21" s="1" t="n">
        <f aca="false">E21/$J$1/2</f>
        <v>4.23234209645226E+022</v>
      </c>
      <c r="G21" s="1" t="n">
        <f aca="false">($Q$5^(-1/$Q$6))*($J$1^(1/$Q$6-1))*EXP($Q$7/($Q$6*8.314*C21))*$U$6</f>
        <v>1.94126399231038E+025</v>
      </c>
      <c r="H21" s="1" t="n">
        <f aca="false">$Q$9^(-1/$Q$10)*($J$1^(1/$Q$10-1))*EXP($Q$11/($Q$10*8.314*C21))*$U$7</f>
        <v>7.08244337061273E+029</v>
      </c>
      <c r="I21" s="1" t="n">
        <f aca="false">$Q$13^(-1/$Q$14)*($J$1^(1/$Q$14-1))*EXP(($Q$15+D21*$Q$16)/($Q$14*8.314*C21))*$U$8</f>
        <v>1.4974191744429E+034</v>
      </c>
      <c r="J21" s="1" t="n">
        <f aca="false">G21*$J$1*2</f>
        <v>38825279846.2076</v>
      </c>
      <c r="K21" s="1" t="n">
        <f aca="false">H21*$J$1*2</f>
        <v>1416488674122550</v>
      </c>
      <c r="L21" s="1" t="n">
        <f aca="false">I21*$J$1*2</f>
        <v>2.9948383488858E+019</v>
      </c>
      <c r="M21" s="1" t="n">
        <f aca="false">MIN(J21,E21)</f>
        <v>84646841.9290451</v>
      </c>
    </row>
    <row r="22" customFormat="false" ht="13.8" hidden="false" customHeight="false" outlineLevel="0" collapsed="false">
      <c r="A22" s="0" t="n">
        <f aca="false">A21+0.5</f>
        <v>9</v>
      </c>
      <c r="B22" s="0" t="n">
        <f aca="false">B21+($B$1-$A$1)/$B$2*(A22-A21)</f>
        <v>135</v>
      </c>
      <c r="C22" s="10" t="n">
        <f aca="false">B22+273</f>
        <v>408</v>
      </c>
      <c r="D22" s="0" t="n">
        <f aca="false">A22*9.8*3000*1000</f>
        <v>264600000</v>
      </c>
      <c r="E22" s="1" t="n">
        <f aca="false">$H$1+$I$1*SIN(15/180*3.14)*D22</f>
        <v>88449597.336636</v>
      </c>
      <c r="F22" s="1" t="n">
        <f aca="false">E22/$J$1/2</f>
        <v>4.4224798668318E+022</v>
      </c>
      <c r="G22" s="1" t="n">
        <f aca="false">($Q$5^(-1/$Q$6))*($J$1^(1/$Q$6-1))*EXP($Q$7/($Q$6*8.314*C22))*$U$6</f>
        <v>1.42698558742807E+025</v>
      </c>
      <c r="H22" s="1" t="n">
        <f aca="false">$Q$9^(-1/$Q$10)*($J$1^(1/$Q$10-1))*EXP($Q$11/($Q$10*8.314*C22))*$U$7</f>
        <v>4.00657608274582E+029</v>
      </c>
      <c r="I22" s="1" t="n">
        <f aca="false">$Q$13^(-1/$Q$14)*($J$1^(1/$Q$14-1))*EXP(($Q$15+D22*$Q$16)/($Q$14*8.314*C22))*$U$8</f>
        <v>6.8881869484894E+033</v>
      </c>
      <c r="J22" s="1" t="n">
        <f aca="false">G22*$J$1*2</f>
        <v>28539711748.5614</v>
      </c>
      <c r="K22" s="1" t="n">
        <f aca="false">H22*$J$1*2</f>
        <v>801315216549164</v>
      </c>
      <c r="L22" s="1" t="n">
        <f aca="false">I22*$J$1*2</f>
        <v>1.37763738969788E+019</v>
      </c>
      <c r="M22" s="1" t="n">
        <f aca="false">MIN(J22,E22)</f>
        <v>88449597.336636</v>
      </c>
    </row>
    <row r="23" customFormat="false" ht="13.8" hidden="false" customHeight="false" outlineLevel="0" collapsed="false">
      <c r="A23" s="0" t="n">
        <f aca="false">A22+0.5</f>
        <v>9.5</v>
      </c>
      <c r="B23" s="0" t="n">
        <f aca="false">B22+($B$1-$A$1)/$B$2*(A23-A22)</f>
        <v>142.5</v>
      </c>
      <c r="C23" s="10" t="n">
        <f aca="false">B23+273</f>
        <v>415.5</v>
      </c>
      <c r="D23" s="0" t="n">
        <f aca="false">A23*9.8*3000*1000</f>
        <v>279300000</v>
      </c>
      <c r="E23" s="1" t="n">
        <f aca="false">$H$1+$I$1*SIN(15/180*3.14)*D23</f>
        <v>92252352.7442269</v>
      </c>
      <c r="F23" s="1" t="n">
        <f aca="false">E23/$J$1/2</f>
        <v>4.61261763721135E+022</v>
      </c>
      <c r="G23" s="1" t="n">
        <f aca="false">($Q$5^(-1/$Q$6))*($J$1^(1/$Q$6-1))*EXP($Q$7/($Q$6*8.314*C23))*$U$6</f>
        <v>1.06066936675378E+025</v>
      </c>
      <c r="H23" s="1" t="n">
        <f aca="false">$Q$9^(-1/$Q$10)*($J$1^(1/$Q$10-1))*EXP($Q$11/($Q$10*8.314*C23))*$U$7</f>
        <v>2.31363814753744E+029</v>
      </c>
      <c r="I23" s="1" t="n">
        <f aca="false">$Q$13^(-1/$Q$14)*($J$1^(1/$Q$14-1))*EXP(($Q$15+D23*$Q$16)/($Q$14*8.314*C23))*$U$8</f>
        <v>3.2586756464491E+033</v>
      </c>
      <c r="J23" s="1" t="n">
        <f aca="false">G23*$J$1*2</f>
        <v>21213387335.0757</v>
      </c>
      <c r="K23" s="1" t="n">
        <f aca="false">H23*$J$1*2</f>
        <v>462727629507487</v>
      </c>
      <c r="L23" s="1" t="n">
        <f aca="false">I23*$J$1*2</f>
        <v>6.5173512928982E+018</v>
      </c>
      <c r="M23" s="1" t="n">
        <f aca="false">MIN(J23,E23)</f>
        <v>92252352.7442269</v>
      </c>
      <c r="O23" s="0" t="s">
        <v>22</v>
      </c>
      <c r="P23" s="0" t="s">
        <v>23</v>
      </c>
    </row>
    <row r="24" customFormat="false" ht="13.8" hidden="false" customHeight="false" outlineLevel="0" collapsed="false">
      <c r="A24" s="0" t="n">
        <f aca="false">A23+0.5</f>
        <v>10</v>
      </c>
      <c r="B24" s="0" t="n">
        <f aca="false">B23+($B$1-$A$1)/$B$2*(A24-A23)</f>
        <v>150</v>
      </c>
      <c r="C24" s="11" t="n">
        <f aca="false">B24+273</f>
        <v>423</v>
      </c>
      <c r="D24" s="0" t="n">
        <f aca="false">A24*9.8*3000*1000</f>
        <v>294000000</v>
      </c>
      <c r="E24" s="1" t="n">
        <f aca="false">$H$1+$I$1*SIN(15/180*3.14)*D24</f>
        <v>96055108.1518178</v>
      </c>
      <c r="F24" s="1" t="n">
        <f aca="false">E24/$J$1/2</f>
        <v>4.80275540759089E+022</v>
      </c>
      <c r="G24" s="1" t="n">
        <f aca="false">($Q$5^(-1/$Q$6))*($J$1^(1/$Q$6-1))*EXP($Q$7/($Q$6*8.314*C24))*$U$6</f>
        <v>7.96726466561785E+024</v>
      </c>
      <c r="H24" s="1" t="n">
        <f aca="false">$Q$9^(-1/$Q$10)*($J$1^(1/$Q$10-1))*EXP($Q$11/($Q$10*8.314*C24))*$U$7</f>
        <v>1.36230435113253E+029</v>
      </c>
      <c r="I24" s="1" t="n">
        <f aca="false">$Q$13^(-1/$Q$14)*($J$1^(1/$Q$14-1))*EXP(($Q$15+D24*$Q$16)/($Q$14*8.314*C24))*$U$8</f>
        <v>1.5830857115765E+033</v>
      </c>
      <c r="J24" s="7" t="n">
        <f aca="false">G24*$J$1*2</f>
        <v>15934529331.2357</v>
      </c>
      <c r="K24" s="7" t="n">
        <f aca="false">H24*$J$1*2</f>
        <v>272460870226505</v>
      </c>
      <c r="L24" s="7" t="n">
        <f aca="false">I24*$J$1*2</f>
        <v>3.16617142315299E+018</v>
      </c>
      <c r="M24" s="1" t="n">
        <f aca="false">MIN(J24,E24)</f>
        <v>96055108.1518178</v>
      </c>
      <c r="P24" s="0" t="s">
        <v>24</v>
      </c>
    </row>
    <row r="25" customFormat="false" ht="13.8" hidden="false" customHeight="false" outlineLevel="0" collapsed="false">
      <c r="A25" s="0" t="n">
        <f aca="false">A24+0.5</f>
        <v>10.5</v>
      </c>
      <c r="B25" s="0" t="n">
        <f aca="false">B24+($B$1-$A$1)/$B$2*(A25-A24)</f>
        <v>157.5</v>
      </c>
      <c r="C25" s="10" t="n">
        <f aca="false">B25+273</f>
        <v>430.5</v>
      </c>
      <c r="D25" s="0" t="n">
        <f aca="false">A25*9.8*3000*1000</f>
        <v>308700000</v>
      </c>
      <c r="E25" s="1" t="n">
        <f aca="false">$H$1+$I$1*SIN(15/180*3.14)*D25</f>
        <v>99857863.5594087</v>
      </c>
      <c r="F25" s="1" t="n">
        <f aca="false">E25/$J$1/2</f>
        <v>4.99289317797043E+022</v>
      </c>
      <c r="G25" s="1" t="n">
        <f aca="false">($Q$5^(-1/$Q$6))*($J$1^(1/$Q$6-1))*EXP($Q$7/($Q$6*8.314*C25))*$U$6</f>
        <v>6.04461235963521E+024</v>
      </c>
      <c r="H25" s="1" t="n">
        <f aca="false">$Q$9^(-1/$Q$10)*($J$1^(1/$Q$10-1))*EXP($Q$11/($Q$10*8.314*C25))*$U$7</f>
        <v>8.17085550257675E+028</v>
      </c>
      <c r="I25" s="1" t="n">
        <f aca="false">$Q$13^(-1/$Q$14)*($J$1^(1/$Q$14-1))*EXP(($Q$15+D25*$Q$16)/($Q$14*8.314*C25))*$U$8</f>
        <v>7.88664599371064E+032</v>
      </c>
      <c r="J25" s="1" t="n">
        <f aca="false">G25*$J$1*2</f>
        <v>12089224719.2704</v>
      </c>
      <c r="K25" s="1" t="n">
        <f aca="false">H25*$J$1*2</f>
        <v>163417110051535</v>
      </c>
      <c r="L25" s="1" t="n">
        <f aca="false">I25*$J$1*2</f>
        <v>1.57732919874213E+018</v>
      </c>
      <c r="M25" s="1" t="n">
        <f aca="false">MIN(J25,E25)</f>
        <v>99857863.5594087</v>
      </c>
    </row>
    <row r="26" customFormat="false" ht="13.8" hidden="false" customHeight="false" outlineLevel="0" collapsed="false">
      <c r="A26" s="0" t="n">
        <f aca="false">A25+0.5</f>
        <v>11</v>
      </c>
      <c r="B26" s="0" t="n">
        <f aca="false">B25+($B$1-$A$1)/$B$2*(A26-A25)</f>
        <v>165</v>
      </c>
      <c r="C26" s="10" t="n">
        <f aca="false">B26+273</f>
        <v>438</v>
      </c>
      <c r="D26" s="0" t="n">
        <f aca="false">A26*9.8*3000*1000</f>
        <v>323400000</v>
      </c>
      <c r="E26" s="1" t="n">
        <f aca="false">$H$1+$I$1*SIN(15/180*3.14)*D26</f>
        <v>103660618.967</v>
      </c>
      <c r="F26" s="1" t="n">
        <f aca="false">E26/$J$1/2</f>
        <v>5.18303094834998E+022</v>
      </c>
      <c r="G26" s="1" t="n">
        <f aca="false">($Q$5^(-1/$Q$6))*($J$1^(1/$Q$6-1))*EXP($Q$7/($Q$6*8.314*C26))*$U$6</f>
        <v>4.62951213321112E+024</v>
      </c>
      <c r="H26" s="1" t="n">
        <f aca="false">$Q$9^(-1/$Q$10)*($J$1^(1/$Q$10-1))*EXP($Q$11/($Q$10*8.314*C26))*$U$7</f>
        <v>4.98728151162109E+028</v>
      </c>
      <c r="I26" s="1" t="n">
        <f aca="false">$Q$13^(-1/$Q$14)*($J$1^(1/$Q$14-1))*EXP(($Q$15+D26*$Q$16)/($Q$14*8.314*C26))*$U$8</f>
        <v>4.02386769542428E+032</v>
      </c>
      <c r="J26" s="1" t="n">
        <f aca="false">G26*$J$1*2</f>
        <v>9259024266.42223</v>
      </c>
      <c r="K26" s="1" t="n">
        <f aca="false">H26*$J$1*2</f>
        <v>99745630232421.8</v>
      </c>
      <c r="L26" s="1" t="n">
        <f aca="false">I26*$J$1*2</f>
        <v>8.04773539084855E+017</v>
      </c>
      <c r="M26" s="1" t="n">
        <f aca="false">MIN(J26,E26)</f>
        <v>103660618.967</v>
      </c>
    </row>
    <row r="27" customFormat="false" ht="13.8" hidden="false" customHeight="false" outlineLevel="0" collapsed="false">
      <c r="A27" s="0" t="n">
        <f aca="false">A26+0.5</f>
        <v>11.5</v>
      </c>
      <c r="B27" s="0" t="n">
        <f aca="false">B26+($B$1-$A$1)/$B$2*(A27-A26)</f>
        <v>172.5</v>
      </c>
      <c r="C27" s="10" t="n">
        <f aca="false">B27+273</f>
        <v>445.5</v>
      </c>
      <c r="D27" s="0" t="n">
        <f aca="false">A27*9.8*3000*1000</f>
        <v>338100000</v>
      </c>
      <c r="E27" s="1" t="n">
        <f aca="false">$H$1+$I$1*SIN(15/180*3.14)*D27</f>
        <v>107463374.37459</v>
      </c>
      <c r="F27" s="1" t="n">
        <f aca="false">E27/$J$1/2</f>
        <v>5.37316871872952E+022</v>
      </c>
      <c r="G27" s="1" t="n">
        <f aca="false">($Q$5^(-1/$Q$6))*($J$1^(1/$Q$6-1))*EXP($Q$7/($Q$6*8.314*C27))*$U$6</f>
        <v>3.57768505799029E+024</v>
      </c>
      <c r="H27" s="1" t="n">
        <f aca="false">$Q$9^(-1/$Q$10)*($J$1^(1/$Q$10-1))*EXP($Q$11/($Q$10*8.314*C27))*$U$7</f>
        <v>3.09513227415022E+028</v>
      </c>
      <c r="I27" s="1" t="n">
        <f aca="false">$Q$13^(-1/$Q$14)*($J$1^(1/$Q$14-1))*EXP(($Q$15+D27*$Q$16)/($Q$14*8.314*C27))*$U$8</f>
        <v>2.10007623447792E+032</v>
      </c>
      <c r="J27" s="1" t="n">
        <f aca="false">G27*$J$1*2</f>
        <v>7155370115.98057</v>
      </c>
      <c r="K27" s="1" t="n">
        <f aca="false">H27*$J$1*2</f>
        <v>61902645483004.4</v>
      </c>
      <c r="L27" s="1" t="n">
        <f aca="false">I27*$J$1*2</f>
        <v>4.20015246895585E+017</v>
      </c>
      <c r="M27" s="1" t="n">
        <f aca="false">MIN(J27,E27)</f>
        <v>107463374.37459</v>
      </c>
    </row>
    <row r="28" customFormat="false" ht="13.8" hidden="false" customHeight="false" outlineLevel="0" collapsed="false">
      <c r="A28" s="0" t="n">
        <f aca="false">A27+0.5</f>
        <v>12</v>
      </c>
      <c r="B28" s="0" t="n">
        <f aca="false">B27+($B$1-$A$1)/$B$2*(A28-A27)</f>
        <v>180</v>
      </c>
      <c r="C28" s="10" t="n">
        <f aca="false">B28+273</f>
        <v>453</v>
      </c>
      <c r="D28" s="0" t="n">
        <f aca="false">A28*9.8*3000*1000</f>
        <v>352800000</v>
      </c>
      <c r="E28" s="1" t="n">
        <f aca="false">$H$1+$I$1*SIN(15/180*3.14)*D28</f>
        <v>111266129.782181</v>
      </c>
      <c r="F28" s="1" t="n">
        <f aca="false">E28/$J$1/2</f>
        <v>5.56330648910907E+022</v>
      </c>
      <c r="G28" s="1" t="n">
        <f aca="false">($Q$5^(-1/$Q$6))*($J$1^(1/$Q$6-1))*EXP($Q$7/($Q$6*8.314*C28))*$U$6</f>
        <v>2.78853039306694E+024</v>
      </c>
      <c r="H28" s="1" t="n">
        <f aca="false">$Q$9^(-1/$Q$10)*($J$1^(1/$Q$10-1))*EXP($Q$11/($Q$10*8.314*C28))*$U$7</f>
        <v>1.95143892772431E+028</v>
      </c>
      <c r="I28" s="1" t="n">
        <f aca="false">$Q$13^(-1/$Q$14)*($J$1^(1/$Q$14-1))*EXP(($Q$15+D28*$Q$16)/($Q$14*8.314*C28))*$U$8</f>
        <v>1.11989603505126E+032</v>
      </c>
      <c r="J28" s="1" t="n">
        <f aca="false">G28*$J$1*2</f>
        <v>5577060786.13388</v>
      </c>
      <c r="K28" s="1" t="n">
        <f aca="false">H28*$J$1*2</f>
        <v>39028778554486.2</v>
      </c>
      <c r="L28" s="1" t="n">
        <f aca="false">I28*$J$1*2</f>
        <v>2.23979207010253E+017</v>
      </c>
      <c r="M28" s="1" t="n">
        <f aca="false">MIN(J28,E28)</f>
        <v>111266129.782181</v>
      </c>
    </row>
    <row r="29" customFormat="false" ht="13.8" hidden="false" customHeight="false" outlineLevel="0" collapsed="false">
      <c r="A29" s="0" t="n">
        <f aca="false">A28+0.5</f>
        <v>12.5</v>
      </c>
      <c r="B29" s="0" t="n">
        <f aca="false">B28+($B$1-$A$1)/$B$2*(A29-A28)</f>
        <v>187.5</v>
      </c>
      <c r="C29" s="10" t="n">
        <f aca="false">B29+273</f>
        <v>460.5</v>
      </c>
      <c r="D29" s="0" t="n">
        <f aca="false">A29*9.8*3000*1000</f>
        <v>367500000</v>
      </c>
      <c r="E29" s="1" t="n">
        <f aca="false">$H$1+$I$1*SIN(15/180*3.14)*D29</f>
        <v>115068885.189772</v>
      </c>
      <c r="F29" s="1" t="n">
        <f aca="false">E29/$J$1/2</f>
        <v>5.75344425948861E+022</v>
      </c>
      <c r="G29" s="1" t="n">
        <f aca="false">($Q$5^(-1/$Q$6))*($J$1^(1/$Q$6-1))*EXP($Q$7/($Q$6*8.314*C29))*$U$6</f>
        <v>2.19115932820532E+024</v>
      </c>
      <c r="H29" s="1" t="n">
        <f aca="false">$Q$9^(-1/$Q$10)*($J$1^(1/$Q$10-1))*EXP($Q$11/($Q$10*8.314*C29))*$U$7</f>
        <v>1.2489812948798E+028</v>
      </c>
      <c r="I29" s="1" t="n">
        <f aca="false">$Q$13^(-1/$Q$14)*($J$1^(1/$Q$14-1))*EXP(($Q$15+D29*$Q$16)/($Q$14*8.314*C29))*$U$8</f>
        <v>6.09557571518262E+031</v>
      </c>
      <c r="J29" s="1" t="n">
        <f aca="false">G29*$J$1*2</f>
        <v>4382318656.41064</v>
      </c>
      <c r="K29" s="1" t="n">
        <f aca="false">H29*$J$1*2</f>
        <v>24979625897596</v>
      </c>
      <c r="L29" s="1" t="n">
        <f aca="false">I29*$J$1*2</f>
        <v>1.21911514303652E+017</v>
      </c>
      <c r="M29" s="1" t="n">
        <f aca="false">MIN(J29,E29)</f>
        <v>115068885.189772</v>
      </c>
    </row>
    <row r="30" customFormat="false" ht="13.8" hidden="false" customHeight="false" outlineLevel="0" collapsed="false">
      <c r="A30" s="0" t="n">
        <f aca="false">A29+0.5</f>
        <v>13</v>
      </c>
      <c r="B30" s="0" t="n">
        <f aca="false">B29+($B$1-$A$1)/$B$2*(A30-A29)</f>
        <v>195</v>
      </c>
      <c r="C30" s="10" t="n">
        <f aca="false">B30+273</f>
        <v>468</v>
      </c>
      <c r="D30" s="0" t="n">
        <f aca="false">A30*9.8*3000*1000</f>
        <v>382200000</v>
      </c>
      <c r="E30" s="1" t="n">
        <f aca="false">$H$1+$I$1*SIN(15/180*3.14)*D30</f>
        <v>118871640.597363</v>
      </c>
      <c r="F30" s="1" t="n">
        <f aca="false">E30/$J$1/2</f>
        <v>5.94358202986816E+022</v>
      </c>
      <c r="G30" s="1" t="n">
        <f aca="false">($Q$5^(-1/$Q$6))*($J$1^(1/$Q$6-1))*EXP($Q$7/($Q$6*8.314*C30))*$U$6</f>
        <v>1.73511533698978E+024</v>
      </c>
      <c r="H30" s="1" t="n">
        <f aca="false">$Q$9^(-1/$Q$10)*($J$1^(1/$Q$10-1))*EXP($Q$11/($Q$10*8.314*C30))*$U$7</f>
        <v>8.10902075178197E+027</v>
      </c>
      <c r="I30" s="1" t="n">
        <f aca="false">$Q$13^(-1/$Q$14)*($J$1^(1/$Q$14-1))*EXP(($Q$15+D30*$Q$16)/($Q$14*8.314*C30))*$U$8</f>
        <v>3.38312866834189E+031</v>
      </c>
      <c r="J30" s="1" t="n">
        <f aca="false">G30*$J$1*2</f>
        <v>3470230673.97955</v>
      </c>
      <c r="K30" s="1" t="n">
        <f aca="false">H30*$J$1*2</f>
        <v>16218041503563.9</v>
      </c>
      <c r="L30" s="1" t="n">
        <f aca="false">I30*$J$1*2</f>
        <v>67662573366837900</v>
      </c>
      <c r="M30" s="1" t="n">
        <f aca="false">MIN(J30,E30)</f>
        <v>118871640.597363</v>
      </c>
    </row>
    <row r="31" customFormat="false" ht="13.8" hidden="false" customHeight="false" outlineLevel="0" collapsed="false">
      <c r="A31" s="0" t="n">
        <f aca="false">A30+0.5</f>
        <v>13.5</v>
      </c>
      <c r="B31" s="0" t="n">
        <f aca="false">B30+($B$1-$A$1)/$B$2*(A31-A30)</f>
        <v>202.5</v>
      </c>
      <c r="C31" s="10" t="n">
        <f aca="false">B31+273</f>
        <v>475.5</v>
      </c>
      <c r="D31" s="0" t="n">
        <f aca="false">A31*9.8*3000*1000</f>
        <v>396900000</v>
      </c>
      <c r="E31" s="1" t="n">
        <f aca="false">$H$1+$I$1*SIN(15/180*3.14)*D31</f>
        <v>122674396.004954</v>
      </c>
      <c r="F31" s="1" t="n">
        <f aca="false">E31/$J$1/2</f>
        <v>6.1337198002477E+022</v>
      </c>
      <c r="G31" s="1" t="n">
        <f aca="false">($Q$5^(-1/$Q$6))*($J$1^(1/$Q$6-1))*EXP($Q$7/($Q$6*8.314*C31))*$U$6</f>
        <v>1.38413917814804E+024</v>
      </c>
      <c r="H31" s="1" t="n">
        <f aca="false">$Q$9^(-1/$Q$10)*($J$1^(1/$Q$10-1))*EXP($Q$11/($Q$10*8.314*C31))*$U$7</f>
        <v>5.33701565610961E+027</v>
      </c>
      <c r="I31" s="1" t="n">
        <f aca="false">$Q$13^(-1/$Q$14)*($J$1^(1/$Q$14-1))*EXP(($Q$15+D31*$Q$16)/($Q$14*8.314*C31))*$U$8</f>
        <v>1.91288308644389E+031</v>
      </c>
      <c r="J31" s="1" t="n">
        <f aca="false">G31*$J$1*2</f>
        <v>2768278356.29608</v>
      </c>
      <c r="K31" s="1" t="n">
        <f aca="false">H31*$J$1*2</f>
        <v>10674031312219.2</v>
      </c>
      <c r="L31" s="1" t="n">
        <f aca="false">I31*$J$1*2</f>
        <v>38257661728877700</v>
      </c>
      <c r="M31" s="1" t="n">
        <f aca="false">MIN(J31,E31)</f>
        <v>122674396.004954</v>
      </c>
    </row>
    <row r="32" customFormat="false" ht="13.8" hidden="false" customHeight="false" outlineLevel="0" collapsed="false">
      <c r="A32" s="0" t="n">
        <f aca="false">A31+0.5</f>
        <v>14</v>
      </c>
      <c r="B32" s="0" t="n">
        <f aca="false">B31+($B$1-$A$1)/$B$2*(A32-A31)</f>
        <v>210</v>
      </c>
      <c r="C32" s="10" t="n">
        <f aca="false">B32+273</f>
        <v>483</v>
      </c>
      <c r="D32" s="0" t="n">
        <f aca="false">A32*9.8*3000*1000</f>
        <v>411600000</v>
      </c>
      <c r="E32" s="1" t="n">
        <f aca="false">$H$1+$I$1*SIN(15/180*3.14)*D32</f>
        <v>126477151.412545</v>
      </c>
      <c r="F32" s="1" t="n">
        <f aca="false">E32/$J$1/2</f>
        <v>6.32385757062725E+022</v>
      </c>
      <c r="G32" s="1" t="n">
        <f aca="false">($Q$5^(-1/$Q$6))*($J$1^(1/$Q$6-1))*EXP($Q$7/($Q$6*8.314*C32))*$U$6</f>
        <v>1.11193465864899E+024</v>
      </c>
      <c r="H32" s="1" t="n">
        <f aca="false">$Q$9^(-1/$Q$10)*($J$1^(1/$Q$10-1))*EXP($Q$11/($Q$10*8.314*C32))*$U$7</f>
        <v>3.55852863788329E+027</v>
      </c>
      <c r="I32" s="1" t="n">
        <f aca="false">$Q$13^(-1/$Q$14)*($J$1^(1/$Q$14-1))*EXP(($Q$15+D32*$Q$16)/($Q$14*8.314*C32))*$U$8</f>
        <v>1.10090213619015E+031</v>
      </c>
      <c r="J32" s="1" t="n">
        <f aca="false">G32*$J$1*2</f>
        <v>2223869317.29798</v>
      </c>
      <c r="K32" s="1" t="n">
        <f aca="false">H32*$J$1*2</f>
        <v>7117057275766.57</v>
      </c>
      <c r="L32" s="1" t="n">
        <f aca="false">I32*$J$1*2</f>
        <v>22018042723803000</v>
      </c>
      <c r="M32" s="1" t="n">
        <f aca="false">MIN(J32,E32)</f>
        <v>126477151.412545</v>
      </c>
    </row>
    <row r="33" customFormat="false" ht="13.8" hidden="false" customHeight="false" outlineLevel="0" collapsed="false">
      <c r="A33" s="0" t="n">
        <f aca="false">A32+0.5</f>
        <v>14.5</v>
      </c>
      <c r="B33" s="0" t="n">
        <f aca="false">B32+($B$1-$A$1)/$B$2*(A33-A32)</f>
        <v>217.5</v>
      </c>
      <c r="C33" s="10" t="n">
        <f aca="false">B33+273</f>
        <v>490.5</v>
      </c>
      <c r="D33" s="0" t="n">
        <f aca="false">A33*9.8*3000*1000</f>
        <v>426300000</v>
      </c>
      <c r="E33" s="1" t="n">
        <f aca="false">$H$1+$I$1*SIN(15/180*3.14)*D33</f>
        <v>130279906.820136</v>
      </c>
      <c r="F33" s="1" t="n">
        <f aca="false">E33/$J$1/2</f>
        <v>6.51399534100679E+022</v>
      </c>
      <c r="G33" s="1" t="n">
        <f aca="false">($Q$5^(-1/$Q$6))*($J$1^(1/$Q$6-1))*EXP($Q$7/($Q$6*8.314*C33))*$U$6</f>
        <v>8.99263662908641E+023</v>
      </c>
      <c r="H33" s="1" t="n">
        <f aca="false">$Q$9^(-1/$Q$10)*($J$1^(1/$Q$10-1))*EXP($Q$11/($Q$10*8.314*C33))*$U$7</f>
        <v>2.40229077348013E+027</v>
      </c>
      <c r="I33" s="1" t="n">
        <f aca="false">$Q$13^(-1/$Q$14)*($J$1^(1/$Q$14-1))*EXP(($Q$15+D33*$Q$16)/($Q$14*8.314*C33))*$U$8</f>
        <v>6.44386758569755E+030</v>
      </c>
      <c r="J33" s="1" t="n">
        <f aca="false">G33*$J$1*2</f>
        <v>1798527325.81728</v>
      </c>
      <c r="K33" s="1" t="n">
        <f aca="false">H33*$J$1*2</f>
        <v>4804581546960.26</v>
      </c>
      <c r="L33" s="1" t="n">
        <f aca="false">I33*$J$1*2</f>
        <v>12887735171395100</v>
      </c>
      <c r="M33" s="1" t="n">
        <f aca="false">MIN(J33,E33)</f>
        <v>130279906.820136</v>
      </c>
    </row>
    <row r="34" customFormat="false" ht="13.8" hidden="false" customHeight="false" outlineLevel="0" collapsed="false">
      <c r="A34" s="0" t="n">
        <f aca="false">A33+0.5</f>
        <v>15</v>
      </c>
      <c r="B34" s="0" t="n">
        <f aca="false">B33+($B$1-$A$1)/$B$2*(A34-A33)</f>
        <v>225</v>
      </c>
      <c r="C34" s="10" t="n">
        <f aca="false">B34+273</f>
        <v>498</v>
      </c>
      <c r="D34" s="0" t="n">
        <f aca="false">A34*9.8*3000*1000</f>
        <v>441000000</v>
      </c>
      <c r="E34" s="1" t="n">
        <f aca="false">$H$1+$I$1*SIN(15/180*3.14)*D34</f>
        <v>134082662.227727</v>
      </c>
      <c r="F34" s="1" t="n">
        <f aca="false">E34/$J$1/2</f>
        <v>6.70413311138633E+022</v>
      </c>
      <c r="G34" s="1" t="n">
        <f aca="false">($Q$5^(-1/$Q$6))*($J$1^(1/$Q$6-1))*EXP($Q$7/($Q$6*8.314*C34))*$U$6</f>
        <v>7.31933621211798E+023</v>
      </c>
      <c r="H34" s="1" t="n">
        <f aca="false">$Q$9^(-1/$Q$10)*($J$1^(1/$Q$10-1))*EXP($Q$11/($Q$10*8.314*C34))*$U$7</f>
        <v>1.64104536834379E+027</v>
      </c>
      <c r="I34" s="1" t="n">
        <f aca="false">$Q$13^(-1/$Q$14)*($J$1^(1/$Q$14-1))*EXP(($Q$15+D34*$Q$16)/($Q$14*8.314*C34))*$U$8</f>
        <v>3.83310387247777E+030</v>
      </c>
      <c r="J34" s="1" t="n">
        <f aca="false">G34*$J$1*2</f>
        <v>1463867242.4236</v>
      </c>
      <c r="K34" s="1" t="n">
        <f aca="false">H34*$J$1*2</f>
        <v>3282090736687.57</v>
      </c>
      <c r="L34" s="1" t="n">
        <f aca="false">I34*$J$1*2</f>
        <v>7666207744955530</v>
      </c>
      <c r="M34" s="1" t="n">
        <f aca="false">MIN(J34,E34)</f>
        <v>134082662.227727</v>
      </c>
    </row>
    <row r="35" customFormat="false" ht="13.8" hidden="false" customHeight="false" outlineLevel="0" collapsed="false">
      <c r="A35" s="0" t="n">
        <f aca="false">A34+0.5</f>
        <v>15.5</v>
      </c>
      <c r="B35" s="0" t="n">
        <f aca="false">B34+($B$1-$A$1)/$B$2*(A35-A34)</f>
        <v>232.5</v>
      </c>
      <c r="C35" s="10" t="n">
        <f aca="false">B35+273</f>
        <v>505.5</v>
      </c>
      <c r="D35" s="0" t="n">
        <f aca="false">A35*9.8*3000*1000</f>
        <v>455700000</v>
      </c>
      <c r="E35" s="1" t="n">
        <f aca="false">$H$1+$I$1*SIN(15/180*3.14)*D35</f>
        <v>137885417.635318</v>
      </c>
      <c r="F35" s="1" t="n">
        <f aca="false">E35/$J$1/2</f>
        <v>6.89427088176588E+022</v>
      </c>
      <c r="G35" s="1" t="n">
        <f aca="false">($Q$5^(-1/$Q$6))*($J$1^(1/$Q$6-1))*EXP($Q$7/($Q$6*8.314*C35))*$U$6</f>
        <v>5.99390179519787E+023</v>
      </c>
      <c r="H35" s="1" t="n">
        <f aca="false">$Q$9^(-1/$Q$10)*($J$1^(1/$Q$10-1))*EXP($Q$11/($Q$10*8.314*C35))*$U$7</f>
        <v>1.13377461587911E+027</v>
      </c>
      <c r="I35" s="1" t="n">
        <f aca="false">$Q$13^(-1/$Q$14)*($J$1^(1/$Q$14-1))*EXP(($Q$15+D35*$Q$16)/($Q$14*8.314*C35))*$U$8</f>
        <v>2.31552147343922E+030</v>
      </c>
      <c r="J35" s="1" t="n">
        <f aca="false">G35*$J$1*2</f>
        <v>1198780359.03957</v>
      </c>
      <c r="K35" s="1" t="n">
        <f aca="false">H35*$J$1*2</f>
        <v>2267549231758.23</v>
      </c>
      <c r="L35" s="1" t="n">
        <f aca="false">I35*$J$1*2</f>
        <v>4631042946878440</v>
      </c>
      <c r="M35" s="1" t="n">
        <f aca="false">MIN(J35,E35)</f>
        <v>137885417.635318</v>
      </c>
    </row>
    <row r="36" customFormat="false" ht="13.8" hidden="false" customHeight="false" outlineLevel="0" collapsed="false">
      <c r="A36" s="0" t="n">
        <f aca="false">A35+0.5</f>
        <v>16</v>
      </c>
      <c r="B36" s="0" t="n">
        <f aca="false">B35+($B$1-$A$1)/$B$2*(A36-A35)</f>
        <v>240</v>
      </c>
      <c r="C36" s="10" t="n">
        <f aca="false">B36+273</f>
        <v>513</v>
      </c>
      <c r="D36" s="0" t="n">
        <f aca="false">A36*9.8*3000*1000</f>
        <v>470400000</v>
      </c>
      <c r="E36" s="1" t="n">
        <f aca="false">$H$1+$I$1*SIN(15/180*3.14)*D36</f>
        <v>141688173.042908</v>
      </c>
      <c r="F36" s="1" t="n">
        <f aca="false">E36/$J$1/2</f>
        <v>7.08440865214542E+022</v>
      </c>
      <c r="G36" s="1" t="n">
        <f aca="false">($Q$5^(-1/$Q$6))*($J$1^(1/$Q$6-1))*EXP($Q$7/($Q$6*8.314*C36))*$U$6</f>
        <v>4.93724242507567E+023</v>
      </c>
      <c r="H36" s="1" t="n">
        <f aca="false">$Q$9^(-1/$Q$10)*($J$1^(1/$Q$10-1))*EXP($Q$11/($Q$10*8.314*C36))*$U$7</f>
        <v>7.91823884783146E+026</v>
      </c>
      <c r="I36" s="1" t="n">
        <f aca="false">$Q$13^(-1/$Q$14)*($J$1^(1/$Q$14-1))*EXP(($Q$15+D36*$Q$16)/($Q$14*8.314*C36))*$U$8</f>
        <v>1.41954012917219E+030</v>
      </c>
      <c r="J36" s="1" t="n">
        <f aca="false">G36*$J$1*2</f>
        <v>987448485.015134</v>
      </c>
      <c r="K36" s="1" t="n">
        <f aca="false">H36*$J$1*2</f>
        <v>1583647769566.29</v>
      </c>
      <c r="L36" s="1" t="n">
        <f aca="false">I36*$J$1*2</f>
        <v>2839080258344380</v>
      </c>
      <c r="M36" s="1" t="n">
        <f aca="false">MIN(J36,E36)</f>
        <v>141688173.042908</v>
      </c>
    </row>
    <row r="37" customFormat="false" ht="13.8" hidden="false" customHeight="false" outlineLevel="0" collapsed="false">
      <c r="A37" s="0" t="n">
        <f aca="false">A36+0.5</f>
        <v>16.5</v>
      </c>
      <c r="B37" s="0" t="n">
        <f aca="false">B36+($B$1-$A$1)/$B$2*(A37-A36)</f>
        <v>247.5</v>
      </c>
      <c r="C37" s="10" t="n">
        <f aca="false">B37+273</f>
        <v>520.5</v>
      </c>
      <c r="D37" s="0" t="n">
        <f aca="false">A37*9.8*3000*1000</f>
        <v>485100000</v>
      </c>
      <c r="E37" s="1" t="n">
        <f aca="false">$H$1+$I$1*SIN(15/180*3.14)*D37</f>
        <v>145490928.450499</v>
      </c>
      <c r="F37" s="1" t="n">
        <f aca="false">E37/$J$1/2</f>
        <v>7.27454642252497E+022</v>
      </c>
      <c r="G37" s="1" t="n">
        <f aca="false">($Q$5^(-1/$Q$6))*($J$1^(1/$Q$6-1))*EXP($Q$7/($Q$6*8.314*C37))*$U$6</f>
        <v>4.08965355682144E+023</v>
      </c>
      <c r="H37" s="1" t="n">
        <f aca="false">$Q$9^(-1/$Q$10)*($J$1^(1/$Q$10-1))*EXP($Q$11/($Q$10*8.314*C37))*$U$7</f>
        <v>5.58757297014889E+026</v>
      </c>
      <c r="I37" s="1" t="n">
        <f aca="false">$Q$13^(-1/$Q$14)*($J$1^(1/$Q$14-1))*EXP(($Q$15+D37*$Q$16)/($Q$14*8.314*C37))*$U$8</f>
        <v>8.82613340840568E+029</v>
      </c>
      <c r="J37" s="1" t="n">
        <f aca="false">G37*$J$1*2</f>
        <v>817930711.364288</v>
      </c>
      <c r="K37" s="1" t="n">
        <f aca="false">H37*$J$1*2</f>
        <v>1117514594029.78</v>
      </c>
      <c r="L37" s="1" t="n">
        <f aca="false">I37*$J$1*2</f>
        <v>1765226681681140</v>
      </c>
      <c r="M37" s="1" t="n">
        <f aca="false">MIN(J37,E37)</f>
        <v>145490928.450499</v>
      </c>
    </row>
    <row r="38" customFormat="false" ht="13.8" hidden="false" customHeight="false" outlineLevel="0" collapsed="false">
      <c r="A38" s="0" t="n">
        <f aca="false">A37+0.5</f>
        <v>17</v>
      </c>
      <c r="B38" s="0" t="n">
        <f aca="false">B37+($B$1-$A$1)/$B$2*(A38-A37)</f>
        <v>255</v>
      </c>
      <c r="C38" s="10" t="n">
        <f aca="false">B38+273</f>
        <v>528</v>
      </c>
      <c r="D38" s="0" t="n">
        <f aca="false">A38*9.8*3000*1000</f>
        <v>499800000</v>
      </c>
      <c r="E38" s="1" t="n">
        <f aca="false">$H$1+$I$1*SIN(15/180*3.14)*D38</f>
        <v>149293683.85809</v>
      </c>
      <c r="F38" s="1" t="n">
        <f aca="false">E38/$J$1/2</f>
        <v>7.46468419290451E+022</v>
      </c>
      <c r="G38" s="1" t="n">
        <f aca="false">($Q$5^(-1/$Q$6))*($J$1^(1/$Q$6-1))*EXP($Q$7/($Q$6*8.314*C38))*$U$6</f>
        <v>3.405747071532E+023</v>
      </c>
      <c r="H38" s="1" t="n">
        <f aca="false">$Q$9^(-1/$Q$10)*($J$1^(1/$Q$10-1))*EXP($Q$11/($Q$10*8.314*C38))*$U$7</f>
        <v>3.98216368264584E+026</v>
      </c>
      <c r="I38" s="1" t="n">
        <f aca="false">$Q$13^(-1/$Q$14)*($J$1^(1/$Q$14-1))*EXP(($Q$15+D38*$Q$16)/($Q$14*8.314*C38))*$U$8</f>
        <v>5.56232408673988E+029</v>
      </c>
      <c r="J38" s="1" t="n">
        <f aca="false">G38*$J$1*2</f>
        <v>681149414.3064</v>
      </c>
      <c r="K38" s="1" t="n">
        <f aca="false">H38*$J$1*2</f>
        <v>796432736529.168</v>
      </c>
      <c r="L38" s="1" t="n">
        <f aca="false">I38*$J$1*2</f>
        <v>1112464817347980</v>
      </c>
      <c r="M38" s="1" t="n">
        <f aca="false">MIN(J38,E38)</f>
        <v>149293683.85809</v>
      </c>
    </row>
    <row r="39" s="8" customFormat="true" ht="13.8" hidden="false" customHeight="false" outlineLevel="0" collapsed="false">
      <c r="A39" s="0" t="n">
        <f aca="false">A38+0.5</f>
        <v>17.5</v>
      </c>
      <c r="B39" s="0" t="n">
        <f aca="false">B38+($B$1-$A$1)/$B$2*(A39-A38)</f>
        <v>262.5</v>
      </c>
      <c r="C39" s="12" t="n">
        <f aca="false">B39+273</f>
        <v>535.5</v>
      </c>
      <c r="D39" s="0" t="n">
        <f aca="false">A39*9.8*3000*1000</f>
        <v>514500000</v>
      </c>
      <c r="E39" s="1" t="n">
        <f aca="false">$H$1+$I$1*SIN(15/180*3.14)*D39</f>
        <v>153096439.265681</v>
      </c>
      <c r="F39" s="1" t="n">
        <f aca="false">E39/$J$1/2</f>
        <v>7.65482196328406E+022</v>
      </c>
      <c r="G39" s="1" t="n">
        <f aca="false">($Q$5^(-1/$Q$6))*($J$1^(1/$Q$6-1))*EXP($Q$7/($Q$6*8.314*C39))*$U$6</f>
        <v>2.85078477155621E+023</v>
      </c>
      <c r="H39" s="1" t="n">
        <f aca="false">$Q$9^(-1/$Q$10)*($J$1^(1/$Q$10-1))*EXP($Q$11/($Q$10*8.314*C39))*$U$7</f>
        <v>2.86507219415939E+026</v>
      </c>
      <c r="I39" s="1" t="n">
        <f aca="false">$Q$13^(-1/$Q$14)*($J$1^(1/$Q$14-1))*EXP(($Q$15+D39*$Q$16)/($Q$14*8.314*C39))*$U$8</f>
        <v>3.55106592643264E+029</v>
      </c>
      <c r="J39" s="9" t="n">
        <f aca="false">G39*$J$1*2</f>
        <v>570156954.311243</v>
      </c>
      <c r="K39" s="9" t="n">
        <f aca="false">H39*$J$1*2</f>
        <v>573014438831.878</v>
      </c>
      <c r="L39" s="9" t="n">
        <f aca="false">I39*$J$1*2</f>
        <v>710213185286529</v>
      </c>
      <c r="M39" s="1" t="n">
        <f aca="false">MIN(J39,E39)</f>
        <v>153096439.265681</v>
      </c>
    </row>
    <row r="40" customFormat="false" ht="13.8" hidden="false" customHeight="false" outlineLevel="0" collapsed="false">
      <c r="A40" s="0" t="n">
        <f aca="false">A39+0.5</f>
        <v>18</v>
      </c>
      <c r="B40" s="0" t="n">
        <f aca="false">B39+($B$1-$A$1)/$B$2*(A40-A39)</f>
        <v>270</v>
      </c>
      <c r="C40" s="10" t="n">
        <f aca="false">B40+273</f>
        <v>543</v>
      </c>
      <c r="D40" s="0" t="n">
        <f aca="false">A40*9.8*3000*1000</f>
        <v>529200000</v>
      </c>
      <c r="E40" s="1" t="n">
        <f aca="false">$H$1+$I$1*SIN(15/180*3.14)*D40</f>
        <v>156899194.673272</v>
      </c>
      <c r="F40" s="1" t="n">
        <f aca="false">E40/$J$1/2</f>
        <v>7.8449597336636E+022</v>
      </c>
      <c r="G40" s="1" t="n">
        <f aca="false">($Q$5^(-1/$Q$6))*($J$1^(1/$Q$6-1))*EXP($Q$7/($Q$6*8.314*C40))*$U$6</f>
        <v>2.39800668868988E+023</v>
      </c>
      <c r="H40" s="1" t="n">
        <f aca="false">$Q$9^(-1/$Q$10)*($J$1^(1/$Q$10-1))*EXP($Q$11/($Q$10*8.314*C40))*$U$7</f>
        <v>2.08018448946186E+026</v>
      </c>
      <c r="I40" s="1" t="n">
        <f aca="false">$Q$13^(-1/$Q$14)*($J$1^(1/$Q$14-1))*EXP(($Q$15+D40*$Q$16)/($Q$14*8.314*C40))*$U$8</f>
        <v>2.29532978030562E+029</v>
      </c>
      <c r="J40" s="1" t="n">
        <f aca="false">G40*$J$1*2</f>
        <v>479601337.737976</v>
      </c>
      <c r="K40" s="1" t="n">
        <f aca="false">H40*$J$1*2</f>
        <v>416036897892.373</v>
      </c>
      <c r="L40" s="1" t="n">
        <f aca="false">I40*$J$1*2</f>
        <v>459065956061124</v>
      </c>
      <c r="M40" s="1" t="n">
        <f aca="false">MIN(J40,E40)</f>
        <v>156899194.673272</v>
      </c>
    </row>
    <row r="41" customFormat="false" ht="13.8" hidden="false" customHeight="false" outlineLevel="0" collapsed="false">
      <c r="A41" s="0" t="n">
        <f aca="false">A40+0.5</f>
        <v>18.5</v>
      </c>
      <c r="B41" s="0" t="n">
        <f aca="false">B40+($B$1-$A$1)/$B$2*(A41-A40)</f>
        <v>277.5</v>
      </c>
      <c r="C41" s="10" t="n">
        <f aca="false">B41+273</f>
        <v>550.5</v>
      </c>
      <c r="D41" s="0" t="n">
        <f aca="false">A41*9.8*3000*1000</f>
        <v>543900000</v>
      </c>
      <c r="E41" s="1" t="n">
        <f aca="false">$H$1+$I$1*SIN(15/180*3.14)*D41</f>
        <v>160701950.080863</v>
      </c>
      <c r="F41" s="1" t="n">
        <f aca="false">E41/$J$1/2</f>
        <v>8.03509750404315E+022</v>
      </c>
      <c r="G41" s="1" t="n">
        <f aca="false">($Q$5^(-1/$Q$6))*($J$1^(1/$Q$6-1))*EXP($Q$7/($Q$6*8.314*C41))*$U$6</f>
        <v>2.02667007138448E+023</v>
      </c>
      <c r="H41" s="1" t="n">
        <f aca="false">$Q$9^(-1/$Q$10)*($J$1^(1/$Q$10-1))*EXP($Q$11/($Q$10*8.314*C41))*$U$7</f>
        <v>1.52354933675785E+026</v>
      </c>
      <c r="I41" s="1" t="n">
        <f aca="false">$Q$13^(-1/$Q$14)*($J$1^(1/$Q$14-1))*EXP(($Q$15+D41*$Q$16)/($Q$14*8.314*C41))*$U$8</f>
        <v>1.50139618193913E+029</v>
      </c>
      <c r="J41" s="1" t="n">
        <f aca="false">G41*$J$1*2</f>
        <v>405334014.276896</v>
      </c>
      <c r="K41" s="1" t="n">
        <f aca="false">H41*$J$1*2</f>
        <v>304709867351.57</v>
      </c>
      <c r="L41" s="1" t="n">
        <f aca="false">I41*$J$1*2</f>
        <v>300279236387826</v>
      </c>
      <c r="M41" s="1" t="n">
        <f aca="false">MIN(J41,E41)</f>
        <v>160701950.080863</v>
      </c>
    </row>
    <row r="42" customFormat="false" ht="13.8" hidden="false" customHeight="false" outlineLevel="0" collapsed="false">
      <c r="A42" s="0" t="n">
        <f aca="false">A41+0.5</f>
        <v>19</v>
      </c>
      <c r="B42" s="0" t="n">
        <f aca="false">B41+($B$1-$A$1)/$B$2*(A42-A41)</f>
        <v>285</v>
      </c>
      <c r="C42" s="10" t="n">
        <f aca="false">B42+273</f>
        <v>558</v>
      </c>
      <c r="D42" s="0" t="n">
        <f aca="false">A42*9.8*3000*1000</f>
        <v>558600000</v>
      </c>
      <c r="E42" s="1" t="n">
        <f aca="false">$H$1+$I$1*SIN(15/180*3.14)*D42</f>
        <v>164504705.488454</v>
      </c>
      <c r="F42" s="1" t="n">
        <f aca="false">E42/$J$1/2</f>
        <v>8.22523527442269E+022</v>
      </c>
      <c r="G42" s="1" t="n">
        <f aca="false">($Q$5^(-1/$Q$6))*($J$1^(1/$Q$6-1))*EXP($Q$7/($Q$6*8.314*C42))*$U$6</f>
        <v>1.72059990215647E+023</v>
      </c>
      <c r="H42" s="1" t="n">
        <f aca="false">$Q$9^(-1/$Q$10)*($J$1^(1/$Q$10-1))*EXP($Q$11/($Q$10*8.314*C42))*$U$7</f>
        <v>1.12524429120101E+026</v>
      </c>
      <c r="I42" s="1" t="n">
        <f aca="false">$Q$13^(-1/$Q$14)*($J$1^(1/$Q$14-1))*EXP(($Q$15+D42*$Q$16)/($Q$14*8.314*C42))*$U$8</f>
        <v>9.93347406450055E+028</v>
      </c>
      <c r="J42" s="1" t="n">
        <f aca="false">G42*$J$1*2</f>
        <v>344119980.431294</v>
      </c>
      <c r="K42" s="1" t="n">
        <f aca="false">H42*$J$1*2</f>
        <v>225048858240.202</v>
      </c>
      <c r="L42" s="1" t="n">
        <f aca="false">I42*$J$1*2</f>
        <v>198669481290011</v>
      </c>
      <c r="M42" s="1" t="n">
        <f aca="false">MIN(J42,E42)</f>
        <v>164504705.488454</v>
      </c>
    </row>
    <row r="43" customFormat="false" ht="13.8" hidden="false" customHeight="false" outlineLevel="0" collapsed="false">
      <c r="A43" s="0" t="n">
        <f aca="false">A42+0.5</f>
        <v>19.5</v>
      </c>
      <c r="B43" s="0" t="n">
        <f aca="false">B42+($B$1-$A$1)/$B$2*(A43-A42)</f>
        <v>292.5</v>
      </c>
      <c r="C43" s="10" t="n">
        <f aca="false">B43+273</f>
        <v>565.5</v>
      </c>
      <c r="D43" s="0" t="n">
        <f aca="false">A43*9.8*3000*1000</f>
        <v>573300000</v>
      </c>
      <c r="E43" s="1" t="n">
        <f aca="false">$H$1+$I$1*SIN(15/180*3.14)*D43</f>
        <v>168307460.896045</v>
      </c>
      <c r="F43" s="1" t="n">
        <f aca="false">E43/$J$1/2</f>
        <v>8.41537304480223E+022</v>
      </c>
      <c r="G43" s="1" t="n">
        <f aca="false">($Q$5^(-1/$Q$6))*($J$1^(1/$Q$6-1))*EXP($Q$7/($Q$6*8.314*C43))*$U$6</f>
        <v>1.46711027616618E+023</v>
      </c>
      <c r="H43" s="1" t="n">
        <f aca="false">$Q$9^(-1/$Q$10)*($J$1^(1/$Q$10-1))*EXP($Q$11/($Q$10*8.314*C43))*$U$7</f>
        <v>8.37776333403886E+025</v>
      </c>
      <c r="I43" s="1" t="n">
        <f aca="false">$Q$13^(-1/$Q$14)*($J$1^(1/$Q$14-1))*EXP(($Q$15+D43*$Q$16)/($Q$14*8.314*C43))*$U$8</f>
        <v>6.64454860561307E+028</v>
      </c>
      <c r="J43" s="1" t="n">
        <f aca="false">G43*$J$1*2</f>
        <v>293422055.233236</v>
      </c>
      <c r="K43" s="1" t="n">
        <f aca="false">H43*$J$1*2</f>
        <v>167555266680.777</v>
      </c>
      <c r="L43" s="1" t="n">
        <f aca="false">I43*$J$1*2</f>
        <v>132890972112261</v>
      </c>
      <c r="M43" s="1" t="n">
        <f aca="false">MIN(J43,E43)</f>
        <v>168307460.896045</v>
      </c>
    </row>
    <row r="44" s="8" customFormat="true" ht="13.8" hidden="false" customHeight="false" outlineLevel="0" collapsed="false">
      <c r="A44" s="8" t="n">
        <f aca="false">A43+0.5</f>
        <v>20</v>
      </c>
      <c r="B44" s="8" t="n">
        <f aca="false">B43+($B$1-$A$1)/$B$2*(A44-A43)</f>
        <v>300</v>
      </c>
      <c r="C44" s="12" t="n">
        <f aca="false">B44+273</f>
        <v>573</v>
      </c>
      <c r="D44" s="0" t="n">
        <f aca="false">A44*9.8*3000*1000</f>
        <v>588000000</v>
      </c>
      <c r="E44" s="9" t="n">
        <f aca="false">$H$1+$I$1*SIN(15/180*3.14)*D44</f>
        <v>172110216.303636</v>
      </c>
      <c r="F44" s="9" t="n">
        <f aca="false">E44/$J$1/2</f>
        <v>8.60551081518178E+022</v>
      </c>
      <c r="G44" s="1" t="n">
        <f aca="false">($Q$5^(-1/$Q$6))*($J$1^(1/$Q$6-1))*EXP($Q$7/($Q$6*8.314*C44))*$U$6</f>
        <v>1.25619653495542E+023</v>
      </c>
      <c r="H44" s="1" t="n">
        <f aca="false">$Q$9^(-1/$Q$10)*($J$1^(1/$Q$10-1))*EXP($Q$11/($Q$10*8.314*C44))*$U$7</f>
        <v>6.28583896208336E+025</v>
      </c>
      <c r="I44" s="1" t="n">
        <f aca="false">$Q$13^(-1/$Q$14)*($J$1^(1/$Q$14-1))*EXP(($Q$15+D44*$Q$16)/($Q$14*8.314*C44))*$U$8</f>
        <v>4.49160356438499E+028</v>
      </c>
      <c r="J44" s="9" t="n">
        <f aca="false">G44*$J$1*2</f>
        <v>251239306.991085</v>
      </c>
      <c r="K44" s="9" t="n">
        <f aca="false">H44*$J$1*2</f>
        <v>125716779241.667</v>
      </c>
      <c r="L44" s="9" t="n">
        <f aca="false">I44*$J$1*2</f>
        <v>89832071287699.9</v>
      </c>
      <c r="M44" s="1" t="n">
        <f aca="false">MIN(J44,E44)</f>
        <v>172110216.303636</v>
      </c>
    </row>
    <row r="45" customFormat="false" ht="13.8" hidden="false" customHeight="false" outlineLevel="0" collapsed="false">
      <c r="A45" s="0" t="n">
        <f aca="false">A44+0.5</f>
        <v>20.5</v>
      </c>
      <c r="B45" s="0" t="n">
        <f aca="false">B44+($C$1-$B$1)/$D$2*(A45-A44)</f>
        <v>308.333333333333</v>
      </c>
      <c r="C45" s="10" t="n">
        <f aca="false">B45+273</f>
        <v>581.333333333333</v>
      </c>
      <c r="D45" s="0" t="n">
        <f aca="false">A45*9.8*3000*1000</f>
        <v>602700000</v>
      </c>
      <c r="E45" s="1" t="n">
        <f aca="false">$H$1+$I$1*SIN(15/180*3.14)*D45</f>
        <v>175912971.711226</v>
      </c>
      <c r="F45" s="1" t="n">
        <f aca="false">E45/$J$1/2</f>
        <v>8.79564858556132E+022</v>
      </c>
      <c r="G45" s="1" t="n">
        <f aca="false">($Q$5^(-1/$Q$6))*($J$1^(1/$Q$6-1))*EXP($Q$7/($Q$6*8.314*C45))*$U$6</f>
        <v>1.06219146673391E+023</v>
      </c>
      <c r="H45" s="1" t="n">
        <f aca="false">$Q$9^(-1/$Q$10)*($J$1^(1/$Q$10-1))*EXP($Q$11/($Q$10*8.314*C45))*$U$7</f>
        <v>4.60798809146702E+025</v>
      </c>
      <c r="I45" s="1" t="n">
        <f aca="false">$Q$13^(-1/$Q$14)*($J$1^(1/$Q$14-1))*EXP(($Q$15+D45*$Q$16)/($Q$14*8.314*C45))*$U$8</f>
        <v>2.93666278713816E+028</v>
      </c>
      <c r="J45" s="1" t="n">
        <f aca="false">G45*$J$1*2</f>
        <v>212438293.346783</v>
      </c>
      <c r="K45" s="1" t="n">
        <f aca="false">H45*$J$1*2</f>
        <v>92159761829.3404</v>
      </c>
      <c r="L45" s="1" t="n">
        <f aca="false">I45*$J$1*2</f>
        <v>58733255742763.2</v>
      </c>
      <c r="M45" s="1" t="n">
        <f aca="false">MIN(J45,E45)</f>
        <v>175912971.711226</v>
      </c>
    </row>
    <row r="46" customFormat="false" ht="13.8" hidden="false" customHeight="false" outlineLevel="0" collapsed="false">
      <c r="A46" s="0" t="n">
        <f aca="false">A45+0.5</f>
        <v>21</v>
      </c>
      <c r="B46" s="0" t="n">
        <f aca="false">B45+($C$1-$B$1)/$D$2*(A46-A45)</f>
        <v>316.666666666667</v>
      </c>
      <c r="C46" s="10" t="n">
        <f aca="false">B46+273</f>
        <v>589.666666666667</v>
      </c>
      <c r="D46" s="0" t="n">
        <f aca="false">A46*9.8*3000*1000</f>
        <v>617400000</v>
      </c>
      <c r="E46" s="1" t="n">
        <f aca="false">$H$1+$I$1*SIN(15/180*3.14)*D46</f>
        <v>179715727.118817</v>
      </c>
      <c r="F46" s="1" t="n">
        <f aca="false">E46/$J$1/2</f>
        <v>8.98578635594087E+022</v>
      </c>
      <c r="G46" s="1" t="n">
        <f aca="false">($Q$5^(-1/$Q$6))*($J$1^(1/$Q$6-1))*EXP($Q$7/($Q$6*8.314*C46))*$U$6</f>
        <v>9.02416927605941E+022</v>
      </c>
      <c r="H46" s="1" t="n">
        <f aca="false">$Q$9^(-1/$Q$10)*($J$1^(1/$Q$10-1))*EXP($Q$11/($Q$10*8.314*C46))*$U$7</f>
        <v>3.40777548806635E+025</v>
      </c>
      <c r="I46" s="1" t="n">
        <f aca="false">$Q$13^(-1/$Q$14)*($J$1^(1/$Q$14-1))*EXP(($Q$15+D46*$Q$16)/($Q$14*8.314*C46))*$U$8</f>
        <v>1.94322411229341E+028</v>
      </c>
      <c r="J46" s="1" t="n">
        <f aca="false">G46*$J$1*2</f>
        <v>180483385.521188</v>
      </c>
      <c r="K46" s="1" t="n">
        <f aca="false">H46*$J$1*2</f>
        <v>68155509761.327</v>
      </c>
      <c r="L46" s="1" t="n">
        <f aca="false">I46*$J$1*2</f>
        <v>38864482245868.1</v>
      </c>
      <c r="M46" s="1" t="n">
        <f aca="false">MIN(J46,E46)</f>
        <v>179715727.118817</v>
      </c>
    </row>
    <row r="47" customFormat="false" ht="13.8" hidden="false" customHeight="false" outlineLevel="0" collapsed="false">
      <c r="A47" s="0" t="n">
        <f aca="false">A46+0.5</f>
        <v>21.5</v>
      </c>
      <c r="B47" s="0" t="n">
        <f aca="false">B46+($C$1-$B$1)/$D$2*(A47-A46)</f>
        <v>325</v>
      </c>
      <c r="C47" s="10" t="n">
        <f aca="false">B47+273</f>
        <v>598</v>
      </c>
      <c r="D47" s="0" t="n">
        <f aca="false">A47*9.8*3000*1000</f>
        <v>632100000</v>
      </c>
      <c r="E47" s="1" t="n">
        <f aca="false">$H$1+$I$1*SIN(15/180*3.14)*D47</f>
        <v>183518482.526408</v>
      </c>
      <c r="F47" s="1" t="n">
        <f aca="false">E47/$J$1/2</f>
        <v>9.17592412632041E+022</v>
      </c>
      <c r="G47" s="1" t="n">
        <f aca="false">($Q$5^(-1/$Q$6))*($J$1^(1/$Q$6-1))*EXP($Q$7/($Q$6*8.314*C47))*$U$6</f>
        <v>7.70166774913807E+022</v>
      </c>
      <c r="H47" s="1" t="n">
        <f aca="false">$Q$9^(-1/$Q$10)*($J$1^(1/$Q$10-1))*EXP($Q$11/($Q$10*8.314*C47))*$U$7</f>
        <v>2.54145711497239E+025</v>
      </c>
      <c r="I47" s="1" t="n">
        <f aca="false">$Q$13^(-1/$Q$14)*($J$1^(1/$Q$14-1))*EXP(($Q$15+D47*$Q$16)/($Q$14*8.314*C47))*$U$8</f>
        <v>1.30073786733083E+028</v>
      </c>
      <c r="J47" s="1" t="n">
        <f aca="false">G47*$J$1*2</f>
        <v>154033354.982761</v>
      </c>
      <c r="K47" s="1" t="n">
        <f aca="false">H47*$J$1*2</f>
        <v>50829142299.4478</v>
      </c>
      <c r="L47" s="1" t="n">
        <f aca="false">I47*$J$1*2</f>
        <v>26014757346616.5</v>
      </c>
      <c r="M47" s="1" t="n">
        <f aca="false">MIN(J47,E47)</f>
        <v>154033354.982761</v>
      </c>
    </row>
    <row r="48" customFormat="false" ht="13.8" hidden="false" customHeight="false" outlineLevel="0" collapsed="false">
      <c r="A48" s="0" t="n">
        <f aca="false">A47+0.5</f>
        <v>22</v>
      </c>
      <c r="B48" s="0" t="n">
        <f aca="false">B47+($C$1-$B$1)/$D$2*(A48-A47)</f>
        <v>333.333333333333</v>
      </c>
      <c r="C48" s="10" t="n">
        <f aca="false">B48+273</f>
        <v>606.333333333333</v>
      </c>
      <c r="D48" s="0" t="n">
        <f aca="false">A48*9.8*3000*1000</f>
        <v>646800000</v>
      </c>
      <c r="E48" s="1" t="n">
        <f aca="false">$H$1+$I$1*SIN(15/180*3.14)*D48</f>
        <v>187321237.933999</v>
      </c>
      <c r="F48" s="1" t="n">
        <f aca="false">E48/$J$1/2</f>
        <v>9.36606189669996E+022</v>
      </c>
      <c r="G48" s="1" t="n">
        <f aca="false">($Q$5^(-1/$Q$6))*($J$1^(1/$Q$6-1))*EXP($Q$7/($Q$6*8.314*C48))*$U$6</f>
        <v>6.60167425613252E+022</v>
      </c>
      <c r="H48" s="1" t="n">
        <f aca="false">$Q$9^(-1/$Q$10)*($J$1^(1/$Q$10-1))*EXP($Q$11/($Q$10*8.314*C48))*$U$7</f>
        <v>1.91071624585362E+025</v>
      </c>
      <c r="I48" s="1" t="n">
        <f aca="false">$Q$13^(-1/$Q$14)*($J$1^(1/$Q$14-1))*EXP(($Q$15+D48*$Q$16)/($Q$14*8.314*C48))*$U$8</f>
        <v>8.80336443251676E+027</v>
      </c>
      <c r="J48" s="1" t="n">
        <f aca="false">G48*$J$1*2</f>
        <v>132033485.12265</v>
      </c>
      <c r="K48" s="1" t="n">
        <f aca="false">H48*$J$1*2</f>
        <v>38214324917.0724</v>
      </c>
      <c r="L48" s="1" t="n">
        <f aca="false">I48*$J$1*2</f>
        <v>17606728865033.5</v>
      </c>
      <c r="M48" s="1" t="n">
        <f aca="false">MIN(J48,E48)</f>
        <v>132033485.12265</v>
      </c>
    </row>
    <row r="49" customFormat="false" ht="13.8" hidden="false" customHeight="false" outlineLevel="0" collapsed="false">
      <c r="A49" s="0" t="n">
        <f aca="false">A48+0.5</f>
        <v>22.5</v>
      </c>
      <c r="B49" s="0" t="n">
        <f aca="false">B48+($C$1-$B$1)/$D$2*(A49-A48)</f>
        <v>341.666666666667</v>
      </c>
      <c r="C49" s="10" t="n">
        <f aca="false">B49+273</f>
        <v>614.666666666667</v>
      </c>
      <c r="D49" s="0" t="n">
        <f aca="false">A49*9.8*3000*1000</f>
        <v>661500000</v>
      </c>
      <c r="E49" s="1" t="n">
        <f aca="false">$H$1+$I$1*SIN(15/180*3.14)*D49</f>
        <v>191123993.34159</v>
      </c>
      <c r="F49" s="1" t="n">
        <f aca="false">E49/$J$1/2</f>
        <v>9.5561996670795E+022</v>
      </c>
      <c r="G49" s="1" t="n">
        <f aca="false">($Q$5^(-1/$Q$6))*($J$1^(1/$Q$6-1))*EXP($Q$7/($Q$6*8.314*C49))*$U$6</f>
        <v>5.68248406902747E+022</v>
      </c>
      <c r="H49" s="1" t="n">
        <f aca="false">$Q$9^(-1/$Q$10)*($J$1^(1/$Q$10-1))*EXP($Q$11/($Q$10*8.314*C49))*$U$7</f>
        <v>1.44766737628455E+025</v>
      </c>
      <c r="I49" s="1" t="n">
        <f aca="false">$Q$13^(-1/$Q$14)*($J$1^(1/$Q$14-1))*EXP(($Q$15+D49*$Q$16)/($Q$14*8.314*C49))*$U$8</f>
        <v>6.02149984065827E+027</v>
      </c>
      <c r="J49" s="1" t="n">
        <f aca="false">G49*$J$1*2</f>
        <v>113649681.380549</v>
      </c>
      <c r="K49" s="1" t="n">
        <f aca="false">H49*$J$1*2</f>
        <v>28953347525.691</v>
      </c>
      <c r="L49" s="1" t="n">
        <f aca="false">I49*$J$1*2</f>
        <v>12042999681316.5</v>
      </c>
      <c r="M49" s="1" t="n">
        <f aca="false">MIN(J49,E49)</f>
        <v>113649681.380549</v>
      </c>
    </row>
    <row r="50" customFormat="false" ht="13.8" hidden="false" customHeight="false" outlineLevel="0" collapsed="false">
      <c r="A50" s="0" t="n">
        <f aca="false">A49+0.5</f>
        <v>23</v>
      </c>
      <c r="B50" s="0" t="n">
        <f aca="false">B49+($C$1-$B$1)/$D$2*(A50-A49)</f>
        <v>350</v>
      </c>
      <c r="C50" s="10" t="n">
        <f aca="false">B50+273</f>
        <v>623</v>
      </c>
      <c r="D50" s="0" t="n">
        <f aca="false">A50*9.8*3000*1000</f>
        <v>676200000</v>
      </c>
      <c r="E50" s="1" t="n">
        <f aca="false">$H$1+$I$1*SIN(15/180*3.14)*D50</f>
        <v>194926748.749181</v>
      </c>
      <c r="F50" s="1" t="n">
        <f aca="false">E50/$J$1/2</f>
        <v>9.74633743745905E+022</v>
      </c>
      <c r="G50" s="1" t="n">
        <f aca="false">($Q$5^(-1/$Q$6))*($J$1^(1/$Q$6-1))*EXP($Q$7/($Q$6*8.314*C50))*$U$6</f>
        <v>4.91093696628153E+022</v>
      </c>
      <c r="H50" s="1" t="n">
        <f aca="false">$Q$9^(-1/$Q$10)*($J$1^(1/$Q$10-1))*EXP($Q$11/($Q$10*8.314*C50))*$U$7</f>
        <v>1.10500886222438E+025</v>
      </c>
      <c r="I50" s="1" t="n">
        <f aca="false">$Q$13^(-1/$Q$14)*($J$1^(1/$Q$14-1))*EXP(($Q$15+D50*$Q$16)/($Q$14*8.314*C50))*$U$8</f>
        <v>4.16076612354338E+027</v>
      </c>
      <c r="J50" s="1" t="n">
        <f aca="false">G50*$J$1*2</f>
        <v>98218739.3256306</v>
      </c>
      <c r="K50" s="1" t="n">
        <f aca="false">H50*$J$1*2</f>
        <v>22100177244.4875</v>
      </c>
      <c r="L50" s="1" t="n">
        <f aca="false">I50*$J$1*2</f>
        <v>8321532247086.77</v>
      </c>
      <c r="M50" s="1" t="n">
        <f aca="false">MIN(J50,E50)</f>
        <v>98218739.3256306</v>
      </c>
    </row>
    <row r="51" customFormat="false" ht="13.8" hidden="false" customHeight="false" outlineLevel="0" collapsed="false">
      <c r="A51" s="0" t="n">
        <f aca="false">A50+0.5</f>
        <v>23.5</v>
      </c>
      <c r="B51" s="0" t="n">
        <f aca="false">B50+($C$1-$B$1)/$D$2*(A51-A50)</f>
        <v>358.333333333333</v>
      </c>
      <c r="C51" s="10" t="n">
        <f aca="false">B51+273</f>
        <v>631.333333333333</v>
      </c>
      <c r="D51" s="0" t="n">
        <f aca="false">A51*9.8*3000*1000</f>
        <v>690900000</v>
      </c>
      <c r="E51" s="1" t="n">
        <f aca="false">$H$1+$I$1*SIN(15/180*3.14)*D51</f>
        <v>198729504.156772</v>
      </c>
      <c r="F51" s="1" t="n">
        <f aca="false">E51/$J$1/2</f>
        <v>9.93647520783859E+022</v>
      </c>
      <c r="G51" s="1" t="n">
        <f aca="false">($Q$5^(-1/$Q$6))*($J$1^(1/$Q$6-1))*EXP($Q$7/($Q$6*8.314*C51))*$U$6</f>
        <v>4.26052883938376E+022</v>
      </c>
      <c r="H51" s="1" t="n">
        <f aca="false">$Q$9^(-1/$Q$10)*($J$1^(1/$Q$10-1))*EXP($Q$11/($Q$10*8.314*C51))*$U$7</f>
        <v>8.49492278090736E+024</v>
      </c>
      <c r="I51" s="1" t="n">
        <f aca="false">$Q$13^(-1/$Q$14)*($J$1^(1/$Q$14-1))*EXP(($Q$15+D51*$Q$16)/($Q$14*8.314*C51))*$U$8</f>
        <v>2.90321917157184E+027</v>
      </c>
      <c r="J51" s="1" t="n">
        <f aca="false">G51*$J$1*2</f>
        <v>85210576.7876751</v>
      </c>
      <c r="K51" s="1" t="n">
        <f aca="false">H51*$J$1*2</f>
        <v>16989845561.8147</v>
      </c>
      <c r="L51" s="1" t="n">
        <f aca="false">I51*$J$1*2</f>
        <v>5806438343143.68</v>
      </c>
      <c r="M51" s="1" t="n">
        <f aca="false">MIN(J51,E51)</f>
        <v>85210576.7876751</v>
      </c>
    </row>
    <row r="52" customFormat="false" ht="13.8" hidden="false" customHeight="false" outlineLevel="0" collapsed="false">
      <c r="A52" s="0" t="n">
        <f aca="false">A51+0.5</f>
        <v>24</v>
      </c>
      <c r="B52" s="0" t="n">
        <f aca="false">B51+($C$1-$B$1)/$D$2*(A52-A51)</f>
        <v>366.666666666667</v>
      </c>
      <c r="C52" s="10" t="n">
        <f aca="false">B52+273</f>
        <v>639.666666666667</v>
      </c>
      <c r="D52" s="0" t="n">
        <f aca="false">A52*9.8*3000*1000</f>
        <v>705600000</v>
      </c>
      <c r="E52" s="1" t="n">
        <f aca="false">$H$1+$I$1*SIN(15/180*3.14)*D52</f>
        <v>202532259.564363</v>
      </c>
      <c r="F52" s="1" t="n">
        <f aca="false">E52/$J$1/2</f>
        <v>1.01266129782181E+023</v>
      </c>
      <c r="G52" s="1" t="n">
        <f aca="false">($Q$5^(-1/$Q$6))*($J$1^(1/$Q$6-1))*EXP($Q$7/($Q$6*8.314*C52))*$U$6</f>
        <v>3.7099690724801E+022</v>
      </c>
      <c r="H52" s="1" t="n">
        <f aca="false">$Q$9^(-1/$Q$10)*($J$1^(1/$Q$10-1))*EXP($Q$11/($Q$10*8.314*C52))*$U$7</f>
        <v>6.57550000968767E+024</v>
      </c>
      <c r="I52" s="1" t="n">
        <f aca="false">$Q$13^(-1/$Q$14)*($J$1^(1/$Q$14-1))*EXP(($Q$15+D52*$Q$16)/($Q$14*8.314*C52))*$U$8</f>
        <v>2.04483657751268E+027</v>
      </c>
      <c r="J52" s="1" t="n">
        <f aca="false">G52*$J$1*2</f>
        <v>74199381.449602</v>
      </c>
      <c r="K52" s="1" t="n">
        <f aca="false">H52*$J$1*2</f>
        <v>13151000019.3753</v>
      </c>
      <c r="L52" s="1" t="n">
        <f aca="false">I52*$J$1*2</f>
        <v>4089673155025.37</v>
      </c>
      <c r="M52" s="1" t="n">
        <f aca="false">MIN(J52,E52)</f>
        <v>74199381.449602</v>
      </c>
    </row>
    <row r="53" customFormat="false" ht="13.8" hidden="false" customHeight="false" outlineLevel="0" collapsed="false">
      <c r="A53" s="0" t="n">
        <f aca="false">A52+0.5</f>
        <v>24.5</v>
      </c>
      <c r="B53" s="0" t="n">
        <f aca="false">B52+($C$1-$B$1)/$D$2*(A53-A52)</f>
        <v>375</v>
      </c>
      <c r="C53" s="10" t="n">
        <f aca="false">B53+273</f>
        <v>648</v>
      </c>
      <c r="D53" s="0" t="n">
        <f aca="false">A53*9.8*3000*1000</f>
        <v>720300000</v>
      </c>
      <c r="E53" s="1" t="n">
        <f aca="false">$H$1+$I$1*SIN(15/180*3.14)*D53</f>
        <v>206335014.971954</v>
      </c>
      <c r="F53" s="1" t="n">
        <f aca="false">E53/$J$1/2</f>
        <v>1.03167507485977E+023</v>
      </c>
      <c r="G53" s="1" t="n">
        <f aca="false">($Q$5^(-1/$Q$6))*($J$1^(1/$Q$6-1))*EXP($Q$7/($Q$6*8.314*C53))*$U$6</f>
        <v>3.24207215762152E+022</v>
      </c>
      <c r="H53" s="1" t="n">
        <f aca="false">$Q$9^(-1/$Q$10)*($J$1^(1/$Q$10-1))*EXP($Q$11/($Q$10*8.314*C53))*$U$7</f>
        <v>5.12340869171331E+024</v>
      </c>
      <c r="I53" s="1" t="n">
        <f aca="false">$Q$13^(-1/$Q$14)*($J$1^(1/$Q$14-1))*EXP(($Q$15+D53*$Q$16)/($Q$14*8.314*C53))*$U$8</f>
        <v>1.45329085892656E+027</v>
      </c>
      <c r="J53" s="1" t="n">
        <f aca="false">G53*$J$1*2</f>
        <v>64841443.1524304</v>
      </c>
      <c r="K53" s="1" t="n">
        <f aca="false">H53*$J$1*2</f>
        <v>10246817383.4266</v>
      </c>
      <c r="L53" s="1" t="n">
        <f aca="false">I53*$J$1*2</f>
        <v>2906581717853.11</v>
      </c>
      <c r="M53" s="1" t="n">
        <f aca="false">MIN(J53,E53)</f>
        <v>64841443.1524304</v>
      </c>
    </row>
    <row r="54" customFormat="false" ht="13.8" hidden="false" customHeight="false" outlineLevel="0" collapsed="false">
      <c r="A54" s="0" t="n">
        <f aca="false">A53+0.5</f>
        <v>25</v>
      </c>
      <c r="B54" s="0" t="n">
        <f aca="false">B53+($C$1-$B$1)/$D$2*(A54-A53)</f>
        <v>383.333333333333</v>
      </c>
      <c r="C54" s="10" t="n">
        <f aca="false">B54+273</f>
        <v>656.333333333333</v>
      </c>
      <c r="D54" s="0" t="n">
        <f aca="false">A54*9.8*3000*1000</f>
        <v>735000000</v>
      </c>
      <c r="E54" s="1" t="n">
        <f aca="false">$H$1+$I$1*SIN(15/180*3.14)*D54</f>
        <v>210137770.379544</v>
      </c>
      <c r="F54" s="1" t="n">
        <f aca="false">E54/$J$1/2</f>
        <v>1.05068885189772E+023</v>
      </c>
      <c r="G54" s="1" t="n">
        <f aca="false">($Q$5^(-1/$Q$6))*($J$1^(1/$Q$6-1))*EXP($Q$7/($Q$6*8.314*C54))*$U$6</f>
        <v>2.84290140808411E+022</v>
      </c>
      <c r="H54" s="1" t="n">
        <f aca="false">$Q$9^(-1/$Q$10)*($J$1^(1/$Q$10-1))*EXP($Q$11/($Q$10*8.314*C54))*$U$7</f>
        <v>4.01736339101675E+024</v>
      </c>
      <c r="I54" s="1" t="n">
        <f aca="false">$Q$13^(-1/$Q$14)*($J$1^(1/$Q$14-1))*EXP(($Q$15+D54*$Q$16)/($Q$14*8.314*C54))*$U$8</f>
        <v>1.04186753065269E+027</v>
      </c>
      <c r="J54" s="1" t="n">
        <f aca="false">G54*$J$1*2</f>
        <v>56858028.1616823</v>
      </c>
      <c r="K54" s="1" t="n">
        <f aca="false">H54*$J$1*2</f>
        <v>8034726782.0335</v>
      </c>
      <c r="L54" s="1" t="n">
        <f aca="false">I54*$J$1*2</f>
        <v>2083735061305.37</v>
      </c>
      <c r="M54" s="1" t="n">
        <f aca="false">MIN(J54,E54)</f>
        <v>56858028.1616823</v>
      </c>
    </row>
    <row r="55" customFormat="false" ht="13.8" hidden="false" customHeight="false" outlineLevel="0" collapsed="false">
      <c r="A55" s="0" t="n">
        <f aca="false">A54+0.5</f>
        <v>25.5</v>
      </c>
      <c r="B55" s="0" t="n">
        <f aca="false">B54+($C$1-$B$1)/$D$2*(A55-A54)</f>
        <v>391.666666666666</v>
      </c>
      <c r="C55" s="10" t="n">
        <f aca="false">B55+273</f>
        <v>664.666666666667</v>
      </c>
      <c r="D55" s="0" t="n">
        <f aca="false">A55*9.8*3000*1000</f>
        <v>749700000</v>
      </c>
      <c r="E55" s="1" t="n">
        <f aca="false">$H$1+$I$1*SIN(15/180*3.14)*D55</f>
        <v>213940525.787135</v>
      </c>
      <c r="F55" s="1" t="n">
        <f aca="false">E55/$J$1/2</f>
        <v>1.06970262893568E+023</v>
      </c>
      <c r="G55" s="1" t="n">
        <f aca="false">($Q$5^(-1/$Q$6))*($J$1^(1/$Q$6-1))*EXP($Q$7/($Q$6*8.314*C55))*$U$6</f>
        <v>2.50110390937997E+022</v>
      </c>
      <c r="H55" s="1" t="n">
        <f aca="false">$Q$9^(-1/$Q$10)*($J$1^(1/$Q$10-1))*EXP($Q$11/($Q$10*8.314*C55))*$U$7</f>
        <v>3.16936039702691E+024</v>
      </c>
      <c r="I55" s="1" t="n">
        <f aca="false">$Q$13^(-1/$Q$14)*($J$1^(1/$Q$14-1))*EXP(($Q$15+D55*$Q$16)/($Q$14*8.314*C55))*$U$8</f>
        <v>7.5317663600953E+026</v>
      </c>
      <c r="J55" s="1" t="n">
        <f aca="false">G55*$J$1*2</f>
        <v>50022078.1875993</v>
      </c>
      <c r="K55" s="1" t="n">
        <f aca="false">H55*$J$1*2</f>
        <v>6338720794.05381</v>
      </c>
      <c r="L55" s="1" t="n">
        <f aca="false">I55*$J$1*2</f>
        <v>1506353272019.06</v>
      </c>
      <c r="M55" s="1" t="n">
        <f aca="false">MIN(J55,E55)</f>
        <v>50022078.1875993</v>
      </c>
    </row>
    <row r="56" customFormat="false" ht="13.8" hidden="false" customHeight="false" outlineLevel="0" collapsed="false">
      <c r="A56" s="0" t="n">
        <f aca="false">A55+0.5</f>
        <v>26</v>
      </c>
      <c r="B56" s="0" t="n">
        <f aca="false">B55+($C$1-$B$1)/$D$2*(A56-A55)</f>
        <v>400</v>
      </c>
      <c r="C56" s="10" t="n">
        <f aca="false">B56+273</f>
        <v>673</v>
      </c>
      <c r="D56" s="0" t="n">
        <f aca="false">A56*9.8*3000*1000</f>
        <v>764400000</v>
      </c>
      <c r="E56" s="1" t="n">
        <f aca="false">$H$1+$I$1*SIN(15/180*3.14)*D56</f>
        <v>217743281.194726</v>
      </c>
      <c r="F56" s="1" t="n">
        <f aca="false">E56/$J$1/2</f>
        <v>1.08871640597363E+023</v>
      </c>
      <c r="G56" s="1" t="n">
        <f aca="false">($Q$5^(-1/$Q$6))*($J$1^(1/$Q$6-1))*EXP($Q$7/($Q$6*8.314*C56))*$U$6</f>
        <v>2.20739134442108E+022</v>
      </c>
      <c r="H56" s="1" t="n">
        <f aca="false">$Q$9^(-1/$Q$10)*($J$1^(1/$Q$10-1))*EXP($Q$11/($Q$10*8.314*C56))*$U$7</f>
        <v>2.51508199515327E+024</v>
      </c>
      <c r="I56" s="1" t="n">
        <f aca="false">$Q$13^(-1/$Q$14)*($J$1^(1/$Q$14-1))*EXP(($Q$15+D56*$Q$16)/($Q$14*8.314*C56))*$U$8</f>
        <v>5.48871795292333E+026</v>
      </c>
      <c r="J56" s="1" t="n">
        <f aca="false">G56*$J$1*2</f>
        <v>44147826.8884216</v>
      </c>
      <c r="K56" s="1" t="n">
        <f aca="false">H56*$J$1*2</f>
        <v>5030163990.30654</v>
      </c>
      <c r="L56" s="1" t="n">
        <f aca="false">I56*$J$1*2</f>
        <v>1097743590584.67</v>
      </c>
      <c r="M56" s="1" t="n">
        <f aca="false">MIN(J56,E56)</f>
        <v>44147826.8884216</v>
      </c>
    </row>
    <row r="57" customFormat="false" ht="13.8" hidden="false" customHeight="false" outlineLevel="0" collapsed="false">
      <c r="A57" s="0" t="n">
        <f aca="false">A56+0.5</f>
        <v>26.5</v>
      </c>
      <c r="B57" s="0" t="n">
        <f aca="false">B56+($C$1-$B$1)/$D$2*(A57-A56)</f>
        <v>408.333333333333</v>
      </c>
      <c r="C57" s="10" t="n">
        <f aca="false">B57+273</f>
        <v>681.333333333333</v>
      </c>
      <c r="D57" s="0" t="n">
        <f aca="false">A57*9.8*3000*1000</f>
        <v>779100000</v>
      </c>
      <c r="E57" s="1" t="n">
        <f aca="false">$H$1+$I$1*SIN(15/180*3.14)*D57</f>
        <v>221546036.602317</v>
      </c>
      <c r="F57" s="1" t="n">
        <f aca="false">E57/$J$1/2</f>
        <v>1.10773018301159E+023</v>
      </c>
      <c r="G57" s="1" t="n">
        <f aca="false">($Q$5^(-1/$Q$6))*($J$1^(1/$Q$6-1))*EXP($Q$7/($Q$6*8.314*C57))*$U$6</f>
        <v>1.95413268567383E+022</v>
      </c>
      <c r="H57" s="1" t="n">
        <f aca="false">$Q$9^(-1/$Q$10)*($J$1^(1/$Q$10-1))*EXP($Q$11/($Q$10*8.314*C57))*$U$7</f>
        <v>2.00719291232247E+024</v>
      </c>
      <c r="I57" s="1" t="n">
        <f aca="false">$Q$13^(-1/$Q$14)*($J$1^(1/$Q$14-1))*EXP(($Q$15+D57*$Q$16)/($Q$14*8.314*C57))*$U$8</f>
        <v>4.03094321565679E+026</v>
      </c>
      <c r="J57" s="1" t="n">
        <f aca="false">G57*$J$1*2</f>
        <v>39082653.7134766</v>
      </c>
      <c r="K57" s="1" t="n">
        <f aca="false">H57*$J$1*2</f>
        <v>4014385824.64494</v>
      </c>
      <c r="L57" s="1" t="n">
        <f aca="false">I57*$J$1*2</f>
        <v>806188643131.358</v>
      </c>
      <c r="M57" s="1" t="n">
        <f aca="false">MIN(J57,E57)</f>
        <v>39082653.7134766</v>
      </c>
    </row>
    <row r="58" customFormat="false" ht="13.8" hidden="false" customHeight="false" outlineLevel="0" collapsed="false">
      <c r="A58" s="0" t="n">
        <f aca="false">A57+0.5</f>
        <v>27</v>
      </c>
      <c r="B58" s="0" t="n">
        <f aca="false">B57+($C$1-$B$1)/$D$2*(A58-A57)</f>
        <v>416.666666666666</v>
      </c>
      <c r="C58" s="10" t="n">
        <f aca="false">B58+273</f>
        <v>689.666666666666</v>
      </c>
      <c r="D58" s="0" t="n">
        <f aca="false">A58*9.8*3000*1000</f>
        <v>793800000</v>
      </c>
      <c r="E58" s="1" t="n">
        <f aca="false">$H$1+$I$1*SIN(15/180*3.14)*D58</f>
        <v>225348792.009908</v>
      </c>
      <c r="F58" s="1" t="n">
        <f aca="false">E58/$J$1/2</f>
        <v>1.12674396004954E+023</v>
      </c>
      <c r="G58" s="1" t="n">
        <f aca="false">($Q$5^(-1/$Q$6))*($J$1^(1/$Q$6-1))*EXP($Q$7/($Q$6*8.314*C58))*$U$6</f>
        <v>1.73503311883864E+022</v>
      </c>
      <c r="H58" s="1" t="n">
        <f aca="false">$Q$9^(-1/$Q$10)*($J$1^(1/$Q$10-1))*EXP($Q$11/($Q$10*8.314*C58))*$U$7</f>
        <v>1.61062146166477E+024</v>
      </c>
      <c r="I58" s="1" t="n">
        <f aca="false">$Q$13^(-1/$Q$14)*($J$1^(1/$Q$14-1))*EXP(($Q$15+D58*$Q$16)/($Q$14*8.314*C58))*$U$8</f>
        <v>2.9825125359276E+026</v>
      </c>
      <c r="J58" s="1" t="n">
        <f aca="false">G58*$J$1*2</f>
        <v>34700662.3767729</v>
      </c>
      <c r="K58" s="1" t="n">
        <f aca="false">H58*$J$1*2</f>
        <v>3221242923.32954</v>
      </c>
      <c r="L58" s="1" t="n">
        <f aca="false">I58*$J$1*2</f>
        <v>596502507185.521</v>
      </c>
      <c r="M58" s="1" t="n">
        <f aca="false">MIN(J58,E58)</f>
        <v>34700662.3767729</v>
      </c>
    </row>
    <row r="59" customFormat="false" ht="13.8" hidden="false" customHeight="false" outlineLevel="0" collapsed="false">
      <c r="A59" s="0" t="n">
        <f aca="false">A58+0.5</f>
        <v>27.5</v>
      </c>
      <c r="B59" s="0" t="n">
        <f aca="false">B58+($C$1-$B$1)/$D$2*(A59-A58)</f>
        <v>425</v>
      </c>
      <c r="C59" s="10" t="n">
        <f aca="false">B59+273</f>
        <v>698</v>
      </c>
      <c r="D59" s="0" t="n">
        <f aca="false">A59*9.8*3000*1000</f>
        <v>808500000</v>
      </c>
      <c r="E59" s="1" t="n">
        <f aca="false">$H$1+$I$1*SIN(15/180*3.14)*D59</f>
        <v>229151547.417499</v>
      </c>
      <c r="F59" s="1" t="n">
        <f aca="false">E59/$J$1/2</f>
        <v>1.14575773708749E+023</v>
      </c>
      <c r="G59" s="1" t="n">
        <f aca="false">($Q$5^(-1/$Q$6))*($J$1^(1/$Q$6-1))*EXP($Q$7/($Q$6*8.314*C59))*$U$6</f>
        <v>1.54487976955079E+022</v>
      </c>
      <c r="H59" s="1" t="n">
        <f aca="false">$Q$9^(-1/$Q$10)*($J$1^(1/$Q$10-1))*EXP($Q$11/($Q$10*8.314*C59))*$U$7</f>
        <v>1.29921329795003E+024</v>
      </c>
      <c r="I59" s="1" t="n">
        <f aca="false">$Q$13^(-1/$Q$14)*($J$1^(1/$Q$14-1))*EXP(($Q$15+D59*$Q$16)/($Q$14*8.314*C59))*$U$8</f>
        <v>2.22270418443512E+026</v>
      </c>
      <c r="J59" s="1" t="n">
        <f aca="false">G59*$J$1*2</f>
        <v>30897595.3910158</v>
      </c>
      <c r="K59" s="1" t="n">
        <f aca="false">H59*$J$1*2</f>
        <v>2598426595.90006</v>
      </c>
      <c r="L59" s="1" t="n">
        <f aca="false">I59*$J$1*2</f>
        <v>444540836887.025</v>
      </c>
      <c r="M59" s="1" t="n">
        <f aca="false">MIN(J59,E59)</f>
        <v>30897595.3910158</v>
      </c>
    </row>
    <row r="60" customFormat="false" ht="13.8" hidden="false" customHeight="false" outlineLevel="0" collapsed="false">
      <c r="A60" s="0" t="n">
        <f aca="false">A59+0.5</f>
        <v>28</v>
      </c>
      <c r="B60" s="0" t="n">
        <f aca="false">B59+($C$1-$B$1)/$D$2*(A60-A59)</f>
        <v>433.333333333333</v>
      </c>
      <c r="C60" s="10" t="n">
        <f aca="false">B60+273</f>
        <v>706.333333333333</v>
      </c>
      <c r="D60" s="0" t="n">
        <f aca="false">A60*9.8*3000*1000</f>
        <v>823200000</v>
      </c>
      <c r="E60" s="1" t="n">
        <f aca="false">$H$1+$I$1*SIN(15/180*3.14)*D60</f>
        <v>232954302.82509</v>
      </c>
      <c r="F60" s="1" t="n">
        <f aca="false">E60/$J$1/2</f>
        <v>1.16477151412545E+023</v>
      </c>
      <c r="G60" s="1" t="n">
        <f aca="false">($Q$5^(-1/$Q$6))*($J$1^(1/$Q$6-1))*EXP($Q$7/($Q$6*8.314*C60))*$U$6</f>
        <v>1.3793394321862E+022</v>
      </c>
      <c r="H60" s="1" t="n">
        <f aca="false">$Q$9^(-1/$Q$10)*($J$1^(1/$Q$10-1))*EXP($Q$11/($Q$10*8.314*C60))*$U$7</f>
        <v>1.05334163294616E+024</v>
      </c>
      <c r="I60" s="1" t="n">
        <f aca="false">$Q$13^(-1/$Q$14)*($J$1^(1/$Q$14-1))*EXP(($Q$15+D60*$Q$16)/($Q$14*8.314*C60))*$U$8</f>
        <v>1.6679932339832E+026</v>
      </c>
      <c r="J60" s="1" t="n">
        <f aca="false">G60*$J$1*2</f>
        <v>27586788.643724</v>
      </c>
      <c r="K60" s="1" t="n">
        <f aca="false">H60*$J$1*2</f>
        <v>2106683265.89231</v>
      </c>
      <c r="L60" s="1" t="n">
        <f aca="false">I60*$J$1*2</f>
        <v>333598646796.639</v>
      </c>
      <c r="M60" s="1" t="n">
        <f aca="false">MIN(J60,E60)</f>
        <v>27586788.643724</v>
      </c>
    </row>
    <row r="61" customFormat="false" ht="13.8" hidden="false" customHeight="false" outlineLevel="0" collapsed="false">
      <c r="A61" s="0" t="n">
        <f aca="false">A60+0.5</f>
        <v>28.5</v>
      </c>
      <c r="B61" s="0" t="n">
        <f aca="false">B60+($C$1-$B$1)/$D$2*(A61-A60)</f>
        <v>441.666666666666</v>
      </c>
      <c r="C61" s="10" t="n">
        <f aca="false">B61+273</f>
        <v>714.666666666666</v>
      </c>
      <c r="D61" s="0" t="n">
        <f aca="false">A61*9.8*3000*1000</f>
        <v>837900000</v>
      </c>
      <c r="E61" s="1" t="n">
        <f aca="false">$H$1+$I$1*SIN(15/180*3.14)*D61</f>
        <v>236757058.232681</v>
      </c>
      <c r="F61" s="1" t="n">
        <f aca="false">E61/$J$1/2</f>
        <v>1.1837852911634E+023</v>
      </c>
      <c r="G61" s="1" t="n">
        <f aca="false">($Q$5^(-1/$Q$6))*($J$1^(1/$Q$6-1))*EXP($Q$7/($Q$6*8.314*C61))*$U$6</f>
        <v>1.23479696852305E+022</v>
      </c>
      <c r="H61" s="1" t="n">
        <f aca="false">$Q$9^(-1/$Q$10)*($J$1^(1/$Q$10-1))*EXP($Q$11/($Q$10*8.314*C61))*$U$7</f>
        <v>8.58188790508773E+023</v>
      </c>
      <c r="I61" s="1" t="n">
        <f aca="false">$Q$13^(-1/$Q$14)*($J$1^(1/$Q$14-1))*EXP(($Q$15+D61*$Q$16)/($Q$14*8.314*C61))*$U$8</f>
        <v>1.26012817966479E+026</v>
      </c>
      <c r="J61" s="1" t="n">
        <f aca="false">G61*$J$1*2</f>
        <v>24695939.370461</v>
      </c>
      <c r="K61" s="1" t="n">
        <f aca="false">H61*$J$1*2</f>
        <v>1716377581.01755</v>
      </c>
      <c r="L61" s="1" t="n">
        <f aca="false">I61*$J$1*2</f>
        <v>252025635932.959</v>
      </c>
      <c r="M61" s="1" t="n">
        <f aca="false">MIN(J61,E61)</f>
        <v>24695939.370461</v>
      </c>
    </row>
    <row r="62" customFormat="false" ht="13.8" hidden="false" customHeight="false" outlineLevel="0" collapsed="false">
      <c r="A62" s="0" t="n">
        <f aca="false">A61+0.5</f>
        <v>29</v>
      </c>
      <c r="B62" s="0" t="n">
        <f aca="false">B61+($C$1-$B$1)/$D$2*(A62-A61)</f>
        <v>450</v>
      </c>
      <c r="C62" s="10" t="n">
        <f aca="false">B62+273</f>
        <v>723</v>
      </c>
      <c r="D62" s="0" t="n">
        <f aca="false">A62*9.8*3000*1000</f>
        <v>852600000</v>
      </c>
      <c r="E62" s="1" t="n">
        <f aca="false">$H$1+$I$1*SIN(15/180*3.14)*D62</f>
        <v>240559813.640272</v>
      </c>
      <c r="F62" s="1" t="n">
        <f aca="false">E62/$J$1/2</f>
        <v>1.20279906820136E+023</v>
      </c>
      <c r="G62" s="1" t="n">
        <f aca="false">($Q$5^(-1/$Q$6))*($J$1^(1/$Q$6-1))*EXP($Q$7/($Q$6*8.314*C62))*$U$6</f>
        <v>1.10822565754532E+022</v>
      </c>
      <c r="H62" s="1" t="n">
        <f aca="false">$Q$9^(-1/$Q$10)*($J$1^(1/$Q$10-1))*EXP($Q$11/($Q$10*8.314*C62))*$U$7</f>
        <v>7.02502297225095E+023</v>
      </c>
      <c r="I62" s="1" t="n">
        <f aca="false">$Q$13^(-1/$Q$14)*($J$1^(1/$Q$14-1))*EXP(($Q$15+D62*$Q$16)/($Q$14*8.314*C62))*$U$8</f>
        <v>9.58169708317659E+025</v>
      </c>
      <c r="J62" s="1" t="n">
        <f aca="false">G62*$J$1*2</f>
        <v>22164513.1509064</v>
      </c>
      <c r="K62" s="1" t="n">
        <f aca="false">H62*$J$1*2</f>
        <v>1405004594.45019</v>
      </c>
      <c r="L62" s="1" t="n">
        <f aca="false">I62*$J$1*2</f>
        <v>191633941663.532</v>
      </c>
      <c r="M62" s="1" t="n">
        <f aca="false">MIN(J62,E62)</f>
        <v>22164513.1509064</v>
      </c>
    </row>
    <row r="63" customFormat="false" ht="13.8" hidden="false" customHeight="false" outlineLevel="0" collapsed="false">
      <c r="A63" s="0" t="n">
        <f aca="false">A62+0.5</f>
        <v>29.5</v>
      </c>
      <c r="B63" s="0" t="n">
        <f aca="false">B62+($C$1-$B$1)/$D$2*(A63-A62)</f>
        <v>458.333333333333</v>
      </c>
      <c r="C63" s="10" t="n">
        <f aca="false">B63+273</f>
        <v>731.333333333333</v>
      </c>
      <c r="D63" s="0" t="n">
        <f aca="false">A63*9.8*3000*1000</f>
        <v>867300000</v>
      </c>
      <c r="E63" s="1" t="n">
        <f aca="false">$H$1+$I$1*SIN(15/180*3.14)*D63</f>
        <v>244362569.047862</v>
      </c>
      <c r="F63" s="1" t="n">
        <f aca="false">E63/$J$1/2</f>
        <v>1.22181284523931E+023</v>
      </c>
      <c r="G63" s="1" t="n">
        <f aca="false">($Q$5^(-1/$Q$6))*($J$1^(1/$Q$6-1))*EXP($Q$7/($Q$6*8.314*C63))*$U$6</f>
        <v>9.97082756835669E+021</v>
      </c>
      <c r="H63" s="1" t="n">
        <f aca="false">$Q$9^(-1/$Q$10)*($J$1^(1/$Q$10-1))*EXP($Q$11/($Q$10*8.314*C63))*$U$7</f>
        <v>5.77688684254419E+023</v>
      </c>
      <c r="I63" s="1" t="n">
        <f aca="false">$Q$13^(-1/$Q$14)*($J$1^(1/$Q$14-1))*EXP(($Q$15+D63*$Q$16)/($Q$14*8.314*C63))*$U$8</f>
        <v>7.33130791563034E+025</v>
      </c>
      <c r="J63" s="1" t="n">
        <f aca="false">G63*$J$1*2</f>
        <v>19941655.1367134</v>
      </c>
      <c r="K63" s="1" t="n">
        <f aca="false">H63*$J$1*2</f>
        <v>1155377368.50884</v>
      </c>
      <c r="L63" s="1" t="n">
        <f aca="false">I63*$J$1*2</f>
        <v>146626158312.607</v>
      </c>
      <c r="M63" s="1" t="n">
        <f aca="false">MIN(J63,E63)</f>
        <v>19941655.1367134</v>
      </c>
    </row>
    <row r="64" customFormat="false" ht="13.8" hidden="false" customHeight="false" outlineLevel="0" collapsed="false">
      <c r="A64" s="0" t="n">
        <f aca="false">A63+0.5</f>
        <v>30</v>
      </c>
      <c r="B64" s="0" t="n">
        <f aca="false">B63+($C$1-$B$1)/$D$2*(A64-A63)</f>
        <v>466.666666666666</v>
      </c>
      <c r="C64" s="10" t="n">
        <f aca="false">B64+273</f>
        <v>739.666666666666</v>
      </c>
      <c r="D64" s="0" t="n">
        <f aca="false">A64*9.8*3000*1000</f>
        <v>882000000</v>
      </c>
      <c r="E64" s="1" t="n">
        <f aca="false">$H$1+$I$1*SIN(15/180*3.14)*D64</f>
        <v>248165324.455453</v>
      </c>
      <c r="F64" s="1" t="n">
        <f aca="false">E64/$J$1/2</f>
        <v>1.24082662227727E+023</v>
      </c>
      <c r="G64" s="1" t="n">
        <f aca="false">($Q$5^(-1/$Q$6))*($J$1^(1/$Q$6-1))*EXP($Q$7/($Q$6*8.314*C64))*$U$6</f>
        <v>8.99225042101609E+021</v>
      </c>
      <c r="H64" s="1" t="n">
        <f aca="false">$Q$9^(-1/$Q$10)*($J$1^(1/$Q$10-1))*EXP($Q$11/($Q$10*8.314*C64))*$U$7</f>
        <v>4.77149211780726E+023</v>
      </c>
      <c r="I64" s="1" t="n">
        <f aca="false">$Q$13^(-1/$Q$14)*($J$1^(1/$Q$14-1))*EXP(($Q$15+D64*$Q$16)/($Q$14*8.314*C64))*$U$8</f>
        <v>5.64339116843914E+025</v>
      </c>
      <c r="J64" s="1" t="n">
        <f aca="false">G64*$J$1*2</f>
        <v>17984500.8420322</v>
      </c>
      <c r="K64" s="1" t="n">
        <f aca="false">H64*$J$1*2</f>
        <v>954298423.561453</v>
      </c>
      <c r="L64" s="1" t="n">
        <f aca="false">I64*$J$1*2</f>
        <v>112867823368.783</v>
      </c>
      <c r="M64" s="1" t="n">
        <f aca="false">MIN(J64,E64)</f>
        <v>17984500.8420322</v>
      </c>
    </row>
    <row r="65" customFormat="false" ht="13.8" hidden="false" customHeight="false" outlineLevel="0" collapsed="false">
      <c r="A65" s="0" t="n">
        <f aca="false">A64+0.5</f>
        <v>30.5</v>
      </c>
      <c r="B65" s="0" t="n">
        <f aca="false">B64+($C$1-$B$1)/$D$2*(A65-A64)</f>
        <v>475</v>
      </c>
      <c r="C65" s="10" t="n">
        <f aca="false">B65+273</f>
        <v>748</v>
      </c>
      <c r="D65" s="0" t="n">
        <f aca="false">A65*9.8*3000*1000</f>
        <v>896700000</v>
      </c>
      <c r="E65" s="1" t="n">
        <f aca="false">$H$1+$I$1*SIN(15/180*3.14)*D65</f>
        <v>251968079.863044</v>
      </c>
      <c r="F65" s="1" t="n">
        <f aca="false">E65/$J$1/2</f>
        <v>1.25984039931522E+023</v>
      </c>
      <c r="G65" s="1" t="n">
        <f aca="false">($Q$5^(-1/$Q$6))*($J$1^(1/$Q$6-1))*EXP($Q$7/($Q$6*8.314*C65))*$U$6</f>
        <v>8.12840242917558E+021</v>
      </c>
      <c r="H65" s="1" t="n">
        <f aca="false">$Q$9^(-1/$Q$10)*($J$1^(1/$Q$10-1))*EXP($Q$11/($Q$10*8.314*C65))*$U$7</f>
        <v>3.95790002932281E+023</v>
      </c>
      <c r="I65" s="1" t="n">
        <f aca="false">$Q$13^(-1/$Q$14)*($J$1^(1/$Q$14-1))*EXP(($Q$15+D65*$Q$16)/($Q$14*8.314*C65))*$U$8</f>
        <v>4.36949214282524E+025</v>
      </c>
      <c r="J65" s="1" t="n">
        <f aca="false">G65*$J$1*2</f>
        <v>16256804.8583512</v>
      </c>
      <c r="K65" s="1" t="n">
        <f aca="false">H65*$J$1*2</f>
        <v>791580005.864561</v>
      </c>
      <c r="L65" s="1" t="n">
        <f aca="false">I65*$J$1*2</f>
        <v>87389842856.5047</v>
      </c>
      <c r="M65" s="1" t="n">
        <f aca="false">MIN(J65,E65)</f>
        <v>16256804.8583512</v>
      </c>
    </row>
    <row r="66" customFormat="false" ht="13.8" hidden="false" customHeight="false" outlineLevel="0" collapsed="false">
      <c r="A66" s="0" t="n">
        <f aca="false">A65+0.5</f>
        <v>31</v>
      </c>
      <c r="B66" s="0" t="n">
        <f aca="false">B65+($C$1-$B$1)/$D$2*(A66-A65)</f>
        <v>483.333333333333</v>
      </c>
      <c r="C66" s="10" t="n">
        <f aca="false">B66+273</f>
        <v>756.333333333333</v>
      </c>
      <c r="D66" s="0" t="n">
        <f aca="false">A66*9.8*3000*1000</f>
        <v>911400000</v>
      </c>
      <c r="E66" s="1" t="n">
        <f aca="false">$H$1+$I$1*SIN(15/180*3.14)*D66</f>
        <v>255770835.270635</v>
      </c>
      <c r="F66" s="1" t="n">
        <f aca="false">E66/$J$1/2</f>
        <v>1.27885417635318E+023</v>
      </c>
      <c r="G66" s="1" t="n">
        <f aca="false">($Q$5^(-1/$Q$6))*($J$1^(1/$Q$6-1))*EXP($Q$7/($Q$6*8.314*C66))*$U$6</f>
        <v>7.36391177262119E+021</v>
      </c>
      <c r="H66" s="1" t="n">
        <f aca="false">$Q$9^(-1/$Q$10)*($J$1^(1/$Q$10-1))*EXP($Q$11/($Q$10*8.314*C66))*$U$7</f>
        <v>3.2965869169533E+023</v>
      </c>
      <c r="I66" s="1" t="n">
        <f aca="false">$Q$13^(-1/$Q$14)*($J$1^(1/$Q$14-1))*EXP(($Q$15+D66*$Q$16)/($Q$14*8.314*C66))*$U$8</f>
        <v>3.40228107093074E+025</v>
      </c>
      <c r="J66" s="1" t="n">
        <f aca="false">G66*$J$1*2</f>
        <v>14727823.5452424</v>
      </c>
      <c r="K66" s="1" t="n">
        <f aca="false">H66*$J$1*2</f>
        <v>659317383.39066</v>
      </c>
      <c r="L66" s="1" t="n">
        <f aca="false">I66*$J$1*2</f>
        <v>68045621418.6148</v>
      </c>
      <c r="M66" s="1" t="n">
        <f aca="false">MIN(J66,E66)</f>
        <v>14727823.5452424</v>
      </c>
    </row>
    <row r="67" customFormat="false" ht="13.8" hidden="false" customHeight="false" outlineLevel="0" collapsed="false">
      <c r="A67" s="0" t="n">
        <f aca="false">A66+0.5</f>
        <v>31.5</v>
      </c>
      <c r="B67" s="0" t="n">
        <f aca="false">B66+($C$1-$B$1)/$D$2*(A67-A66)</f>
        <v>491.666666666666</v>
      </c>
      <c r="C67" s="10" t="n">
        <f aca="false">B67+273</f>
        <v>764.666666666666</v>
      </c>
      <c r="D67" s="0" t="n">
        <f aca="false">A67*9.8*3000*1000</f>
        <v>926100000</v>
      </c>
      <c r="E67" s="1" t="n">
        <f aca="false">$H$1+$I$1*SIN(15/180*3.14)*D67</f>
        <v>259573590.678226</v>
      </c>
      <c r="F67" s="1" t="n">
        <f aca="false">E67/$J$1/2</f>
        <v>1.29786795339113E+023</v>
      </c>
      <c r="G67" s="1" t="n">
        <f aca="false">($Q$5^(-1/$Q$6))*($J$1^(1/$Q$6-1))*EXP($Q$7/($Q$6*8.314*C67))*$U$6</f>
        <v>6.68570069840917E+021</v>
      </c>
      <c r="H67" s="1" t="n">
        <f aca="false">$Q$9^(-1/$Q$10)*($J$1^(1/$Q$10-1))*EXP($Q$11/($Q$10*8.314*C67))*$U$7</f>
        <v>2.75673391327625E+023</v>
      </c>
      <c r="I67" s="1" t="n">
        <f aca="false">$Q$13^(-1/$Q$14)*($J$1^(1/$Q$14-1))*EXP(($Q$15+D67*$Q$16)/($Q$14*8.314*C67))*$U$8</f>
        <v>2.66365383715441E+025</v>
      </c>
      <c r="J67" s="1" t="n">
        <f aca="false">G67*$J$1*2</f>
        <v>13371401.3968183</v>
      </c>
      <c r="K67" s="1" t="n">
        <f aca="false">H67*$J$1*2</f>
        <v>551346782.65525</v>
      </c>
      <c r="L67" s="1" t="n">
        <f aca="false">I67*$J$1*2</f>
        <v>53273076743.0882</v>
      </c>
      <c r="M67" s="1" t="n">
        <f aca="false">MIN(J67,E67)</f>
        <v>13371401.3968183</v>
      </c>
    </row>
    <row r="68" customFormat="false" ht="13.8" hidden="false" customHeight="false" outlineLevel="0" collapsed="false">
      <c r="A68" s="0" t="n">
        <f aca="false">A67+0.5</f>
        <v>32</v>
      </c>
      <c r="B68" s="0" t="n">
        <f aca="false">B67+($C$1-$B$1)/$D$2*(A68-A67)</f>
        <v>500</v>
      </c>
      <c r="C68" s="10" t="n">
        <f aca="false">B68+273</f>
        <v>773</v>
      </c>
      <c r="D68" s="0" t="n">
        <f aca="false">A68*9.8*3000*1000</f>
        <v>940800000</v>
      </c>
      <c r="E68" s="1" t="n">
        <f aca="false">$H$1+$I$1*SIN(15/180*3.14)*D68</f>
        <v>263376346.085817</v>
      </c>
      <c r="F68" s="1" t="n">
        <f aca="false">E68/$J$1/2</f>
        <v>1.31688173042908E+023</v>
      </c>
      <c r="G68" s="1" t="n">
        <f aca="false">($Q$5^(-1/$Q$6))*($J$1^(1/$Q$6-1))*EXP($Q$7/($Q$6*8.314*C68))*$U$6</f>
        <v>6.08261067960863E+021</v>
      </c>
      <c r="H68" s="1" t="n">
        <f aca="false">$Q$9^(-1/$Q$10)*($J$1^(1/$Q$10-1))*EXP($Q$11/($Q$10*8.314*C68))*$U$7</f>
        <v>2.31419422016057E+023</v>
      </c>
      <c r="I68" s="1" t="n">
        <f aca="false">$Q$13^(-1/$Q$14)*($J$1^(1/$Q$14-1))*EXP(($Q$15+D68*$Q$16)/($Q$14*8.314*C68))*$U$8</f>
        <v>2.0964144854024E+025</v>
      </c>
      <c r="J68" s="1" t="n">
        <f aca="false">G68*$J$1*2</f>
        <v>12165221.3592173</v>
      </c>
      <c r="K68" s="1" t="n">
        <f aca="false">H68*$J$1*2</f>
        <v>462838844.032114</v>
      </c>
      <c r="L68" s="1" t="n">
        <f aca="false">I68*$J$1*2</f>
        <v>41928289708.048</v>
      </c>
      <c r="M68" s="1" t="n">
        <f aca="false">MIN(J68,E68)</f>
        <v>12165221.3592173</v>
      </c>
    </row>
    <row r="69" customFormat="false" ht="13.8" hidden="false" customHeight="false" outlineLevel="0" collapsed="false">
      <c r="A69" s="0" t="n">
        <f aca="false">A68+0.5</f>
        <v>32.5</v>
      </c>
      <c r="B69" s="0" t="n">
        <f aca="false">B68+($C$1-$B$1)/$D$2*(A69-A68)</f>
        <v>508.333333333333</v>
      </c>
      <c r="C69" s="10" t="n">
        <f aca="false">B69+273</f>
        <v>781.333333333333</v>
      </c>
      <c r="D69" s="0" t="n">
        <f aca="false">A69*9.8*3000*1000</f>
        <v>955500000</v>
      </c>
      <c r="E69" s="1" t="n">
        <f aca="false">$H$1+$I$1*SIN(15/180*3.14)*D69</f>
        <v>267179101.493408</v>
      </c>
      <c r="F69" s="1" t="n">
        <f aca="false">E69/$J$1/2</f>
        <v>1.33589550746704E+023</v>
      </c>
      <c r="G69" s="1" t="n">
        <f aca="false">($Q$5^(-1/$Q$6))*($J$1^(1/$Q$6-1))*EXP($Q$7/($Q$6*8.314*C69))*$U$6</f>
        <v>5.54509380171789E+021</v>
      </c>
      <c r="H69" s="1" t="n">
        <f aca="false">$Q$9^(-1/$Q$10)*($J$1^(1/$Q$10-1))*EXP($Q$11/($Q$10*8.314*C69))*$U$7</f>
        <v>1.94996050388076E+023</v>
      </c>
      <c r="I69" s="1" t="n">
        <f aca="false">$Q$13^(-1/$Q$14)*($J$1^(1/$Q$14-1))*EXP(($Q$15+D69*$Q$16)/($Q$14*8.314*C69))*$U$8</f>
        <v>1.65842166676136E+025</v>
      </c>
      <c r="J69" s="1" t="n">
        <f aca="false">G69*$J$1*2</f>
        <v>11090187.6034358</v>
      </c>
      <c r="K69" s="1" t="n">
        <f aca="false">H69*$J$1*2</f>
        <v>389992100.776152</v>
      </c>
      <c r="L69" s="1" t="n">
        <f aca="false">I69*$J$1*2</f>
        <v>33168433335.2271</v>
      </c>
      <c r="M69" s="1" t="n">
        <f aca="false">MIN(J69,E69)</f>
        <v>11090187.6034358</v>
      </c>
    </row>
    <row r="70" customFormat="false" ht="13.8" hidden="false" customHeight="false" outlineLevel="0" collapsed="false">
      <c r="A70" s="0" t="n">
        <f aca="false">A69+0.5</f>
        <v>33</v>
      </c>
      <c r="B70" s="0" t="n">
        <f aca="false">B69+($C$1-$B$1)/$D$2*(A70-A69)</f>
        <v>516.666666666666</v>
      </c>
      <c r="C70" s="10" t="n">
        <f aca="false">B70+273</f>
        <v>789.666666666666</v>
      </c>
      <c r="D70" s="0" t="n">
        <f aca="false">A70*9.8*3000*1000</f>
        <v>970200000</v>
      </c>
      <c r="E70" s="1" t="n">
        <f aca="false">$H$1+$I$1*SIN(15/180*3.14)*D70</f>
        <v>270981856.900999</v>
      </c>
      <c r="F70" s="1" t="n">
        <f aca="false">E70/$J$1/2</f>
        <v>1.35490928450499E+023</v>
      </c>
      <c r="G70" s="1" t="n">
        <f aca="false">($Q$5^(-1/$Q$6))*($J$1^(1/$Q$6-1))*EXP($Q$7/($Q$6*8.314*C70))*$U$6</f>
        <v>5.06495784354574E+021</v>
      </c>
      <c r="H70" s="1" t="n">
        <f aca="false">$Q$9^(-1/$Q$10)*($J$1^(1/$Q$10-1))*EXP($Q$11/($Q$10*8.314*C70))*$U$7</f>
        <v>1.64900343021554E+023</v>
      </c>
      <c r="I70" s="1" t="n">
        <f aca="false">$Q$13^(-1/$Q$14)*($J$1^(1/$Q$14-1))*EXP(($Q$15+D70*$Q$16)/($Q$14*8.314*C70))*$U$8</f>
        <v>1.31844186296075E+025</v>
      </c>
      <c r="J70" s="1" t="n">
        <f aca="false">G70*$J$1*2</f>
        <v>10129915.6870915</v>
      </c>
      <c r="K70" s="1" t="n">
        <f aca="false">H70*$J$1*2</f>
        <v>329800686.043107</v>
      </c>
      <c r="L70" s="1" t="n">
        <f aca="false">I70*$J$1*2</f>
        <v>26368837259.215</v>
      </c>
      <c r="M70" s="1" t="n">
        <f aca="false">MIN(J70,E70)</f>
        <v>10129915.6870915</v>
      </c>
    </row>
    <row r="71" customFormat="false" ht="13.8" hidden="false" customHeight="false" outlineLevel="0" collapsed="false">
      <c r="A71" s="0" t="n">
        <f aca="false">A70+0.5</f>
        <v>33.5</v>
      </c>
      <c r="B71" s="0" t="n">
        <f aca="false">B70+($C$1-$B$1)/$D$2*(A71-A70)</f>
        <v>525</v>
      </c>
      <c r="C71" s="10" t="n">
        <f aca="false">B71+273</f>
        <v>798</v>
      </c>
      <c r="D71" s="0" t="n">
        <f aca="false">A71*9.8*3000*1000</f>
        <v>984900000</v>
      </c>
      <c r="E71" s="1" t="n">
        <f aca="false">$H$1+$I$1*SIN(15/180*3.14)*D71</f>
        <v>274784612.30859</v>
      </c>
      <c r="F71" s="1" t="n">
        <f aca="false">E71/$J$1/2</f>
        <v>1.37392306154295E+023</v>
      </c>
      <c r="G71" s="1" t="n">
        <f aca="false">($Q$5^(-1/$Q$6))*($J$1^(1/$Q$6-1))*EXP($Q$7/($Q$6*8.314*C71))*$U$6</f>
        <v>4.63515504087274E+021</v>
      </c>
      <c r="H71" s="1" t="n">
        <f aca="false">$Q$9^(-1/$Q$10)*($J$1^(1/$Q$10-1))*EXP($Q$11/($Q$10*8.314*C71))*$U$7</f>
        <v>1.39938708005644E+023</v>
      </c>
      <c r="I71" s="1" t="n">
        <f aca="false">$Q$13^(-1/$Q$14)*($J$1^(1/$Q$14-1))*EXP(($Q$15+D71*$Q$16)/($Q$14*8.314*C71))*$U$8</f>
        <v>1.05319288273222E+025</v>
      </c>
      <c r="J71" s="1" t="n">
        <f aca="false">G71*$J$1*2</f>
        <v>9270310.08174547</v>
      </c>
      <c r="K71" s="1" t="n">
        <f aca="false">H71*$J$1*2</f>
        <v>279877416.011289</v>
      </c>
      <c r="L71" s="1" t="n">
        <f aca="false">I71*$J$1*2</f>
        <v>21063857654.6444</v>
      </c>
      <c r="M71" s="1" t="n">
        <f aca="false">MIN(J71,E71)</f>
        <v>9270310.08174547</v>
      </c>
    </row>
    <row r="72" customFormat="false" ht="13.8" hidden="false" customHeight="false" outlineLevel="0" collapsed="false">
      <c r="A72" s="0" t="n">
        <f aca="false">A71+0.5</f>
        <v>34</v>
      </c>
      <c r="B72" s="0" t="n">
        <f aca="false">B71+($C$1-$B$1)/$D$2*(A72-A71)</f>
        <v>533.333333333333</v>
      </c>
      <c r="C72" s="10" t="n">
        <f aca="false">B72+273</f>
        <v>806.333333333333</v>
      </c>
      <c r="D72" s="0" t="n">
        <f aca="false">A72*9.8*3000*1000</f>
        <v>999600000</v>
      </c>
      <c r="E72" s="1" t="n">
        <f aca="false">$H$1+$I$1*SIN(15/180*3.14)*D72</f>
        <v>278587367.71618</v>
      </c>
      <c r="F72" s="1" t="n">
        <f aca="false">E72/$J$1/2</f>
        <v>1.3929368385809E+023</v>
      </c>
      <c r="G72" s="1" t="n">
        <f aca="false">($Q$5^(-1/$Q$6))*($J$1^(1/$Q$6-1))*EXP($Q$7/($Q$6*8.314*C72))*$U$6</f>
        <v>4.24960650668258E+021</v>
      </c>
      <c r="H72" s="1" t="n">
        <f aca="false">$Q$9^(-1/$Q$10)*($J$1^(1/$Q$10-1))*EXP($Q$11/($Q$10*8.314*C72))*$U$7</f>
        <v>1.19159198503659E+023</v>
      </c>
      <c r="I72" s="1" t="n">
        <f aca="false">$Q$13^(-1/$Q$14)*($J$1^(1/$Q$14-1))*EXP(($Q$15+D72*$Q$16)/($Q$14*8.314*C72))*$U$8</f>
        <v>8.45222869503866E+024</v>
      </c>
      <c r="J72" s="1" t="n">
        <f aca="false">G72*$J$1*2</f>
        <v>8499213.01336516</v>
      </c>
      <c r="K72" s="1" t="n">
        <f aca="false">H72*$J$1*2</f>
        <v>238318397.007319</v>
      </c>
      <c r="L72" s="1" t="n">
        <f aca="false">I72*$J$1*2</f>
        <v>16904457390.0773</v>
      </c>
      <c r="M72" s="1" t="n">
        <f aca="false">MIN(J72,E72)</f>
        <v>8499213.01336516</v>
      </c>
    </row>
    <row r="73" customFormat="false" ht="13.8" hidden="false" customHeight="false" outlineLevel="0" collapsed="false">
      <c r="A73" s="0" t="n">
        <f aca="false">A72+0.5</f>
        <v>34.5</v>
      </c>
      <c r="B73" s="0" t="n">
        <f aca="false">B72+($C$1-$B$1)/$D$2*(A73-A72)</f>
        <v>541.666666666666</v>
      </c>
      <c r="C73" s="10" t="n">
        <f aca="false">B73+273</f>
        <v>814.666666666666</v>
      </c>
      <c r="D73" s="0" t="n">
        <f aca="false">A73*9.8*3000*1000</f>
        <v>1014300000</v>
      </c>
      <c r="E73" s="1" t="n">
        <f aca="false">$H$1+$I$1*SIN(15/180*3.14)*D73</f>
        <v>282390123.123771</v>
      </c>
      <c r="F73" s="1" t="n">
        <f aca="false">E73/$J$1/2</f>
        <v>1.41195061561886E+023</v>
      </c>
      <c r="G73" s="1" t="n">
        <f aca="false">($Q$5^(-1/$Q$6))*($J$1^(1/$Q$6-1))*EXP($Q$7/($Q$6*8.314*C73))*$U$6</f>
        <v>3.90305585099332E+021</v>
      </c>
      <c r="H73" s="1" t="n">
        <f aca="false">$Q$9^(-1/$Q$10)*($J$1^(1/$Q$10-1))*EXP($Q$11/($Q$10*8.314*C73))*$U$7</f>
        <v>1.01799462317684E+023</v>
      </c>
      <c r="I73" s="1" t="n">
        <f aca="false">$Q$13^(-1/$Q$14)*($J$1^(1/$Q$14-1))*EXP(($Q$15+D73*$Q$16)/($Q$14*8.314*C73))*$U$8</f>
        <v>6.8137952299475E+024</v>
      </c>
      <c r="J73" s="1" t="n">
        <f aca="false">G73*$J$1*2</f>
        <v>7806111.70198663</v>
      </c>
      <c r="K73" s="1" t="n">
        <f aca="false">H73*$J$1*2</f>
        <v>203598924.635367</v>
      </c>
      <c r="L73" s="1" t="n">
        <f aca="false">I73*$J$1*2</f>
        <v>13627590459.895</v>
      </c>
      <c r="M73" s="1" t="n">
        <f aca="false">MIN(J73,E73)</f>
        <v>7806111.70198663</v>
      </c>
    </row>
    <row r="74" s="8" customFormat="true" ht="13.8" hidden="false" customHeight="false" outlineLevel="0" collapsed="false">
      <c r="A74" s="8" t="n">
        <f aca="false">A73+0.5</f>
        <v>35</v>
      </c>
      <c r="B74" s="0" t="n">
        <f aca="false">B73+($C$1-$B$1)/$D$2*(A74-A73)</f>
        <v>550</v>
      </c>
      <c r="C74" s="12" t="n">
        <f aca="false">B74+273</f>
        <v>823</v>
      </c>
      <c r="D74" s="0" t="n">
        <f aca="false">A74*9.8*3000*1000</f>
        <v>1029000000</v>
      </c>
      <c r="E74" s="9" t="n">
        <f aca="false">$H$1+$I$1*SIN(15/180*3.14)*D74</f>
        <v>286192878.531362</v>
      </c>
      <c r="F74" s="9" t="n">
        <f aca="false">E74/$J$1/2</f>
        <v>1.43096439265681E+023</v>
      </c>
      <c r="G74" s="1" t="n">
        <f aca="false">($Q$5^(-1/$Q$6))*($J$1^(1/$Q$6-1))*EXP($Q$7/($Q$6*8.314*C74))*$U$6</f>
        <v>3.59094678809638E+021</v>
      </c>
      <c r="H74" s="1" t="n">
        <f aca="false">$Q$9^(-1/$Q$10)*($J$1^(1/$Q$10-1))*EXP($Q$11/($Q$10*8.314*C74))*$U$7</f>
        <v>8.72465391117279E+022</v>
      </c>
      <c r="I74" s="1" t="n">
        <f aca="false">$Q$13^(-1/$Q$14)*($J$1^(1/$Q$14-1))*EXP(($Q$15+D74*$Q$16)/($Q$14*8.314*C74))*$U$8</f>
        <v>5.51698825477716E+024</v>
      </c>
      <c r="J74" s="9" t="n">
        <f aca="false">G74*$J$1*2</f>
        <v>7181893.57619277</v>
      </c>
      <c r="K74" s="9" t="n">
        <f aca="false">H74*$J$1*2</f>
        <v>174493078.223456</v>
      </c>
      <c r="L74" s="9" t="n">
        <f aca="false">I74*$J$1*2</f>
        <v>11033976509.5543</v>
      </c>
      <c r="M74" s="1" t="n">
        <f aca="false">MIN(J74,E74)</f>
        <v>7181893.57619277</v>
      </c>
    </row>
    <row r="75" customFormat="false" ht="13.8" hidden="false" customHeight="false" outlineLevel="0" collapsed="false">
      <c r="A75" s="0" t="n">
        <f aca="false">A74+1</f>
        <v>36</v>
      </c>
      <c r="B75" s="0" t="n">
        <f aca="false">B74+($D$1-$C$1)/$F$2*(A75-A74)</f>
        <v>558.666666666666</v>
      </c>
      <c r="C75" s="10" t="n">
        <f aca="false">B75+273</f>
        <v>831.666666666666</v>
      </c>
      <c r="D75" s="0" t="n">
        <f aca="false">A75*9.8*3000*1000</f>
        <v>1058400000</v>
      </c>
      <c r="E75" s="1" t="n">
        <f aca="false">$H$1+$I$1*SIN(15/180*3.14)*D75</f>
        <v>293798389.346544</v>
      </c>
      <c r="F75" s="1" t="n">
        <f aca="false">E75/$J$1/2</f>
        <v>1.46899194673272E+023</v>
      </c>
      <c r="G75" s="1" t="n">
        <f aca="false">($Q$5^(-1/$Q$6))*($J$1^(1/$Q$6-1))*EXP($Q$7/($Q$6*8.314*C75))*$U$6</f>
        <v>3.2986391606273E+021</v>
      </c>
      <c r="H75" s="1" t="n">
        <f aca="false">$Q$9^(-1/$Q$10)*($J$1^(1/$Q$10-1))*EXP($Q$11/($Q$10*8.314*C75))*$U$7</f>
        <v>7.45581810691203E+022</v>
      </c>
      <c r="I75" s="1" t="n">
        <f aca="false">$Q$13^(-1/$Q$14)*($J$1^(1/$Q$14-1))*EXP(($Q$15+D75*$Q$16)/($Q$14*8.314*C75))*$U$8</f>
        <v>4.49498787954701E+024</v>
      </c>
      <c r="J75" s="1" t="n">
        <f aca="false">G75*$J$1*2</f>
        <v>6597278.32125459</v>
      </c>
      <c r="K75" s="1" t="n">
        <f aca="false">H75*$J$1*2</f>
        <v>149116362.138241</v>
      </c>
      <c r="L75" s="1" t="n">
        <f aca="false">I75*$J$1*2</f>
        <v>8989975759.09402</v>
      </c>
      <c r="M75" s="1" t="n">
        <f aca="false">MIN(L75,E75)</f>
        <v>293798389.346544</v>
      </c>
    </row>
    <row r="76" customFormat="false" ht="13.8" hidden="false" customHeight="false" outlineLevel="0" collapsed="false">
      <c r="A76" s="0" t="n">
        <f aca="false">A75+1</f>
        <v>37</v>
      </c>
      <c r="B76" s="0" t="n">
        <f aca="false">B75+($D$1-$C$1)/$F$2*(A76-A75)</f>
        <v>567.333333333333</v>
      </c>
      <c r="C76" s="10" t="n">
        <f aca="false">B76+273</f>
        <v>840.333333333333</v>
      </c>
      <c r="D76" s="0" t="n">
        <f aca="false">A76*9.8*3000*1000</f>
        <v>1087800000</v>
      </c>
      <c r="E76" s="1" t="n">
        <f aca="false">$H$1+$I$1*SIN(15/180*3.14)*D76</f>
        <v>301403900.161726</v>
      </c>
      <c r="F76" s="1" t="n">
        <f aca="false">E76/$J$1/2</f>
        <v>1.50701950080863E+023</v>
      </c>
      <c r="G76" s="1" t="n">
        <f aca="false">($Q$5^(-1/$Q$6))*($J$1^(1/$Q$6-1))*EXP($Q$7/($Q$6*8.314*C76))*$U$6</f>
        <v>3.03543714888681E+021</v>
      </c>
      <c r="H76" s="1" t="n">
        <f aca="false">$Q$9^(-1/$Q$10)*($J$1^(1/$Q$10-1))*EXP($Q$11/($Q$10*8.314*C76))*$U$7</f>
        <v>6.39219823581156E+022</v>
      </c>
      <c r="I76" s="1" t="n">
        <f aca="false">$Q$13^(-1/$Q$14)*($J$1^(1/$Q$14-1))*EXP(($Q$15+D76*$Q$16)/($Q$14*8.314*C76))*$U$8</f>
        <v>3.67781791719222E+024</v>
      </c>
      <c r="J76" s="1" t="n">
        <f aca="false">G76*$J$1*2</f>
        <v>6070874.29777362</v>
      </c>
      <c r="K76" s="1" t="n">
        <f aca="false">H76*$J$1*2</f>
        <v>127843964.716231</v>
      </c>
      <c r="L76" s="1" t="n">
        <f aca="false">I76*$J$1*2</f>
        <v>7355635834.38444</v>
      </c>
      <c r="M76" s="1" t="n">
        <f aca="false">MIN(L76,E76)</f>
        <v>301403900.161726</v>
      </c>
    </row>
    <row r="77" customFormat="false" ht="13.8" hidden="false" customHeight="false" outlineLevel="0" collapsed="false">
      <c r="A77" s="0" t="n">
        <f aca="false">A76+1</f>
        <v>38</v>
      </c>
      <c r="B77" s="0" t="n">
        <f aca="false">B76+($D$1-$C$1)/$F$2*(A77-A76)</f>
        <v>576</v>
      </c>
      <c r="C77" s="10" t="n">
        <f aca="false">B77+273</f>
        <v>849</v>
      </c>
      <c r="D77" s="0" t="n">
        <f aca="false">A77*9.8*3000*1000</f>
        <v>1117200000</v>
      </c>
      <c r="E77" s="1" t="n">
        <f aca="false">$H$1+$I$1*SIN(15/180*3.14)*D77</f>
        <v>309009410.976908</v>
      </c>
      <c r="F77" s="1" t="n">
        <f aca="false">E77/$J$1/2</f>
        <v>1.54504705488454E+023</v>
      </c>
      <c r="G77" s="1" t="n">
        <f aca="false">($Q$5^(-1/$Q$6))*($J$1^(1/$Q$6-1))*EXP($Q$7/($Q$6*8.314*C77))*$U$6</f>
        <v>2.79798241186577E+021</v>
      </c>
      <c r="H77" s="1" t="n">
        <f aca="false">$Q$9^(-1/$Q$10)*($J$1^(1/$Q$10-1))*EXP($Q$11/($Q$10*8.314*C77))*$U$7</f>
        <v>5.49755883851432E+022</v>
      </c>
      <c r="I77" s="1" t="n">
        <f aca="false">$Q$13^(-1/$Q$14)*($J$1^(1/$Q$14-1))*EXP(($Q$15+D77*$Q$16)/($Q$14*8.314*C77))*$U$8</f>
        <v>3.02155813337662E+024</v>
      </c>
      <c r="J77" s="1" t="n">
        <f aca="false">G77*$J$1*2</f>
        <v>5595964.82373154</v>
      </c>
      <c r="K77" s="1" t="n">
        <f aca="false">H77*$J$1*2</f>
        <v>109951176.770286</v>
      </c>
      <c r="L77" s="1" t="n">
        <f aca="false">I77*$J$1*2</f>
        <v>6043116266.75323</v>
      </c>
      <c r="M77" s="1" t="n">
        <f aca="false">MIN(L77,E77)</f>
        <v>309009410.976908</v>
      </c>
    </row>
    <row r="78" customFormat="false" ht="13.8" hidden="false" customHeight="false" outlineLevel="0" collapsed="false">
      <c r="A78" s="0" t="n">
        <f aca="false">A77+1</f>
        <v>39</v>
      </c>
      <c r="B78" s="0" t="n">
        <f aca="false">B77+($D$1-$C$1)/$F$2*(A78-A77)</f>
        <v>584.666666666666</v>
      </c>
      <c r="C78" s="10" t="n">
        <f aca="false">B78+273</f>
        <v>857.666666666666</v>
      </c>
      <c r="D78" s="0" t="n">
        <f aca="false">A78*9.8*3000*1000</f>
        <v>1146600000</v>
      </c>
      <c r="E78" s="1" t="n">
        <f aca="false">$H$1+$I$1*SIN(15/180*3.14)*D78</f>
        <v>316614921.792089</v>
      </c>
      <c r="F78" s="1" t="n">
        <f aca="false">E78/$J$1/2</f>
        <v>1.58307460896045E+023</v>
      </c>
      <c r="G78" s="1" t="n">
        <f aca="false">($Q$5^(-1/$Q$6))*($J$1^(1/$Q$6-1))*EXP($Q$7/($Q$6*8.314*C78))*$U$6</f>
        <v>2.58335247200109E+021</v>
      </c>
      <c r="H78" s="1" t="n">
        <f aca="false">$Q$9^(-1/$Q$10)*($J$1^(1/$Q$10-1))*EXP($Q$11/($Q$10*8.314*C78))*$U$7</f>
        <v>4.74256057694136E+022</v>
      </c>
      <c r="I78" s="1" t="n">
        <f aca="false">$Q$13^(-1/$Q$14)*($J$1^(1/$Q$14-1))*EXP(($Q$15+D78*$Q$16)/($Q$14*8.314*C78))*$U$8</f>
        <v>2.49227972384993E+024</v>
      </c>
      <c r="J78" s="1" t="n">
        <f aca="false">G78*$J$1*2</f>
        <v>5166704.94400218</v>
      </c>
      <c r="K78" s="1" t="n">
        <f aca="false">H78*$J$1*2</f>
        <v>94851211.5388271</v>
      </c>
      <c r="L78" s="1" t="n">
        <f aca="false">I78*$J$1*2</f>
        <v>4984559447.69987</v>
      </c>
      <c r="M78" s="1" t="n">
        <f aca="false">MIN(L78,E78)</f>
        <v>316614921.792089</v>
      </c>
    </row>
    <row r="79" customFormat="false" ht="13.8" hidden="false" customHeight="false" outlineLevel="0" collapsed="false">
      <c r="A79" s="0" t="n">
        <f aca="false">A78+1</f>
        <v>40</v>
      </c>
      <c r="B79" s="0" t="n">
        <f aca="false">B78+($D$1-$C$1)/$F$2*(A79-A78)</f>
        <v>593.333333333333</v>
      </c>
      <c r="C79" s="10" t="n">
        <f aca="false">B79+273</f>
        <v>866.333333333333</v>
      </c>
      <c r="D79" s="0" t="n">
        <f aca="false">A79*9.8*3000*1000</f>
        <v>1176000000</v>
      </c>
      <c r="E79" s="1" t="n">
        <f aca="false">$H$1+$I$1*SIN(15/180*3.14)*D79</f>
        <v>324220432.607271</v>
      </c>
      <c r="F79" s="1" t="n">
        <f aca="false">E79/$J$1/2</f>
        <v>1.62110216303636E+023</v>
      </c>
      <c r="G79" s="1" t="n">
        <f aca="false">($Q$5^(-1/$Q$6))*($J$1^(1/$Q$6-1))*EXP($Q$7/($Q$6*8.314*C79))*$U$6</f>
        <v>2.38899831450692E+021</v>
      </c>
      <c r="H79" s="1" t="n">
        <f aca="false">$Q$9^(-1/$Q$10)*($J$1^(1/$Q$10-1))*EXP($Q$11/($Q$10*8.314*C79))*$U$7</f>
        <v>4.10335906138049E+022</v>
      </c>
      <c r="I79" s="1" t="n">
        <f aca="false">$Q$13^(-1/$Q$14)*($J$1^(1/$Q$14-1))*EXP(($Q$15+D79*$Q$16)/($Q$14*8.314*C79))*$U$8</f>
        <v>2.06364952198498E+024</v>
      </c>
      <c r="J79" s="1" t="n">
        <f aca="false">G79*$J$1*2</f>
        <v>4777996.62901383</v>
      </c>
      <c r="K79" s="1" t="n">
        <f aca="false">H79*$J$1*2</f>
        <v>82067181.2276097</v>
      </c>
      <c r="L79" s="1" t="n">
        <f aca="false">I79*$J$1*2</f>
        <v>4127299043.96996</v>
      </c>
      <c r="M79" s="1" t="n">
        <f aca="false">MIN(L79,E79)</f>
        <v>324220432.607271</v>
      </c>
    </row>
    <row r="80" customFormat="false" ht="13.8" hidden="false" customHeight="false" outlineLevel="0" collapsed="false">
      <c r="A80" s="0" t="n">
        <f aca="false">A79+1</f>
        <v>41</v>
      </c>
      <c r="B80" s="0" t="n">
        <f aca="false">B79+($D$1-$C$1)/$F$2*(A80-A79)</f>
        <v>601.999999999999</v>
      </c>
      <c r="C80" s="10" t="n">
        <f aca="false">B80+273</f>
        <v>875</v>
      </c>
      <c r="D80" s="0" t="n">
        <f aca="false">A80*9.8*3000*1000</f>
        <v>1205400000</v>
      </c>
      <c r="E80" s="1" t="n">
        <f aca="false">$H$1+$I$1*SIN(15/180*3.14)*D80</f>
        <v>331825943.422453</v>
      </c>
      <c r="F80" s="1" t="n">
        <f aca="false">E80/$J$1/2</f>
        <v>1.65912971711226E+023</v>
      </c>
      <c r="G80" s="1" t="n">
        <f aca="false">($Q$5^(-1/$Q$6))*($J$1^(1/$Q$6-1))*EXP($Q$7/($Q$6*8.314*C80))*$U$6</f>
        <v>2.2126917052705E+021</v>
      </c>
      <c r="H80" s="1" t="n">
        <f aca="false">$Q$9^(-1/$Q$10)*($J$1^(1/$Q$10-1))*EXP($Q$11/($Q$10*8.314*C80))*$U$7</f>
        <v>3.56050538598047E+022</v>
      </c>
      <c r="I80" s="1" t="n">
        <f aca="false">$Q$13^(-1/$Q$14)*($J$1^(1/$Q$14-1))*EXP(($Q$15+D80*$Q$16)/($Q$14*8.314*C80))*$U$8</f>
        <v>1.71513655585916E+024</v>
      </c>
      <c r="J80" s="1" t="n">
        <f aca="false">G80*$J$1*2</f>
        <v>4425383.410541</v>
      </c>
      <c r="K80" s="1" t="n">
        <f aca="false">H80*$J$1*2</f>
        <v>71210107.7196094</v>
      </c>
      <c r="L80" s="1" t="n">
        <f aca="false">I80*$J$1*2</f>
        <v>3430273111.71833</v>
      </c>
      <c r="M80" s="1" t="n">
        <f aca="false">MIN(L80,E80)</f>
        <v>331825943.422453</v>
      </c>
    </row>
    <row r="81" customFormat="false" ht="13.8" hidden="false" customHeight="false" outlineLevel="0" collapsed="false">
      <c r="A81" s="0" t="n">
        <f aca="false">A80+1</f>
        <v>42</v>
      </c>
      <c r="B81" s="0" t="n">
        <f aca="false">B80+($D$1-$C$1)/$F$2*(A81-A80)</f>
        <v>610.666666666666</v>
      </c>
      <c r="C81" s="10" t="n">
        <f aca="false">B81+273</f>
        <v>883.666666666666</v>
      </c>
      <c r="D81" s="0" t="n">
        <f aca="false">A81*9.8*3000*1000</f>
        <v>1234800000</v>
      </c>
      <c r="E81" s="1" t="n">
        <f aca="false">$H$1+$I$1*SIN(15/180*3.14)*D81</f>
        <v>339431454.237635</v>
      </c>
      <c r="F81" s="1" t="n">
        <f aca="false">E81/$J$1/2</f>
        <v>1.69715727118817E+023</v>
      </c>
      <c r="G81" s="1" t="n">
        <f aca="false">($Q$5^(-1/$Q$6))*($J$1^(1/$Q$6-1))*EXP($Q$7/($Q$6*8.314*C81))*$U$6</f>
        <v>2.05248059787633E+021</v>
      </c>
      <c r="H81" s="1" t="n">
        <f aca="false">$Q$9^(-1/$Q$10)*($J$1^(1/$Q$10-1))*EXP($Q$11/($Q$10*8.314*C81))*$U$7</f>
        <v>3.09807993068756E+022</v>
      </c>
      <c r="I81" s="1" t="n">
        <f aca="false">$Q$13^(-1/$Q$14)*($J$1^(1/$Q$14-1))*EXP(($Q$15+D81*$Q$16)/($Q$14*8.314*C81))*$U$8</f>
        <v>1.43066284951172E+024</v>
      </c>
      <c r="J81" s="1" t="n">
        <f aca="false">G81*$J$1*2</f>
        <v>4104961.19575267</v>
      </c>
      <c r="K81" s="1" t="n">
        <f aca="false">H81*$J$1*2</f>
        <v>61961598.6137512</v>
      </c>
      <c r="L81" s="1" t="n">
        <f aca="false">I81*$J$1*2</f>
        <v>2861325699.02345</v>
      </c>
      <c r="M81" s="1" t="n">
        <f aca="false">MIN(L81,E81)</f>
        <v>339431454.237635</v>
      </c>
    </row>
    <row r="82" customFormat="false" ht="13.8" hidden="false" customHeight="false" outlineLevel="0" collapsed="false">
      <c r="A82" s="0" t="n">
        <f aca="false">A81+1</f>
        <v>43</v>
      </c>
      <c r="B82" s="0" t="n">
        <f aca="false">B81+($D$1-$C$1)/$F$2*(A82-A81)</f>
        <v>619.333333333333</v>
      </c>
      <c r="C82" s="10" t="n">
        <f aca="false">B82+273</f>
        <v>892.333333333333</v>
      </c>
      <c r="D82" s="0" t="n">
        <f aca="false">A82*9.8*3000*1000</f>
        <v>1264200000</v>
      </c>
      <c r="E82" s="1" t="n">
        <f aca="false">$H$1+$I$1*SIN(15/180*3.14)*D82</f>
        <v>347036965.052816</v>
      </c>
      <c r="F82" s="1" t="n">
        <f aca="false">E82/$J$1/2</f>
        <v>1.73518482526408E+023</v>
      </c>
      <c r="G82" s="1" t="n">
        <f aca="false">($Q$5^(-1/$Q$6))*($J$1^(1/$Q$6-1))*EXP($Q$7/($Q$6*8.314*C82))*$U$6</f>
        <v>1.90665129201771E+021</v>
      </c>
      <c r="H82" s="1" t="n">
        <f aca="false">$Q$9^(-1/$Q$10)*($J$1^(1/$Q$10-1))*EXP($Q$11/($Q$10*8.314*C82))*$U$7</f>
        <v>2.70300726515342E+022</v>
      </c>
      <c r="I82" s="1" t="n">
        <f aca="false">$Q$13^(-1/$Q$14)*($J$1^(1/$Q$14-1))*EXP(($Q$15+D82*$Q$16)/($Q$14*8.314*C82))*$U$8</f>
        <v>1.19758353138408E+024</v>
      </c>
      <c r="J82" s="1" t="n">
        <f aca="false">G82*$J$1*2</f>
        <v>3813302.58403543</v>
      </c>
      <c r="K82" s="1" t="n">
        <f aca="false">H82*$J$1*2</f>
        <v>54060145.3030685</v>
      </c>
      <c r="L82" s="1" t="n">
        <f aca="false">I82*$J$1*2</f>
        <v>2395167062.76816</v>
      </c>
      <c r="M82" s="1" t="n">
        <f aca="false">MIN(L82,E82)</f>
        <v>347036965.052816</v>
      </c>
    </row>
    <row r="83" customFormat="false" ht="13.8" hidden="false" customHeight="false" outlineLevel="0" collapsed="false">
      <c r="A83" s="0" t="n">
        <f aca="false">A82+1</f>
        <v>44</v>
      </c>
      <c r="B83" s="0" t="n">
        <f aca="false">B82+($D$1-$C$1)/$F$2*(A83-A82)</f>
        <v>627.999999999999</v>
      </c>
      <c r="C83" s="10" t="n">
        <f aca="false">B83+273</f>
        <v>900.999999999999</v>
      </c>
      <c r="D83" s="0" t="n">
        <f aca="false">A83*9.8*3000*1000</f>
        <v>1293600000</v>
      </c>
      <c r="E83" s="1" t="n">
        <f aca="false">$H$1+$I$1*SIN(15/180*3.14)*D83</f>
        <v>354642475.867998</v>
      </c>
      <c r="F83" s="1" t="n">
        <f aca="false">E83/$J$1/2</f>
        <v>1.77321237933999E+023</v>
      </c>
      <c r="G83" s="1" t="n">
        <f aca="false">($Q$5^(-1/$Q$6))*($J$1^(1/$Q$6-1))*EXP($Q$7/($Q$6*8.314*C83))*$U$6</f>
        <v>1.77369624186363E+021</v>
      </c>
      <c r="H83" s="1" t="n">
        <f aca="false">$Q$9^(-1/$Q$10)*($J$1^(1/$Q$10-1))*EXP($Q$11/($Q$10*8.314*C83))*$U$7</f>
        <v>2.3645122254395E+022</v>
      </c>
      <c r="I83" s="1" t="n">
        <f aca="false">$Q$13^(-1/$Q$14)*($J$1^(1/$Q$14-1))*EXP(($Q$15+D83*$Q$16)/($Q$14*8.314*C83))*$U$8</f>
        <v>1.00591225879049E+024</v>
      </c>
      <c r="J83" s="1" t="n">
        <f aca="false">G83*$J$1*2</f>
        <v>3547392.48372726</v>
      </c>
      <c r="K83" s="1" t="n">
        <f aca="false">H83*$J$1*2</f>
        <v>47290244.5087901</v>
      </c>
      <c r="L83" s="1" t="n">
        <f aca="false">I83*$J$1*2</f>
        <v>2011824517.58097</v>
      </c>
      <c r="M83" s="1" t="n">
        <f aca="false">MIN(L83,E83)</f>
        <v>354642475.867998</v>
      </c>
    </row>
    <row r="84" customFormat="false" ht="13.8" hidden="false" customHeight="false" outlineLevel="0" collapsed="false">
      <c r="A84" s="0" t="n">
        <f aca="false">A83+1</f>
        <v>45</v>
      </c>
      <c r="B84" s="0" t="n">
        <f aca="false">B83+($D$1-$C$1)/$F$2*(A84-A83)</f>
        <v>636.666666666666</v>
      </c>
      <c r="C84" s="10" t="n">
        <f aca="false">B84+273</f>
        <v>909.666666666666</v>
      </c>
      <c r="D84" s="0" t="n">
        <f aca="false">A84*9.8*3000*1000</f>
        <v>1323000000</v>
      </c>
      <c r="E84" s="1" t="n">
        <f aca="false">$H$1+$I$1*SIN(15/180*3.14)*D84</f>
        <v>362247986.68318</v>
      </c>
      <c r="F84" s="1" t="n">
        <f aca="false">E84/$J$1/2</f>
        <v>1.8112399334159E+023</v>
      </c>
      <c r="G84" s="1" t="n">
        <f aca="false">($Q$5^(-1/$Q$6))*($J$1^(1/$Q$6-1))*EXP($Q$7/($Q$6*8.314*C84))*$U$6</f>
        <v>1.65228660496529E+021</v>
      </c>
      <c r="H84" s="1" t="n">
        <f aca="false">$Q$9^(-1/$Q$10)*($J$1^(1/$Q$10-1))*EXP($Q$11/($Q$10*8.314*C84))*$U$7</f>
        <v>2.07368647195156E+022</v>
      </c>
      <c r="I84" s="1" t="n">
        <f aca="false">$Q$13^(-1/$Q$14)*($J$1^(1/$Q$14-1))*EXP(($Q$15+D84*$Q$16)/($Q$14*8.314*C84))*$U$8</f>
        <v>8.47730269664411E+023</v>
      </c>
      <c r="J84" s="1" t="n">
        <f aca="false">G84*$J$1*2</f>
        <v>3304573.20993058</v>
      </c>
      <c r="K84" s="1" t="n">
        <f aca="false">H84*$J$1*2</f>
        <v>41473729.4390312</v>
      </c>
      <c r="L84" s="1" t="n">
        <f aca="false">I84*$J$1*2</f>
        <v>1695460539.32882</v>
      </c>
      <c r="M84" s="1" t="n">
        <f aca="false">MIN(L84,E84)</f>
        <v>362247986.68318</v>
      </c>
    </row>
    <row r="85" customFormat="false" ht="13.8" hidden="false" customHeight="false" outlineLevel="0" collapsed="false">
      <c r="A85" s="0" t="n">
        <f aca="false">A84+1</f>
        <v>46</v>
      </c>
      <c r="B85" s="0" t="n">
        <f aca="false">B84+($D$1-$C$1)/$F$2*(A85-A84)</f>
        <v>645.333333333333</v>
      </c>
      <c r="C85" s="10" t="n">
        <f aca="false">B85+273</f>
        <v>918.333333333333</v>
      </c>
      <c r="D85" s="0" t="n">
        <f aca="false">A85*9.8*3000*1000</f>
        <v>1352400000</v>
      </c>
      <c r="E85" s="1" t="n">
        <f aca="false">$H$1+$I$1*SIN(15/180*3.14)*D85</f>
        <v>369853497.498362</v>
      </c>
      <c r="F85" s="1" t="n">
        <f aca="false">E85/$J$1/2</f>
        <v>1.84926748749181E+023</v>
      </c>
      <c r="G85" s="1" t="n">
        <f aca="false">($Q$5^(-1/$Q$6))*($J$1^(1/$Q$6-1))*EXP($Q$7/($Q$6*8.314*C85))*$U$6</f>
        <v>1.54124877877123E+021</v>
      </c>
      <c r="H85" s="1" t="n">
        <f aca="false">$Q$9^(-1/$Q$10)*($J$1^(1/$Q$10-1))*EXP($Q$11/($Q$10*8.314*C85))*$U$7</f>
        <v>1.82314184145355E+022</v>
      </c>
      <c r="I85" s="1" t="n">
        <f aca="false">$Q$13^(-1/$Q$14)*($J$1^(1/$Q$14-1))*EXP(($Q$15+D85*$Q$16)/($Q$14*8.314*C85))*$U$8</f>
        <v>7.16733529468743E+023</v>
      </c>
      <c r="J85" s="1" t="n">
        <f aca="false">G85*$J$1*2</f>
        <v>3082497.55754247</v>
      </c>
      <c r="K85" s="1" t="n">
        <f aca="false">H85*$J$1*2</f>
        <v>36462836.829071</v>
      </c>
      <c r="L85" s="1" t="n">
        <f aca="false">I85*$J$1*2</f>
        <v>1433467058.93749</v>
      </c>
      <c r="M85" s="1" t="n">
        <f aca="false">MIN(L85,E85)</f>
        <v>369853497.498362</v>
      </c>
    </row>
    <row r="86" customFormat="false" ht="13.8" hidden="false" customHeight="false" outlineLevel="0" collapsed="false">
      <c r="A86" s="0" t="n">
        <f aca="false">A85+1</f>
        <v>47</v>
      </c>
      <c r="B86" s="0" t="n">
        <f aca="false">B85+($D$1-$C$1)/$F$2*(A86-A85)</f>
        <v>653.999999999999</v>
      </c>
      <c r="C86" s="10" t="n">
        <f aca="false">B86+273</f>
        <v>926.999999999999</v>
      </c>
      <c r="D86" s="0" t="n">
        <f aca="false">A86*9.8*3000*1000</f>
        <v>1381800000</v>
      </c>
      <c r="E86" s="1" t="n">
        <f aca="false">$H$1+$I$1*SIN(15/180*3.14)*D86</f>
        <v>377459008.313544</v>
      </c>
      <c r="F86" s="1" t="n">
        <f aca="false">E86/$J$1/2</f>
        <v>1.88729504156772E+023</v>
      </c>
      <c r="G86" s="1" t="n">
        <f aca="false">($Q$5^(-1/$Q$6))*($J$1^(1/$Q$6-1))*EXP($Q$7/($Q$6*8.314*C86))*$U$6</f>
        <v>1.4395442997131E+021</v>
      </c>
      <c r="H86" s="1" t="n">
        <f aca="false">$Q$9^(-1/$Q$10)*($J$1^(1/$Q$10-1))*EXP($Q$11/($Q$10*8.314*C86))*$U$7</f>
        <v>1.60673213938984E+022</v>
      </c>
      <c r="I86" s="1" t="n">
        <f aca="false">$Q$13^(-1/$Q$14)*($J$1^(1/$Q$14-1))*EXP(($Q$15+D86*$Q$16)/($Q$14*8.314*C86))*$U$8</f>
        <v>6.07884204775679E+023</v>
      </c>
      <c r="J86" s="1" t="n">
        <f aca="false">G86*$J$1*2</f>
        <v>2879088.5994262</v>
      </c>
      <c r="K86" s="1" t="n">
        <f aca="false">H86*$J$1*2</f>
        <v>32134642.7877968</v>
      </c>
      <c r="L86" s="1" t="n">
        <f aca="false">I86*$J$1*2</f>
        <v>1215768409.55136</v>
      </c>
      <c r="M86" s="1" t="n">
        <f aca="false">MIN(L86,E86)</f>
        <v>377459008.313544</v>
      </c>
    </row>
    <row r="87" customFormat="false" ht="13.8" hidden="false" customHeight="false" outlineLevel="0" collapsed="false">
      <c r="A87" s="0" t="n">
        <f aca="false">A86+1</f>
        <v>48</v>
      </c>
      <c r="B87" s="0" t="n">
        <f aca="false">B86+($D$1-$C$1)/$F$2*(A87-A86)</f>
        <v>662.666666666666</v>
      </c>
      <c r="C87" s="10" t="n">
        <f aca="false">B87+273</f>
        <v>935.666666666666</v>
      </c>
      <c r="D87" s="0" t="n">
        <f aca="false">A87*9.8*3000*1000</f>
        <v>1411200000</v>
      </c>
      <c r="E87" s="1" t="n">
        <f aca="false">$H$1+$I$1*SIN(15/180*3.14)*D87</f>
        <v>385064519.128725</v>
      </c>
      <c r="F87" s="1" t="n">
        <f aca="false">E87/$J$1/2</f>
        <v>1.92532259564363E+023</v>
      </c>
      <c r="G87" s="1" t="n">
        <f aca="false">($Q$5^(-1/$Q$6))*($J$1^(1/$Q$6-1))*EXP($Q$7/($Q$6*8.314*C87))*$U$6</f>
        <v>1.34625258464225E+021</v>
      </c>
      <c r="H87" s="1" t="n">
        <f aca="false">$Q$9^(-1/$Q$10)*($J$1^(1/$Q$10-1))*EXP($Q$11/($Q$10*8.314*C87))*$U$7</f>
        <v>1.4193290963422E+022</v>
      </c>
      <c r="I87" s="1" t="n">
        <f aca="false">$Q$13^(-1/$Q$14)*($J$1^(1/$Q$14-1))*EXP(($Q$15+D87*$Q$16)/($Q$14*8.314*C87))*$U$8</f>
        <v>5.17141302243581E+023</v>
      </c>
      <c r="J87" s="1" t="n">
        <f aca="false">G87*$J$1*2</f>
        <v>2692505.16928451</v>
      </c>
      <c r="K87" s="1" t="n">
        <f aca="false">H87*$J$1*2</f>
        <v>28386581.926844</v>
      </c>
      <c r="L87" s="1" t="n">
        <f aca="false">I87*$J$1*2</f>
        <v>1034282604.48716</v>
      </c>
      <c r="M87" s="1" t="n">
        <f aca="false">MIN(L87,E87)</f>
        <v>385064519.128725</v>
      </c>
    </row>
    <row r="88" customFormat="false" ht="13.8" hidden="false" customHeight="false" outlineLevel="0" collapsed="false">
      <c r="A88" s="0" t="n">
        <f aca="false">A87+1</f>
        <v>49</v>
      </c>
      <c r="B88" s="0" t="n">
        <f aca="false">B87+($D$1-$C$1)/$F$2*(A88-A87)</f>
        <v>671.333333333333</v>
      </c>
      <c r="C88" s="10" t="n">
        <f aca="false">B88+273</f>
        <v>944.333333333332</v>
      </c>
      <c r="D88" s="0" t="n">
        <f aca="false">A88*9.8*3000*1000</f>
        <v>1440600000</v>
      </c>
      <c r="E88" s="1" t="n">
        <f aca="false">$H$1+$I$1*SIN(15/180*3.14)*D88</f>
        <v>392670029.943907</v>
      </c>
      <c r="F88" s="1" t="n">
        <f aca="false">E88/$J$1/2</f>
        <v>1.96335014971954E+023</v>
      </c>
      <c r="G88" s="1" t="n">
        <f aca="false">($Q$5^(-1/$Q$6))*($J$1^(1/$Q$6-1))*EXP($Q$7/($Q$6*8.314*C88))*$U$6</f>
        <v>1.26055608053784E+021</v>
      </c>
      <c r="H88" s="1" t="n">
        <f aca="false">$Q$9^(-1/$Q$10)*($J$1^(1/$Q$10-1))*EXP($Q$11/($Q$10*8.314*C88))*$U$7</f>
        <v>1.2566413423584E+022</v>
      </c>
      <c r="I88" s="1" t="n">
        <f aca="false">$Q$13^(-1/$Q$14)*($J$1^(1/$Q$14-1))*EXP(($Q$15+D88*$Q$16)/($Q$14*8.314*C88))*$U$8</f>
        <v>4.4125163964767E+023</v>
      </c>
      <c r="J88" s="1" t="n">
        <f aca="false">G88*$J$1*2</f>
        <v>2521112.16107568</v>
      </c>
      <c r="K88" s="1" t="n">
        <f aca="false">H88*$J$1*2</f>
        <v>25132826.847168</v>
      </c>
      <c r="L88" s="1" t="n">
        <f aca="false">I88*$J$1*2</f>
        <v>882503279.295341</v>
      </c>
      <c r="M88" s="1" t="n">
        <f aca="false">MIN(L88,E88)</f>
        <v>392670029.943907</v>
      </c>
    </row>
    <row r="89" customFormat="false" ht="13.8" hidden="false" customHeight="false" outlineLevel="0" collapsed="false">
      <c r="A89" s="0" t="n">
        <f aca="false">A88+1</f>
        <v>50</v>
      </c>
      <c r="B89" s="0" t="n">
        <f aca="false">B88+($D$1-$C$1)/$F$2*(A89-A88)</f>
        <v>679.999999999999</v>
      </c>
      <c r="C89" s="10" t="n">
        <f aca="false">B89+273</f>
        <v>952.999999999999</v>
      </c>
      <c r="D89" s="0" t="n">
        <f aca="false">A89*9.8*3000*1000</f>
        <v>1470000000</v>
      </c>
      <c r="E89" s="1" t="n">
        <f aca="false">$H$1+$I$1*SIN(15/180*3.14)*D89</f>
        <v>400275540.759089</v>
      </c>
      <c r="F89" s="1" t="n">
        <f aca="false">E89/$J$1/2</f>
        <v>2.00137770379544E+023</v>
      </c>
      <c r="G89" s="1" t="n">
        <f aca="false">($Q$5^(-1/$Q$6))*($J$1^(1/$Q$6-1))*EXP($Q$7/($Q$6*8.314*C89))*$U$6</f>
        <v>1.18172745938607E+021</v>
      </c>
      <c r="H89" s="1" t="n">
        <f aca="false">$Q$9^(-1/$Q$10)*($J$1^(1/$Q$10-1))*EXP($Q$11/($Q$10*8.314*C89))*$U$7</f>
        <v>1.11506766468942E+022</v>
      </c>
      <c r="I89" s="1" t="n">
        <f aca="false">$Q$13^(-1/$Q$14)*($J$1^(1/$Q$14-1))*EXP(($Q$15+D89*$Q$16)/($Q$14*8.314*C89))*$U$8</f>
        <v>3.77586989560688E+023</v>
      </c>
      <c r="J89" s="1" t="n">
        <f aca="false">G89*$J$1*2</f>
        <v>2363454.91877213</v>
      </c>
      <c r="K89" s="1" t="n">
        <f aca="false">H89*$J$1*2</f>
        <v>22301353.2937883</v>
      </c>
      <c r="L89" s="1" t="n">
        <f aca="false">I89*$J$1*2</f>
        <v>755173979.121376</v>
      </c>
      <c r="M89" s="1" t="n">
        <f aca="false">MIN(L89,E89)</f>
        <v>400275540.759089</v>
      </c>
    </row>
    <row r="90" customFormat="false" ht="13.8" hidden="false" customHeight="false" outlineLevel="0" collapsed="false">
      <c r="A90" s="0" t="n">
        <f aca="false">A89+1</f>
        <v>51</v>
      </c>
      <c r="B90" s="0" t="n">
        <f aca="false">B89+($D$1-$C$1)/$F$2*(A90-A89)</f>
        <v>688.666666666666</v>
      </c>
      <c r="C90" s="10" t="n">
        <f aca="false">B90+273</f>
        <v>961.666666666666</v>
      </c>
      <c r="D90" s="0" t="n">
        <f aca="false">A90*9.8*3000*1000</f>
        <v>1499400000</v>
      </c>
      <c r="E90" s="1" t="n">
        <f aca="false">$H$1+$I$1*SIN(15/180*3.14)*D90</f>
        <v>407881051.574271</v>
      </c>
      <c r="F90" s="1" t="n">
        <f aca="false">E90/$J$1/2</f>
        <v>2.03940525787135E+023</v>
      </c>
      <c r="G90" s="1" t="n">
        <f aca="false">($Q$5^(-1/$Q$6))*($J$1^(1/$Q$6-1))*EXP($Q$7/($Q$6*8.314*C90))*$U$6</f>
        <v>1.10911855376904E+021</v>
      </c>
      <c r="H90" s="1" t="n">
        <f aca="false">$Q$9^(-1/$Q$10)*($J$1^(1/$Q$10-1))*EXP($Q$11/($Q$10*8.314*C90))*$U$7</f>
        <v>9.91577679951267E+021</v>
      </c>
      <c r="I90" s="1" t="n">
        <f aca="false">$Q$13^(-1/$Q$14)*($J$1^(1/$Q$14-1))*EXP(($Q$15+D90*$Q$16)/($Q$14*8.314*C90))*$U$8</f>
        <v>3.24016704251345E+023</v>
      </c>
      <c r="J90" s="1" t="n">
        <f aca="false">G90*$J$1*2</f>
        <v>2218237.10753807</v>
      </c>
      <c r="K90" s="1" t="n">
        <f aca="false">H90*$J$1*2</f>
        <v>19831553.5990253</v>
      </c>
      <c r="L90" s="1" t="n">
        <f aca="false">I90*$J$1*2</f>
        <v>648033408.50269</v>
      </c>
      <c r="M90" s="1" t="n">
        <f aca="false">MIN(L90,E90)</f>
        <v>407881051.574271</v>
      </c>
    </row>
    <row r="91" customFormat="false" ht="13.8" hidden="false" customHeight="false" outlineLevel="0" collapsed="false">
      <c r="A91" s="0" t="n">
        <f aca="false">A90+1</f>
        <v>52</v>
      </c>
      <c r="B91" s="0" t="n">
        <f aca="false">B90+($D$1-$C$1)/$F$2*(A91-A90)</f>
        <v>697.333333333332</v>
      </c>
      <c r="C91" s="10" t="n">
        <f aca="false">B91+273</f>
        <v>970.333333333332</v>
      </c>
      <c r="D91" s="0" t="n">
        <f aca="false">A91*9.8*3000*1000</f>
        <v>1528800000</v>
      </c>
      <c r="E91" s="1" t="n">
        <f aca="false">$H$1+$I$1*SIN(15/180*3.14)*D91</f>
        <v>415486562.389453</v>
      </c>
      <c r="F91" s="1" t="n">
        <f aca="false">E91/$J$1/2</f>
        <v>2.07743281194726E+023</v>
      </c>
      <c r="G91" s="1" t="n">
        <f aca="false">($Q$5^(-1/$Q$6))*($J$1^(1/$Q$6-1))*EXP($Q$7/($Q$6*8.314*C91))*$U$6</f>
        <v>1.04215077726738E+021</v>
      </c>
      <c r="H91" s="1" t="n">
        <f aca="false">$Q$9^(-1/$Q$10)*($J$1^(1/$Q$10-1))*EXP($Q$11/($Q$10*8.314*C91))*$U$7</f>
        <v>8.83614499959976E+021</v>
      </c>
      <c r="I91" s="1" t="n">
        <f aca="false">$Q$13^(-1/$Q$14)*($J$1^(1/$Q$14-1))*EXP(($Q$15+D91*$Q$16)/($Q$14*8.314*C91))*$U$8</f>
        <v>2.78807714942223E+023</v>
      </c>
      <c r="J91" s="1" t="n">
        <f aca="false">G91*$J$1*2</f>
        <v>2084301.55453476</v>
      </c>
      <c r="K91" s="1" t="n">
        <f aca="false">H91*$J$1*2</f>
        <v>17672289.9991995</v>
      </c>
      <c r="L91" s="1" t="n">
        <f aca="false">I91*$J$1*2</f>
        <v>557615429.884446</v>
      </c>
      <c r="M91" s="1" t="n">
        <f aca="false">MIN(L91,E91)</f>
        <v>415486562.389453</v>
      </c>
    </row>
    <row r="92" customFormat="false" ht="13.8" hidden="false" customHeight="false" outlineLevel="0" collapsed="false">
      <c r="A92" s="0" t="n">
        <f aca="false">A91+1</f>
        <v>53</v>
      </c>
      <c r="B92" s="0" t="n">
        <f aca="false">B91+($D$1-$C$1)/$F$2*(A92-A91)</f>
        <v>705.999999999999</v>
      </c>
      <c r="C92" s="10" t="n">
        <f aca="false">B92+273</f>
        <v>978.999999999999</v>
      </c>
      <c r="D92" s="0" t="n">
        <f aca="false">A92*9.8*3000*1000</f>
        <v>1558200000</v>
      </c>
      <c r="E92" s="1" t="n">
        <f aca="false">$H$1+$I$1*SIN(15/180*3.14)*D92</f>
        <v>423092073.204634</v>
      </c>
      <c r="F92" s="1" t="n">
        <f aca="false">E92/$J$1/2</f>
        <v>2.11546036602317E+023</v>
      </c>
      <c r="G92" s="1" t="n">
        <f aca="false">($Q$5^(-1/$Q$6))*($J$1^(1/$Q$6-1))*EXP($Q$7/($Q$6*8.314*C92))*$U$6</f>
        <v>9.80306814104354E+020</v>
      </c>
      <c r="H92" s="1" t="n">
        <f aca="false">$Q$9^(-1/$Q$10)*($J$1^(1/$Q$10-1))*EXP($Q$11/($Q$10*8.314*C92))*$U$7</f>
        <v>7.89015098842485E+021</v>
      </c>
      <c r="I92" s="1" t="n">
        <f aca="false">$Q$13^(-1/$Q$14)*($J$1^(1/$Q$14-1))*EXP(($Q$15+D92*$Q$16)/($Q$14*8.314*C92))*$U$8</f>
        <v>2.40545733097569E+023</v>
      </c>
      <c r="J92" s="1" t="n">
        <f aca="false">G92*$J$1*2</f>
        <v>1960613.62820871</v>
      </c>
      <c r="K92" s="1" t="n">
        <f aca="false">H92*$J$1*2</f>
        <v>15780301.9768497</v>
      </c>
      <c r="L92" s="1" t="n">
        <f aca="false">I92*$J$1*2</f>
        <v>481091466.195138</v>
      </c>
      <c r="M92" s="1" t="n">
        <f aca="false">MIN(L92,E92)</f>
        <v>423092073.204634</v>
      </c>
    </row>
    <row r="93" customFormat="false" ht="13.8" hidden="false" customHeight="false" outlineLevel="0" collapsed="false">
      <c r="A93" s="0" t="n">
        <f aca="false">A92+1</f>
        <v>54</v>
      </c>
      <c r="B93" s="0" t="n">
        <f aca="false">B92+($D$1-$C$1)/$F$2*(A93-A92)</f>
        <v>714.666666666666</v>
      </c>
      <c r="C93" s="10" t="n">
        <f aca="false">B93+273</f>
        <v>987.666666666666</v>
      </c>
      <c r="D93" s="0" t="n">
        <f aca="false">A93*9.8*3000*1000</f>
        <v>1587600000</v>
      </c>
      <c r="E93" s="1" t="n">
        <f aca="false">$H$1+$I$1*SIN(15/180*3.14)*D93</f>
        <v>430697584.019816</v>
      </c>
      <c r="F93" s="1" t="n">
        <f aca="false">E93/$J$1/2</f>
        <v>2.15348792009908E+023</v>
      </c>
      <c r="G93" s="1" t="n">
        <f aca="false">($Q$5^(-1/$Q$6))*($J$1^(1/$Q$6-1))*EXP($Q$7/($Q$6*8.314*C93))*$U$6</f>
        <v>9.231233960195E+020</v>
      </c>
      <c r="H93" s="1" t="n">
        <f aca="false">$Q$9^(-1/$Q$10)*($J$1^(1/$Q$10-1))*EXP($Q$11/($Q$10*8.314*C93))*$U$7</f>
        <v>7.05944971240939E+021</v>
      </c>
      <c r="I93" s="1" t="n">
        <f aca="false">$Q$13^(-1/$Q$14)*($J$1^(1/$Q$14-1))*EXP(($Q$15+D93*$Q$16)/($Q$14*8.314*C93))*$U$8</f>
        <v>2.08072935489072E+023</v>
      </c>
      <c r="J93" s="1" t="n">
        <f aca="false">G93*$J$1*2</f>
        <v>1846246.792039</v>
      </c>
      <c r="K93" s="1" t="n">
        <f aca="false">H93*$J$1*2</f>
        <v>14118899.4248188</v>
      </c>
      <c r="L93" s="1" t="n">
        <f aca="false">I93*$J$1*2</f>
        <v>416145870.978144</v>
      </c>
      <c r="M93" s="1" t="n">
        <f aca="false">MIN(L93,E93)</f>
        <v>416145870.978144</v>
      </c>
    </row>
    <row r="94" customFormat="false" ht="13.8" hidden="false" customHeight="false" outlineLevel="0" collapsed="false">
      <c r="A94" s="0" t="n">
        <f aca="false">A93+1</f>
        <v>55</v>
      </c>
      <c r="B94" s="0" t="n">
        <f aca="false">B93+($D$1-$C$1)/$F$2*(A94-A93)</f>
        <v>723.333333333332</v>
      </c>
      <c r="C94" s="10" t="n">
        <f aca="false">B94+273</f>
        <v>996.333333333332</v>
      </c>
      <c r="D94" s="0" t="n">
        <f aca="false">A94*9.8*3000*1000</f>
        <v>1617000000</v>
      </c>
      <c r="E94" s="1" t="n">
        <f aca="false">$H$1+$I$1*SIN(15/180*3.14)*D94</f>
        <v>438303094.834998</v>
      </c>
      <c r="F94" s="1" t="n">
        <f aca="false">E94/$J$1/2</f>
        <v>2.19151547417499E+023</v>
      </c>
      <c r="G94" s="1" t="n">
        <f aca="false">($Q$5^(-1/$Q$6))*($J$1^(1/$Q$6-1))*EXP($Q$7/($Q$6*8.314*C94))*$U$6</f>
        <v>8.70185012357943E+020</v>
      </c>
      <c r="H94" s="1" t="n">
        <f aca="false">$Q$9^(-1/$Q$10)*($J$1^(1/$Q$10-1))*EXP($Q$11/($Q$10*8.314*C94))*$U$7</f>
        <v>6.32844363557553E+021</v>
      </c>
      <c r="I94" s="1" t="n">
        <f aca="false">$Q$13^(-1/$Q$14)*($J$1^(1/$Q$14-1))*EXP(($Q$15+D94*$Q$16)/($Q$14*8.314*C94))*$U$8</f>
        <v>1.80438512228967E+023</v>
      </c>
      <c r="J94" s="1" t="n">
        <f aca="false">G94*$J$1*2</f>
        <v>1740370.02471589</v>
      </c>
      <c r="K94" s="1" t="n">
        <f aca="false">H94*$J$1*2</f>
        <v>12656887.2711511</v>
      </c>
      <c r="L94" s="1" t="n">
        <f aca="false">I94*$J$1*2</f>
        <v>360877024.457933</v>
      </c>
      <c r="M94" s="1" t="n">
        <f aca="false">MIN(L94,E94)</f>
        <v>360877024.457933</v>
      </c>
    </row>
    <row r="95" customFormat="false" ht="13.8" hidden="false" customHeight="false" outlineLevel="0" collapsed="false">
      <c r="A95" s="0" t="n">
        <f aca="false">A94+1</f>
        <v>56</v>
      </c>
      <c r="B95" s="0" t="n">
        <f aca="false">B94+($D$1-$C$1)/$F$2*(A95-A94)</f>
        <v>731.999999999999</v>
      </c>
      <c r="C95" s="10" t="n">
        <f aca="false">B95+273</f>
        <v>1005</v>
      </c>
      <c r="D95" s="0" t="n">
        <f aca="false">A95*9.8*3000*1000</f>
        <v>1646400000</v>
      </c>
      <c r="E95" s="1" t="n">
        <f aca="false">$H$1+$I$1*SIN(15/180*3.14)*D95</f>
        <v>445908605.65018</v>
      </c>
      <c r="F95" s="1" t="n">
        <f aca="false">E95/$J$1/2</f>
        <v>2.2295430282509E+023</v>
      </c>
      <c r="G95" s="1" t="n">
        <f aca="false">($Q$5^(-1/$Q$6))*($J$1^(1/$Q$6-1))*EXP($Q$7/($Q$6*8.314*C95))*$U$6</f>
        <v>8.21118422772426E+020</v>
      </c>
      <c r="H95" s="1" t="n">
        <f aca="false">$Q$9^(-1/$Q$10)*($J$1^(1/$Q$10-1))*EXP($Q$11/($Q$10*8.314*C95))*$U$7</f>
        <v>5.6838390500343E+021</v>
      </c>
      <c r="I95" s="1" t="n">
        <f aca="false">$Q$13^(-1/$Q$14)*($J$1^(1/$Q$14-1))*EXP(($Q$15+D95*$Q$16)/($Q$14*8.314*C95))*$U$8</f>
        <v>1.56859288556652E+023</v>
      </c>
      <c r="J95" s="1" t="n">
        <f aca="false">G95*$J$1*2</f>
        <v>1642236.84554485</v>
      </c>
      <c r="K95" s="1" t="n">
        <f aca="false">H95*$J$1*2</f>
        <v>11367678.1000686</v>
      </c>
      <c r="L95" s="1" t="n">
        <f aca="false">I95*$J$1*2</f>
        <v>313718577.113303</v>
      </c>
      <c r="M95" s="1" t="n">
        <f aca="false">MIN(L95,E95)</f>
        <v>313718577.113303</v>
      </c>
    </row>
    <row r="96" customFormat="false" ht="13.8" hidden="false" customHeight="false" outlineLevel="0" collapsed="false">
      <c r="A96" s="0" t="n">
        <f aca="false">A95+1</f>
        <v>57</v>
      </c>
      <c r="B96" s="0" t="n">
        <f aca="false">B95+($D$1-$C$1)/$F$2*(A96-A95)</f>
        <v>740.666666666666</v>
      </c>
      <c r="C96" s="10" t="n">
        <f aca="false">B96+273</f>
        <v>1013.66666666667</v>
      </c>
      <c r="D96" s="0" t="n">
        <f aca="false">A96*9.8*3000*1000</f>
        <v>1675800000</v>
      </c>
      <c r="E96" s="1" t="n">
        <f aca="false">$H$1+$I$1*SIN(15/180*3.14)*D96</f>
        <v>453514116.465361</v>
      </c>
      <c r="F96" s="1" t="n">
        <f aca="false">E96/$J$1/2</f>
        <v>2.26757058232681E+023</v>
      </c>
      <c r="G96" s="1" t="n">
        <f aca="false">($Q$5^(-1/$Q$6))*($J$1^(1/$Q$6-1))*EXP($Q$7/($Q$6*8.314*C96))*$U$6</f>
        <v>7.75587861555303E+020</v>
      </c>
      <c r="H96" s="1" t="n">
        <f aca="false">$Q$9^(-1/$Q$10)*($J$1^(1/$Q$10-1))*EXP($Q$11/($Q$10*8.314*C96))*$U$7</f>
        <v>5.11427895470956E+021</v>
      </c>
      <c r="I96" s="1" t="n">
        <f aca="false">$Q$13^(-1/$Q$14)*($J$1^(1/$Q$14-1))*EXP(($Q$15+D96*$Q$16)/($Q$14*8.314*C96))*$U$8</f>
        <v>1.36688263781034E+023</v>
      </c>
      <c r="J96" s="1" t="n">
        <f aca="false">G96*$J$1*2</f>
        <v>1551175.72311061</v>
      </c>
      <c r="K96" s="1" t="n">
        <f aca="false">H96*$J$1*2</f>
        <v>10228557.9094191</v>
      </c>
      <c r="L96" s="1" t="n">
        <f aca="false">I96*$J$1*2</f>
        <v>273376527.562067</v>
      </c>
      <c r="M96" s="1" t="n">
        <f aca="false">MIN(L96,E96)</f>
        <v>273376527.562067</v>
      </c>
    </row>
    <row r="97" customFormat="false" ht="13.8" hidden="false" customHeight="false" outlineLevel="0" collapsed="false">
      <c r="A97" s="0" t="n">
        <f aca="false">A96+1</f>
        <v>58</v>
      </c>
      <c r="B97" s="0" t="n">
        <f aca="false">B96+($D$1-$C$1)/$F$2*(A97-A96)</f>
        <v>749.333333333332</v>
      </c>
      <c r="C97" s="10" t="n">
        <f aca="false">B97+273</f>
        <v>1022.33333333333</v>
      </c>
      <c r="D97" s="0" t="n">
        <f aca="false">A97*9.8*3000*1000</f>
        <v>1705200000</v>
      </c>
      <c r="E97" s="1" t="n">
        <f aca="false">$H$1+$I$1*SIN(15/180*3.14)*D97</f>
        <v>461119627.280543</v>
      </c>
      <c r="F97" s="1" t="n">
        <f aca="false">E97/$J$1/2</f>
        <v>2.30559813640272E+023</v>
      </c>
      <c r="G97" s="1" t="n">
        <f aca="false">($Q$5^(-1/$Q$6))*($J$1^(1/$Q$6-1))*EXP($Q$7/($Q$6*8.314*C97))*$U$6</f>
        <v>7.33290839096602E+020</v>
      </c>
      <c r="H97" s="1" t="n">
        <f aca="false">$Q$9^(-1/$Q$10)*($J$1^(1/$Q$10-1))*EXP($Q$11/($Q$10*8.314*C97))*$U$7</f>
        <v>4.61003848117358E+021</v>
      </c>
      <c r="I97" s="1" t="n">
        <f aca="false">$Q$13^(-1/$Q$14)*($J$1^(1/$Q$14-1))*EXP(($Q$15+D97*$Q$16)/($Q$14*8.314*C97))*$U$8</f>
        <v>1.19389393865166E+023</v>
      </c>
      <c r="J97" s="1" t="n">
        <f aca="false">G97*$J$1*2</f>
        <v>1466581.6781932</v>
      </c>
      <c r="K97" s="1" t="n">
        <f aca="false">H97*$J$1*2</f>
        <v>9220076.96234716</v>
      </c>
      <c r="L97" s="1" t="n">
        <f aca="false">I97*$J$1*2</f>
        <v>238778787.730332</v>
      </c>
      <c r="M97" s="1" t="n">
        <f aca="false">MIN(L97,E97)</f>
        <v>238778787.730332</v>
      </c>
    </row>
    <row r="98" customFormat="false" ht="13.8" hidden="false" customHeight="false" outlineLevel="0" collapsed="false">
      <c r="A98" s="0" t="n">
        <f aca="false">A97+1</f>
        <v>59</v>
      </c>
      <c r="B98" s="0" t="n">
        <f aca="false">B97+($D$1-$C$1)/$F$2*(A98-A97)</f>
        <v>757.999999999999</v>
      </c>
      <c r="C98" s="10" t="n">
        <f aca="false">B98+273</f>
        <v>1031</v>
      </c>
      <c r="D98" s="0" t="n">
        <f aca="false">A98*9.8*3000*1000</f>
        <v>1734600000</v>
      </c>
      <c r="E98" s="1" t="n">
        <f aca="false">$H$1+$I$1*SIN(15/180*3.14)*D98</f>
        <v>468725138.095725</v>
      </c>
      <c r="F98" s="1" t="n">
        <f aca="false">E98/$J$1/2</f>
        <v>2.34362569047863E+023</v>
      </c>
      <c r="G98" s="1" t="n">
        <f aca="false">($Q$5^(-1/$Q$6))*($J$1^(1/$Q$6-1))*EXP($Q$7/($Q$6*8.314*C98))*$U$6</f>
        <v>6.93954459835007E+020</v>
      </c>
      <c r="H98" s="1" t="n">
        <f aca="false">$Q$9^(-1/$Q$10)*($J$1^(1/$Q$10-1))*EXP($Q$11/($Q$10*8.314*C98))*$U$7</f>
        <v>4.16277155437886E+021</v>
      </c>
      <c r="I98" s="1" t="n">
        <f aca="false">$Q$13^(-1/$Q$14)*($J$1^(1/$Q$14-1))*EXP(($Q$15+D98*$Q$16)/($Q$14*8.314*C98))*$U$8</f>
        <v>1.04517314412509E+023</v>
      </c>
      <c r="J98" s="1" t="n">
        <f aca="false">G98*$J$1*2</f>
        <v>1387908.91967001</v>
      </c>
      <c r="K98" s="1" t="n">
        <f aca="false">H98*$J$1*2</f>
        <v>8325543.10875771</v>
      </c>
      <c r="L98" s="1" t="n">
        <f aca="false">I98*$J$1*2</f>
        <v>209034628.825018</v>
      </c>
      <c r="M98" s="1" t="n">
        <f aca="false">MIN(L98,E98)</f>
        <v>209034628.825018</v>
      </c>
    </row>
    <row r="99" customFormat="false" ht="13.8" hidden="false" customHeight="false" outlineLevel="0" collapsed="false">
      <c r="A99" s="0" t="n">
        <f aca="false">A98+1</f>
        <v>60</v>
      </c>
      <c r="B99" s="0" t="n">
        <f aca="false">B98+($D$1-$C$1)/$F$2*(A99-A98)</f>
        <v>766.666666666665</v>
      </c>
      <c r="C99" s="10" t="n">
        <f aca="false">B99+273</f>
        <v>1039.66666666667</v>
      </c>
      <c r="D99" s="0" t="n">
        <f aca="false">A99*9.8*3000*1000</f>
        <v>1764000000</v>
      </c>
      <c r="E99" s="1" t="n">
        <f aca="false">$H$1+$I$1*SIN(15/180*3.14)*D99</f>
        <v>476330648.910907</v>
      </c>
      <c r="F99" s="1" t="n">
        <f aca="false">E99/$J$1/2</f>
        <v>2.38165324455453E+023</v>
      </c>
      <c r="G99" s="1" t="n">
        <f aca="false">($Q$5^(-1/$Q$6))*($J$1^(1/$Q$6-1))*EXP($Q$7/($Q$6*8.314*C99))*$U$6</f>
        <v>6.573321877685E+020</v>
      </c>
      <c r="H99" s="1" t="n">
        <f aca="false">$Q$9^(-1/$Q$10)*($J$1^(1/$Q$10-1))*EXP($Q$11/($Q$10*8.314*C99))*$U$7</f>
        <v>3.7652996354122E+021</v>
      </c>
      <c r="I99" s="1" t="n">
        <f aca="false">$Q$13^(-1/$Q$14)*($J$1^(1/$Q$14-1))*EXP(($Q$15+D99*$Q$16)/($Q$14*8.314*C99))*$U$8</f>
        <v>9.17009856527579E+022</v>
      </c>
      <c r="J99" s="1" t="n">
        <f aca="false">G99*$J$1*2</f>
        <v>1314664.375537</v>
      </c>
      <c r="K99" s="1" t="n">
        <f aca="false">H99*$J$1*2</f>
        <v>7530599.2708244</v>
      </c>
      <c r="L99" s="1" t="n">
        <f aca="false">I99*$J$1*2</f>
        <v>183401971.305516</v>
      </c>
      <c r="M99" s="1" t="n">
        <f aca="false">MIN(L99,E99)</f>
        <v>183401971.305516</v>
      </c>
    </row>
    <row r="100" customFormat="false" ht="13.8" hidden="false" customHeight="false" outlineLevel="0" collapsed="false">
      <c r="A100" s="0" t="n">
        <f aca="false">A99+1</f>
        <v>61</v>
      </c>
      <c r="B100" s="0" t="n">
        <f aca="false">B99+($D$1-$C$1)/$F$2*(A100-A99)</f>
        <v>775.333333333332</v>
      </c>
      <c r="C100" s="10" t="n">
        <f aca="false">B100+273</f>
        <v>1048.33333333333</v>
      </c>
      <c r="D100" s="0" t="n">
        <f aca="false">A100*9.8*3000*1000</f>
        <v>1793400000</v>
      </c>
      <c r="E100" s="1" t="n">
        <f aca="false">$H$1+$I$1*SIN(15/180*3.14)*D100</f>
        <v>483936159.726089</v>
      </c>
      <c r="F100" s="1" t="n">
        <f aca="false">E100/$J$1/2</f>
        <v>2.41968079863044E+023</v>
      </c>
      <c r="G100" s="1" t="n">
        <f aca="false">($Q$5^(-1/$Q$6))*($J$1^(1/$Q$6-1))*EXP($Q$7/($Q$6*8.314*C100))*$U$6</f>
        <v>6.23201000480428E+020</v>
      </c>
      <c r="H100" s="1" t="n">
        <f aca="false">$Q$9^(-1/$Q$10)*($J$1^(1/$Q$10-1))*EXP($Q$11/($Q$10*8.314*C100))*$U$7</f>
        <v>3.41143511977718E+021</v>
      </c>
      <c r="I100" s="1" t="n">
        <f aca="false">$Q$13^(-1/$Q$14)*($J$1^(1/$Q$14-1))*EXP(($Q$15+D100*$Q$16)/($Q$14*8.314*C100))*$U$8</f>
        <v>8.06304609212116E+022</v>
      </c>
      <c r="J100" s="1" t="n">
        <f aca="false">G100*$J$1*2</f>
        <v>1246402.00096086</v>
      </c>
      <c r="K100" s="1" t="n">
        <f aca="false">H100*$J$1*2</f>
        <v>6822870.23955435</v>
      </c>
      <c r="L100" s="1" t="n">
        <f aca="false">I100*$J$1*2</f>
        <v>161260921.842423</v>
      </c>
      <c r="M100" s="1" t="n">
        <f aca="false">MIN(L100,E100)</f>
        <v>161260921.842423</v>
      </c>
    </row>
    <row r="101" customFormat="false" ht="13.8" hidden="false" customHeight="false" outlineLevel="0" collapsed="false">
      <c r="A101" s="0" t="n">
        <f aca="false">A100+1</f>
        <v>62</v>
      </c>
      <c r="B101" s="0" t="n">
        <f aca="false">B100+($D$1-$C$1)/$F$2*(A101-A100)</f>
        <v>783.999999999999</v>
      </c>
      <c r="C101" s="10" t="n">
        <f aca="false">B101+273</f>
        <v>1057</v>
      </c>
      <c r="D101" s="0" t="n">
        <f aca="false">A101*9.8*3000*1000</f>
        <v>1822800000</v>
      </c>
      <c r="E101" s="1" t="n">
        <f aca="false">$H$1+$I$1*SIN(15/180*3.14)*D101</f>
        <v>491541670.54127</v>
      </c>
      <c r="F101" s="1" t="n">
        <f aca="false">E101/$J$1/2</f>
        <v>2.45770835270635E+023</v>
      </c>
      <c r="G101" s="1" t="n">
        <f aca="false">($Q$5^(-1/$Q$6))*($J$1^(1/$Q$6-1))*EXP($Q$7/($Q$6*8.314*C101))*$U$6</f>
        <v>5.91358881012321E+020</v>
      </c>
      <c r="H101" s="1" t="n">
        <f aca="false">$Q$9^(-1/$Q$10)*($J$1^(1/$Q$10-1))*EXP($Q$11/($Q$10*8.314*C101))*$U$7</f>
        <v>3.09583334894872E+021</v>
      </c>
      <c r="I101" s="1" t="n">
        <f aca="false">$Q$13^(-1/$Q$14)*($J$1^(1/$Q$14-1))*EXP(($Q$15+D101*$Q$16)/($Q$14*8.314*C101))*$U$8</f>
        <v>7.10461504755617E+022</v>
      </c>
      <c r="J101" s="1" t="n">
        <f aca="false">G101*$J$1*2</f>
        <v>1182717.76202464</v>
      </c>
      <c r="K101" s="1" t="n">
        <f aca="false">H101*$J$1*2</f>
        <v>6191666.69789744</v>
      </c>
      <c r="L101" s="1" t="n">
        <f aca="false">I101*$J$1*2</f>
        <v>142092300.951123</v>
      </c>
      <c r="M101" s="1" t="n">
        <f aca="false">MIN(L101,E101)</f>
        <v>142092300.951123</v>
      </c>
    </row>
    <row r="102" customFormat="false" ht="13.8" hidden="false" customHeight="false" outlineLevel="0" collapsed="false">
      <c r="A102" s="0" t="n">
        <f aca="false">A101+1</f>
        <v>63</v>
      </c>
      <c r="B102" s="0" t="n">
        <f aca="false">B101+($D$1-$C$1)/$F$2*(A102-A101)</f>
        <v>792.666666666665</v>
      </c>
      <c r="C102" s="10" t="n">
        <f aca="false">B102+273</f>
        <v>1065.66666666667</v>
      </c>
      <c r="D102" s="0" t="n">
        <f aca="false">A102*9.8*3000*1000</f>
        <v>1852200000</v>
      </c>
      <c r="E102" s="1" t="n">
        <f aca="false">$H$1+$I$1*SIN(15/180*3.14)*D102</f>
        <v>499147181.356452</v>
      </c>
      <c r="F102" s="1" t="n">
        <f aca="false">E102/$J$1/2</f>
        <v>2.49573590678226E+023</v>
      </c>
      <c r="G102" s="1" t="n">
        <f aca="false">($Q$5^(-1/$Q$6))*($J$1^(1/$Q$6-1))*EXP($Q$7/($Q$6*8.314*C102))*$U$6</f>
        <v>5.61622604022224E+020</v>
      </c>
      <c r="H102" s="1" t="n">
        <f aca="false">$Q$9^(-1/$Q$10)*($J$1^(1/$Q$10-1))*EXP($Q$11/($Q$10*8.314*C102))*$U$7</f>
        <v>2.8138683059985E+021</v>
      </c>
      <c r="I102" s="1" t="n">
        <f aca="false">$Q$13^(-1/$Q$14)*($J$1^(1/$Q$14-1))*EXP(($Q$15+D102*$Q$16)/($Q$14*8.314*C102))*$U$8</f>
        <v>6.27300849093036E+022</v>
      </c>
      <c r="J102" s="1" t="n">
        <f aca="false">G102*$J$1*2</f>
        <v>1123245.20804445</v>
      </c>
      <c r="K102" s="1" t="n">
        <f aca="false">H102*$J$1*2</f>
        <v>5627736.611997</v>
      </c>
      <c r="L102" s="1" t="n">
        <f aca="false">I102*$J$1*2</f>
        <v>125460169.818607</v>
      </c>
      <c r="M102" s="1" t="n">
        <f aca="false">MIN(L102,E102)</f>
        <v>125460169.818607</v>
      </c>
    </row>
    <row r="103" customFormat="false" ht="13.8" hidden="false" customHeight="false" outlineLevel="0" collapsed="false">
      <c r="A103" s="0" t="n">
        <f aca="false">A102+1</f>
        <v>64</v>
      </c>
      <c r="B103" s="0" t="n">
        <f aca="false">B102+($D$1-$C$1)/$F$2*(A103-A102)</f>
        <v>801.333333333332</v>
      </c>
      <c r="C103" s="10" t="n">
        <f aca="false">B103+273</f>
        <v>1074.33333333333</v>
      </c>
      <c r="D103" s="0" t="n">
        <f aca="false">A103*9.8*3000*1000</f>
        <v>1881600000</v>
      </c>
      <c r="E103" s="1" t="n">
        <f aca="false">$H$1+$I$1*SIN(15/180*3.14)*D103</f>
        <v>506752692.171634</v>
      </c>
      <c r="F103" s="1" t="n">
        <f aca="false">E103/$J$1/2</f>
        <v>2.53376346085817E+023</v>
      </c>
      <c r="G103" s="1" t="n">
        <f aca="false">($Q$5^(-1/$Q$6))*($J$1^(1/$Q$6-1))*EXP($Q$7/($Q$6*8.314*C103))*$U$6</f>
        <v>5.33825778710573E+020</v>
      </c>
      <c r="H103" s="1" t="n">
        <f aca="false">$Q$9^(-1/$Q$10)*($J$1^(1/$Q$10-1))*EXP($Q$11/($Q$10*8.314*C103))*$U$7</f>
        <v>2.56152796357037E+021</v>
      </c>
      <c r="I103" s="1" t="n">
        <f aca="false">$Q$13^(-1/$Q$14)*($J$1^(1/$Q$14-1))*EXP(($Q$15+D103*$Q$16)/($Q$14*8.314*C103))*$U$8</f>
        <v>5.54987856905703E+022</v>
      </c>
      <c r="J103" s="1" t="n">
        <f aca="false">G103*$J$1*2</f>
        <v>1067651.55742115</v>
      </c>
      <c r="K103" s="1" t="n">
        <f aca="false">H103*$J$1*2</f>
        <v>5123055.92714074</v>
      </c>
      <c r="L103" s="1" t="n">
        <f aca="false">I103*$J$1*2</f>
        <v>110997571.381141</v>
      </c>
      <c r="M103" s="1" t="n">
        <f aca="false">MIN(L103,E103)</f>
        <v>110997571.381141</v>
      </c>
    </row>
    <row r="104" customFormat="false" ht="13.8" hidden="false" customHeight="false" outlineLevel="0" collapsed="false">
      <c r="A104" s="0" t="n">
        <f aca="false">A103+1</f>
        <v>65</v>
      </c>
      <c r="B104" s="0" t="n">
        <f aca="false">B103+($D$1-$C$1)/$F$2*(A104-A103)</f>
        <v>809.999999999999</v>
      </c>
      <c r="C104" s="10" t="n">
        <f aca="false">B104+273</f>
        <v>1083</v>
      </c>
      <c r="D104" s="0" t="n">
        <f aca="false">A104*9.8*3000*1000</f>
        <v>1911000000</v>
      </c>
      <c r="E104" s="1" t="n">
        <f aca="false">$H$1+$I$1*SIN(15/180*3.14)*D104</f>
        <v>514358202.986816</v>
      </c>
      <c r="F104" s="1" t="n">
        <f aca="false">E104/$J$1/2</f>
        <v>2.57179101493408E+023</v>
      </c>
      <c r="G104" s="1" t="n">
        <f aca="false">($Q$5^(-1/$Q$6))*($J$1^(1/$Q$6-1))*EXP($Q$7/($Q$6*8.314*C104))*$U$6</f>
        <v>5.07817116143514E+020</v>
      </c>
      <c r="H104" s="1" t="n">
        <f aca="false">$Q$9^(-1/$Q$10)*($J$1^(1/$Q$10-1))*EXP($Q$11/($Q$10*8.314*C104))*$U$7</f>
        <v>2.33532597811006E+021</v>
      </c>
      <c r="I104" s="1" t="n">
        <f aca="false">$Q$13^(-1/$Q$14)*($J$1^(1/$Q$14-1))*EXP(($Q$15+D104*$Q$16)/($Q$14*8.314*C104))*$U$8</f>
        <v>4.9197431155577E+022</v>
      </c>
      <c r="J104" s="1" t="n">
        <f aca="false">G104*$J$1*2</f>
        <v>1015634.23228703</v>
      </c>
      <c r="K104" s="1" t="n">
        <f aca="false">H104*$J$1*2</f>
        <v>4670651.95622012</v>
      </c>
      <c r="L104" s="1" t="n">
        <f aca="false">I104*$J$1*2</f>
        <v>98394862.3111541</v>
      </c>
      <c r="M104" s="1" t="n">
        <f aca="false">MIN(L104,E104)</f>
        <v>98394862.3111541</v>
      </c>
    </row>
    <row r="105" customFormat="false" ht="13.8" hidden="false" customHeight="false" outlineLevel="0" collapsed="false">
      <c r="A105" s="0" t="n">
        <f aca="false">A104+1</f>
        <v>66</v>
      </c>
      <c r="B105" s="0" t="n">
        <f aca="false">B104+($D$1-$C$1)/$F$2*(A105-A104)</f>
        <v>818.666666666665</v>
      </c>
      <c r="C105" s="10" t="n">
        <f aca="false">B105+273</f>
        <v>1091.66666666667</v>
      </c>
      <c r="D105" s="0" t="n">
        <f aca="false">A105*9.8*3000*1000</f>
        <v>1940400000</v>
      </c>
      <c r="E105" s="1" t="n">
        <f aca="false">$H$1+$I$1*SIN(15/180*3.14)*D105</f>
        <v>521963713.801997</v>
      </c>
      <c r="F105" s="1" t="n">
        <f aca="false">E105/$J$1/2</f>
        <v>2.60981856900999E+023</v>
      </c>
      <c r="G105" s="1" t="n">
        <f aca="false">($Q$5^(-1/$Q$6))*($J$1^(1/$Q$6-1))*EXP($Q$7/($Q$6*8.314*C105))*$U$6</f>
        <v>4.83458892997045E+020</v>
      </c>
      <c r="H105" s="1" t="n">
        <f aca="false">$Q$9^(-1/$Q$10)*($J$1^(1/$Q$10-1))*EXP($Q$11/($Q$10*8.314*C105))*$U$7</f>
        <v>2.13222701248674E+021</v>
      </c>
      <c r="I105" s="1" t="n">
        <f aca="false">$Q$13^(-1/$Q$14)*($J$1^(1/$Q$14-1))*EXP(($Q$15+D105*$Q$16)/($Q$14*8.314*C105))*$U$8</f>
        <v>4.36950697062159E+022</v>
      </c>
      <c r="J105" s="1" t="n">
        <f aca="false">G105*$J$1*2</f>
        <v>966917.785994091</v>
      </c>
      <c r="K105" s="1" t="n">
        <f aca="false">H105*$J$1*2</f>
        <v>4264454.02497348</v>
      </c>
      <c r="L105" s="1" t="n">
        <f aca="false">I105*$J$1*2</f>
        <v>87390139.4124317</v>
      </c>
      <c r="M105" s="1" t="n">
        <f aca="false">MIN(L105,E105)</f>
        <v>87390139.4124317</v>
      </c>
    </row>
    <row r="106" customFormat="false" ht="13.8" hidden="false" customHeight="false" outlineLevel="0" collapsed="false">
      <c r="A106" s="0" t="n">
        <f aca="false">A105+1</f>
        <v>67</v>
      </c>
      <c r="B106" s="0" t="n">
        <f aca="false">B105+($D$1-$C$1)/$F$2*(A106-A105)</f>
        <v>827.333333333332</v>
      </c>
      <c r="C106" s="10" t="n">
        <f aca="false">B106+273</f>
        <v>1100.33333333333</v>
      </c>
      <c r="D106" s="0" t="n">
        <f aca="false">A106*9.8*3000*1000</f>
        <v>1969800000</v>
      </c>
      <c r="E106" s="1" t="n">
        <f aca="false">$H$1+$I$1*SIN(15/180*3.14)*D106</f>
        <v>529569224.617179</v>
      </c>
      <c r="F106" s="1" t="n">
        <f aca="false">E106/$J$1/2</f>
        <v>2.6478461230859E+023</v>
      </c>
      <c r="G106" s="1" t="n">
        <f aca="false">($Q$5^(-1/$Q$6))*($J$1^(1/$Q$6-1))*EXP($Q$7/($Q$6*8.314*C106))*$U$6</f>
        <v>4.60625587501729E+020</v>
      </c>
      <c r="H106" s="1" t="n">
        <f aca="false">$Q$9^(-1/$Q$10)*($J$1^(1/$Q$10-1))*EXP($Q$11/($Q$10*8.314*C106))*$U$7</f>
        <v>1.94958344723996E+021</v>
      </c>
      <c r="I106" s="1" t="n">
        <f aca="false">$Q$13^(-1/$Q$14)*($J$1^(1/$Q$14-1))*EXP(($Q$15+D106*$Q$16)/($Q$14*8.314*C106))*$U$8</f>
        <v>3.88806818944884E+022</v>
      </c>
      <c r="J106" s="1" t="n">
        <f aca="false">G106*$J$1*2</f>
        <v>921251.175003458</v>
      </c>
      <c r="K106" s="1" t="n">
        <f aca="false">H106*$J$1*2</f>
        <v>3899166.89447992</v>
      </c>
      <c r="L106" s="1" t="n">
        <f aca="false">I106*$J$1*2</f>
        <v>77761363.7889768</v>
      </c>
      <c r="M106" s="1" t="n">
        <f aca="false">MIN(L106,E106)</f>
        <v>77761363.7889768</v>
      </c>
    </row>
    <row r="107" customFormat="false" ht="13.8" hidden="false" customHeight="false" outlineLevel="0" collapsed="false">
      <c r="A107" s="0" t="n">
        <f aca="false">A106+1</f>
        <v>68</v>
      </c>
      <c r="B107" s="0" t="n">
        <f aca="false">B106+($D$1-$C$1)/$F$2*(A107-A106)</f>
        <v>835.999999999998</v>
      </c>
      <c r="C107" s="10" t="n">
        <f aca="false">B107+273</f>
        <v>1109</v>
      </c>
      <c r="D107" s="0" t="n">
        <f aca="false">A107*9.8*3000*1000</f>
        <v>1999200000</v>
      </c>
      <c r="E107" s="1" t="n">
        <f aca="false">$H$1+$I$1*SIN(15/180*3.14)*D107</f>
        <v>537174735.432361</v>
      </c>
      <c r="F107" s="1" t="n">
        <f aca="false">E107/$J$1/2</f>
        <v>2.68587367716181E+023</v>
      </c>
      <c r="G107" s="1" t="n">
        <f aca="false">($Q$5^(-1/$Q$6))*($J$1^(1/$Q$6-1))*EXP($Q$7/($Q$6*8.314*C107))*$U$6</f>
        <v>4.39202666585011E+020</v>
      </c>
      <c r="H107" s="1" t="n">
        <f aca="false">$Q$9^(-1/$Q$10)*($J$1^(1/$Q$10-1))*EXP($Q$11/($Q$10*8.314*C107))*$U$7</f>
        <v>1.78508163025211E+021</v>
      </c>
      <c r="I107" s="1" t="n">
        <f aca="false">$Q$13^(-1/$Q$14)*($J$1^(1/$Q$14-1))*EXP(($Q$15+D107*$Q$16)/($Q$14*8.314*C107))*$U$8</f>
        <v>3.46599325098645E+022</v>
      </c>
      <c r="J107" s="1" t="n">
        <f aca="false">G107*$J$1*2</f>
        <v>878405.333170023</v>
      </c>
      <c r="K107" s="1" t="n">
        <f aca="false">H107*$J$1*2</f>
        <v>3570163.26050422</v>
      </c>
      <c r="L107" s="1" t="n">
        <f aca="false">I107*$J$1*2</f>
        <v>69319865.019729</v>
      </c>
      <c r="M107" s="1" t="n">
        <f aca="false">MIN(L107,E107)</f>
        <v>69319865.019729</v>
      </c>
    </row>
    <row r="108" customFormat="false" ht="13.8" hidden="false" customHeight="false" outlineLevel="0" collapsed="false">
      <c r="A108" s="0" t="n">
        <f aca="false">A107+1</f>
        <v>69</v>
      </c>
      <c r="B108" s="0" t="n">
        <f aca="false">B107+($D$1-$C$1)/$F$2*(A108-A107)</f>
        <v>844.666666666665</v>
      </c>
      <c r="C108" s="10" t="n">
        <f aca="false">B108+273</f>
        <v>1117.66666666667</v>
      </c>
      <c r="D108" s="0" t="n">
        <f aca="false">A108*9.8*3000*1000</f>
        <v>2028600000</v>
      </c>
      <c r="E108" s="1" t="n">
        <f aca="false">$H$1+$I$1*SIN(15/180*3.14)*D108</f>
        <v>544780246.247543</v>
      </c>
      <c r="F108" s="1" t="n">
        <f aca="false">E108/$J$1/2</f>
        <v>2.72390123123771E+023</v>
      </c>
      <c r="G108" s="1" t="n">
        <f aca="false">($Q$5^(-1/$Q$6))*($J$1^(1/$Q$6-1))*EXP($Q$7/($Q$6*8.314*C108))*$U$6</f>
        <v>4.19085505968692E+020</v>
      </c>
      <c r="H108" s="1" t="n">
        <f aca="false">$Q$9^(-1/$Q$10)*($J$1^(1/$Q$10-1))*EXP($Q$11/($Q$10*8.314*C108))*$U$7</f>
        <v>1.63669613286779E+021</v>
      </c>
      <c r="I108" s="1" t="n">
        <f aca="false">$Q$13^(-1/$Q$14)*($J$1^(1/$Q$14-1))*EXP(($Q$15+D108*$Q$16)/($Q$14*8.314*C108))*$U$8</f>
        <v>3.09524850195553E+022</v>
      </c>
      <c r="J108" s="1" t="n">
        <f aca="false">G108*$J$1*2</f>
        <v>838171.011937383</v>
      </c>
      <c r="K108" s="1" t="n">
        <f aca="false">H108*$J$1*2</f>
        <v>3273392.26573558</v>
      </c>
      <c r="L108" s="1" t="n">
        <f aca="false">I108*$J$1*2</f>
        <v>61904970.0391107</v>
      </c>
      <c r="M108" s="1" t="n">
        <f aca="false">MIN(L108,E108)</f>
        <v>61904970.0391107</v>
      </c>
    </row>
    <row r="109" customFormat="false" ht="13.8" hidden="false" customHeight="false" outlineLevel="0" collapsed="false">
      <c r="A109" s="0" t="n">
        <f aca="false">A108+1</f>
        <v>70</v>
      </c>
      <c r="B109" s="0" t="n">
        <f aca="false">B108+($D$1-$C$1)/$F$2*(A109-A108)</f>
        <v>853.333333333332</v>
      </c>
      <c r="C109" s="10" t="n">
        <f aca="false">B109+273</f>
        <v>1126.33333333333</v>
      </c>
      <c r="D109" s="0" t="n">
        <f aca="false">A109*9.8*3000*1000</f>
        <v>2058000000</v>
      </c>
      <c r="E109" s="1" t="n">
        <f aca="false">$H$1+$I$1*SIN(15/180*3.14)*D109</f>
        <v>552385757.062725</v>
      </c>
      <c r="F109" s="1" t="n">
        <f aca="false">E109/$J$1/2</f>
        <v>2.76192878531362E+023</v>
      </c>
      <c r="G109" s="1" t="n">
        <f aca="false">($Q$5^(-1/$Q$6))*($J$1^(1/$Q$6-1))*EXP($Q$7/($Q$6*8.314*C109))*$U$6</f>
        <v>4.00178427351551E+020</v>
      </c>
      <c r="H109" s="1" t="n">
        <f aca="false">$Q$9^(-1/$Q$10)*($J$1^(1/$Q$10-1))*EXP($Q$11/($Q$10*8.314*C109))*$U$7</f>
        <v>1.50265074105546E+021</v>
      </c>
      <c r="I109" s="1" t="n">
        <f aca="false">$Q$13^(-1/$Q$14)*($J$1^(1/$Q$14-1))*EXP(($Q$15+D109*$Q$16)/($Q$14*8.314*C109))*$U$8</f>
        <v>2.76897755228884E+022</v>
      </c>
      <c r="J109" s="1" t="n">
        <f aca="false">G109*$J$1*2</f>
        <v>800356.854703102</v>
      </c>
      <c r="K109" s="1" t="n">
        <f aca="false">H109*$J$1*2</f>
        <v>3005301.48211093</v>
      </c>
      <c r="L109" s="1" t="n">
        <f aca="false">I109*$J$1*2</f>
        <v>55379551.0457768</v>
      </c>
      <c r="M109" s="1" t="n">
        <f aca="false">MIN(L109,E109)</f>
        <v>55379551.0457768</v>
      </c>
    </row>
    <row r="110" customFormat="false" ht="13.8" hidden="false" customHeight="false" outlineLevel="0" collapsed="false">
      <c r="A110" s="0" t="n">
        <f aca="false">A109+1</f>
        <v>71</v>
      </c>
      <c r="B110" s="0" t="n">
        <f aca="false">B109+($D$1-$C$1)/$F$2*(A110-A109)</f>
        <v>861.999999999998</v>
      </c>
      <c r="C110" s="10" t="n">
        <f aca="false">B110+273</f>
        <v>1135</v>
      </c>
      <c r="D110" s="0" t="n">
        <f aca="false">A110*9.8*3000*1000</f>
        <v>2087400000</v>
      </c>
      <c r="E110" s="1" t="n">
        <f aca="false">$H$1+$I$1*SIN(15/180*3.14)*D110</f>
        <v>559991267.877906</v>
      </c>
      <c r="F110" s="1" t="n">
        <f aca="false">E110/$J$1/2</f>
        <v>2.79995633938953E+023</v>
      </c>
      <c r="G110" s="1" t="n">
        <f aca="false">($Q$5^(-1/$Q$6))*($J$1^(1/$Q$6-1))*EXP($Q$7/($Q$6*8.314*C110))*$U$6</f>
        <v>3.82393838849691E+020</v>
      </c>
      <c r="H110" s="1" t="n">
        <f aca="false">$Q$9^(-1/$Q$10)*($J$1^(1/$Q$10-1))*EXP($Q$11/($Q$10*8.314*C110))*$U$7</f>
        <v>1.38138512408676E+021</v>
      </c>
      <c r="I110" s="1" t="n">
        <f aca="false">$Q$13^(-1/$Q$14)*($J$1^(1/$Q$14-1))*EXP(($Q$15+D110*$Q$16)/($Q$14*8.314*C110))*$U$8</f>
        <v>2.48131631461742E+022</v>
      </c>
      <c r="J110" s="1" t="n">
        <f aca="false">G110*$J$1*2</f>
        <v>764787.677699381</v>
      </c>
      <c r="K110" s="1" t="n">
        <f aca="false">H110*$J$1*2</f>
        <v>2762770.24817351</v>
      </c>
      <c r="L110" s="1" t="n">
        <f aca="false">I110*$J$1*2</f>
        <v>49626326.2923484</v>
      </c>
      <c r="M110" s="1" t="n">
        <f aca="false">MIN(L110,E110)</f>
        <v>49626326.2923484</v>
      </c>
    </row>
    <row r="111" customFormat="false" ht="13.8" hidden="false" customHeight="false" outlineLevel="0" collapsed="false">
      <c r="A111" s="0" t="n">
        <f aca="false">A110+1</f>
        <v>72</v>
      </c>
      <c r="B111" s="0" t="n">
        <f aca="false">B110+($D$1-$C$1)/$F$2*(A111-A110)</f>
        <v>870.666666666665</v>
      </c>
      <c r="C111" s="10" t="n">
        <f aca="false">B111+273</f>
        <v>1143.66666666666</v>
      </c>
      <c r="D111" s="0" t="n">
        <f aca="false">A111*9.8*3000*1000</f>
        <v>2116800000</v>
      </c>
      <c r="E111" s="1" t="n">
        <f aca="false">$H$1+$I$1*SIN(15/180*3.14)*D111</f>
        <v>567596778.693088</v>
      </c>
      <c r="F111" s="1" t="n">
        <f aca="false">E111/$J$1/2</f>
        <v>2.83798389346544E+023</v>
      </c>
      <c r="G111" s="1" t="n">
        <f aca="false">($Q$5^(-1/$Q$6))*($J$1^(1/$Q$6-1))*EXP($Q$7/($Q$6*8.314*C111))*$U$6</f>
        <v>3.65651466628357E+020</v>
      </c>
      <c r="H111" s="1" t="n">
        <f aca="false">$Q$9^(-1/$Q$10)*($J$1^(1/$Q$10-1))*EXP($Q$11/($Q$10*8.314*C111))*$U$7</f>
        <v>1.27152629917086E+021</v>
      </c>
      <c r="I111" s="1" t="n">
        <f aca="false">$Q$13^(-1/$Q$14)*($J$1^(1/$Q$14-1))*EXP(($Q$15+D111*$Q$16)/($Q$14*8.314*C111))*$U$8</f>
        <v>2.22723895937079E+022</v>
      </c>
      <c r="J111" s="1" t="n">
        <f aca="false">G111*$J$1*2</f>
        <v>731302.933256715</v>
      </c>
      <c r="K111" s="1" t="n">
        <f aca="false">H111*$J$1*2</f>
        <v>2543052.59834172</v>
      </c>
      <c r="L111" s="1" t="n">
        <f aca="false">I111*$J$1*2</f>
        <v>44544779.1874158</v>
      </c>
      <c r="M111" s="1" t="n">
        <f aca="false">MIN(L111,E111)</f>
        <v>44544779.1874158</v>
      </c>
    </row>
    <row r="112" customFormat="false" ht="13.8" hidden="false" customHeight="false" outlineLevel="0" collapsed="false">
      <c r="A112" s="0" t="n">
        <f aca="false">A111+1</f>
        <v>73</v>
      </c>
      <c r="B112" s="0" t="n">
        <f aca="false">B111+($D$1-$C$1)/$F$2*(A112-A111)</f>
        <v>879.333333333332</v>
      </c>
      <c r="C112" s="10" t="n">
        <f aca="false">B112+273</f>
        <v>1152.33333333333</v>
      </c>
      <c r="D112" s="0" t="n">
        <f aca="false">A112*9.8*3000*1000</f>
        <v>2146200000</v>
      </c>
      <c r="E112" s="1" t="n">
        <f aca="false">$H$1+$I$1*SIN(15/180*3.14)*D112</f>
        <v>575202289.50827</v>
      </c>
      <c r="F112" s="1" t="n">
        <f aca="false">E112/$J$1/2</f>
        <v>2.87601144754135E+023</v>
      </c>
      <c r="G112" s="1" t="n">
        <f aca="false">($Q$5^(-1/$Q$6))*($J$1^(1/$Q$6-1))*EXP($Q$7/($Q$6*8.314*C112))*$U$6</f>
        <v>3.49877667180249E+020</v>
      </c>
      <c r="H112" s="1" t="n">
        <f aca="false">$Q$9^(-1/$Q$10)*($J$1^(1/$Q$10-1))*EXP($Q$11/($Q$10*8.314*C112))*$U$7</f>
        <v>1.17186415558001E+021</v>
      </c>
      <c r="I112" s="1" t="n">
        <f aca="false">$Q$13^(-1/$Q$14)*($J$1^(1/$Q$14-1))*EXP(($Q$15+D112*$Q$16)/($Q$14*8.314*C112))*$U$8</f>
        <v>2.00242932179871E+022</v>
      </c>
      <c r="J112" s="1" t="n">
        <f aca="false">G112*$J$1*2</f>
        <v>699755.334360498</v>
      </c>
      <c r="K112" s="1" t="n">
        <f aca="false">H112*$J$1*2</f>
        <v>2343728.31116003</v>
      </c>
      <c r="L112" s="1" t="n">
        <f aca="false">I112*$J$1*2</f>
        <v>40048586.4359743</v>
      </c>
      <c r="M112" s="1" t="n">
        <f aca="false">MIN(L112,E112)</f>
        <v>40048586.4359743</v>
      </c>
    </row>
    <row r="113" customFormat="false" ht="13.8" hidden="false" customHeight="false" outlineLevel="0" collapsed="false">
      <c r="A113" s="0" t="n">
        <f aca="false">A112+1</f>
        <v>74</v>
      </c>
      <c r="B113" s="0" t="n">
        <f aca="false">B112+($D$1-$C$1)/$F$2*(A113-A112)</f>
        <v>887.999999999998</v>
      </c>
      <c r="C113" s="10" t="n">
        <f aca="false">B113+273</f>
        <v>1161</v>
      </c>
      <c r="D113" s="0" t="n">
        <f aca="false">A113*9.8*3000*1000</f>
        <v>2175600000</v>
      </c>
      <c r="E113" s="1" t="n">
        <f aca="false">$H$1+$I$1*SIN(15/180*3.14)*D113</f>
        <v>582807800.323452</v>
      </c>
      <c r="F113" s="1" t="n">
        <f aca="false">E113/$J$1/2</f>
        <v>2.91403900161726E+023</v>
      </c>
      <c r="G113" s="1" t="n">
        <f aca="false">($Q$5^(-1/$Q$6))*($J$1^(1/$Q$6-1))*EXP($Q$7/($Q$6*8.314*C113))*$U$6</f>
        <v>3.35004811021192E+020</v>
      </c>
      <c r="H113" s="1" t="n">
        <f aca="false">$Q$9^(-1/$Q$10)*($J$1^(1/$Q$10-1))*EXP($Q$11/($Q$10*8.314*C113))*$U$7</f>
        <v>1.08133042171808E+021</v>
      </c>
      <c r="I113" s="1" t="n">
        <f aca="false">$Q$13^(-1/$Q$14)*($J$1^(1/$Q$14-1))*EXP(($Q$15+D113*$Q$16)/($Q$14*8.314*C113))*$U$8</f>
        <v>1.80317331300577E+022</v>
      </c>
      <c r="J113" s="1" t="n">
        <f aca="false">G113*$J$1*2</f>
        <v>670009.622042384</v>
      </c>
      <c r="K113" s="1" t="n">
        <f aca="false">H113*$J$1*2</f>
        <v>2162660.84343616</v>
      </c>
      <c r="L113" s="1" t="n">
        <f aca="false">I113*$J$1*2</f>
        <v>36063466.2601155</v>
      </c>
      <c r="M113" s="1" t="n">
        <f aca="false">MIN(L113,E113)</f>
        <v>36063466.2601155</v>
      </c>
    </row>
    <row r="114" customFormat="false" ht="13.8" hidden="false" customHeight="false" outlineLevel="0" collapsed="false">
      <c r="A114" s="0" t="n">
        <f aca="false">A113+1</f>
        <v>75</v>
      </c>
      <c r="B114" s="0" t="n">
        <f aca="false">B113+($D$1-$C$1)/$F$2*(A114-A113)</f>
        <v>896.666666666665</v>
      </c>
      <c r="C114" s="10" t="n">
        <f aca="false">B114+273</f>
        <v>1169.66666666666</v>
      </c>
      <c r="D114" s="0" t="n">
        <f aca="false">A114*9.8*3000*1000</f>
        <v>2205000000</v>
      </c>
      <c r="E114" s="1" t="n">
        <f aca="false">$H$1+$I$1*SIN(15/180*3.14)*D114</f>
        <v>590413311.138633</v>
      </c>
      <c r="F114" s="1" t="n">
        <f aca="false">E114/$J$1/2</f>
        <v>2.95206655569317E+023</v>
      </c>
      <c r="G114" s="1" t="n">
        <f aca="false">($Q$5^(-1/$Q$6))*($J$1^(1/$Q$6-1))*EXP($Q$7/($Q$6*8.314*C114))*$U$6</f>
        <v>3.20970729714205E+020</v>
      </c>
      <c r="H114" s="1" t="n">
        <f aca="false">$Q$9^(-1/$Q$10)*($J$1^(1/$Q$10-1))*EXP($Q$11/($Q$10*8.314*C114))*$U$7</f>
        <v>9.98980557906299E+020</v>
      </c>
      <c r="I114" s="1" t="n">
        <f aca="false">$Q$13^(-1/$Q$14)*($J$1^(1/$Q$14-1))*EXP(($Q$15+D114*$Q$16)/($Q$14*8.314*C114))*$U$8</f>
        <v>1.62626870504903E+022</v>
      </c>
      <c r="J114" s="1" t="n">
        <f aca="false">G114*$J$1*2</f>
        <v>641941.459428409</v>
      </c>
      <c r="K114" s="1" t="n">
        <f aca="false">H114*$J$1*2</f>
        <v>1997961.1158126</v>
      </c>
      <c r="L114" s="1" t="n">
        <f aca="false">I114*$J$1*2</f>
        <v>32525374.1009806</v>
      </c>
      <c r="M114" s="1" t="n">
        <f aca="false">MIN(L114,E114)</f>
        <v>32525374.1009806</v>
      </c>
    </row>
    <row r="115" customFormat="false" ht="13.8" hidden="false" customHeight="false" outlineLevel="0" collapsed="false">
      <c r="A115" s="0" t="n">
        <f aca="false">A114+1</f>
        <v>76</v>
      </c>
      <c r="B115" s="0" t="n">
        <f aca="false">B114+($D$1-$C$1)/$F$2*(A115-A114)</f>
        <v>905.333333333332</v>
      </c>
      <c r="C115" s="10" t="n">
        <f aca="false">B115+273</f>
        <v>1178.33333333333</v>
      </c>
      <c r="D115" s="0" t="n">
        <f aca="false">A115*9.8*3000*1000</f>
        <v>2234400000</v>
      </c>
      <c r="E115" s="1" t="n">
        <f aca="false">$H$1+$I$1*SIN(15/180*3.14)*D115</f>
        <v>598018821.953815</v>
      </c>
      <c r="F115" s="1" t="n">
        <f aca="false">E115/$J$1/2</f>
        <v>2.99009410976908E+023</v>
      </c>
      <c r="G115" s="1" t="n">
        <f aca="false">($Q$5^(-1/$Q$6))*($J$1^(1/$Q$6-1))*EXP($Q$7/($Q$6*8.314*C115))*$U$6</f>
        <v>3.0771821912223E+020</v>
      </c>
      <c r="H115" s="1" t="n">
        <f aca="false">$Q$9^(-1/$Q$10)*($J$1^(1/$Q$10-1))*EXP($Q$11/($Q$10*8.314*C115))*$U$7</f>
        <v>9.23978140101482E+020</v>
      </c>
      <c r="I115" s="1" t="n">
        <f aca="false">$Q$13^(-1/$Q$14)*($J$1^(1/$Q$14-1))*EXP(($Q$15+D115*$Q$16)/($Q$14*8.314*C115))*$U$8</f>
        <v>1.46894932049634E+022</v>
      </c>
      <c r="J115" s="1" t="n">
        <f aca="false">G115*$J$1*2</f>
        <v>615436.438244461</v>
      </c>
      <c r="K115" s="1" t="n">
        <f aca="false">H115*$J$1*2</f>
        <v>1847956.28020296</v>
      </c>
      <c r="L115" s="1" t="n">
        <f aca="false">I115*$J$1*2</f>
        <v>29378986.4099268</v>
      </c>
      <c r="M115" s="1" t="n">
        <f aca="false">MIN(L115,E115)</f>
        <v>29378986.4099268</v>
      </c>
    </row>
    <row r="116" customFormat="false" ht="13.8" hidden="false" customHeight="false" outlineLevel="0" collapsed="false">
      <c r="A116" s="0" t="n">
        <f aca="false">A115+1</f>
        <v>77</v>
      </c>
      <c r="B116" s="0" t="n">
        <f aca="false">B115+($D$1-$C$1)/$F$2*(A116-A115)</f>
        <v>913.999999999998</v>
      </c>
      <c r="C116" s="10" t="n">
        <f aca="false">B116+273</f>
        <v>1187</v>
      </c>
      <c r="D116" s="0" t="n">
        <f aca="false">A116*9.8*3000*1000</f>
        <v>2263800000</v>
      </c>
      <c r="E116" s="1" t="n">
        <f aca="false">$H$1+$I$1*SIN(15/180*3.14)*D116</f>
        <v>605624332.768997</v>
      </c>
      <c r="F116" s="1" t="n">
        <f aca="false">E116/$J$1/2</f>
        <v>3.02812166384498E+023</v>
      </c>
      <c r="G116" s="1" t="n">
        <f aca="false">($Q$5^(-1/$Q$6))*($J$1^(1/$Q$6-1))*EXP($Q$7/($Q$6*8.314*C116))*$U$6</f>
        <v>2.95194592649494E+020</v>
      </c>
      <c r="H116" s="1" t="n">
        <f aca="false">$Q$9^(-1/$Q$10)*($J$1^(1/$Q$10-1))*EXP($Q$11/($Q$10*8.314*C116))*$U$7</f>
        <v>8.5558136833651E+020</v>
      </c>
      <c r="I116" s="1" t="n">
        <f aca="false">$Q$13^(-1/$Q$14)*($J$1^(1/$Q$14-1))*EXP(($Q$15+D116*$Q$16)/($Q$14*8.314*C116))*$U$8</f>
        <v>1.32882119128459E+022</v>
      </c>
      <c r="J116" s="1" t="n">
        <f aca="false">G116*$J$1*2</f>
        <v>590389.185298988</v>
      </c>
      <c r="K116" s="1" t="n">
        <f aca="false">H116*$J$1*2</f>
        <v>1711162.73667302</v>
      </c>
      <c r="L116" s="1" t="n">
        <f aca="false">I116*$J$1*2</f>
        <v>26576423.8256917</v>
      </c>
      <c r="M116" s="1" t="n">
        <f aca="false">MIN(L116,E116)</f>
        <v>26576423.8256917</v>
      </c>
    </row>
    <row r="117" customFormat="false" ht="13.8" hidden="false" customHeight="false" outlineLevel="0" collapsed="false">
      <c r="A117" s="0" t="n">
        <f aca="false">A116+1</f>
        <v>78</v>
      </c>
      <c r="B117" s="0" t="n">
        <f aca="false">B116+($D$1-$C$1)/$F$2*(A117-A116)</f>
        <v>922.666666666665</v>
      </c>
      <c r="C117" s="10" t="n">
        <f aca="false">B117+273</f>
        <v>1195.66666666666</v>
      </c>
      <c r="D117" s="0" t="n">
        <f aca="false">A117*9.8*3000*1000</f>
        <v>2293200000</v>
      </c>
      <c r="E117" s="1" t="n">
        <f aca="false">$H$1+$I$1*SIN(15/180*3.14)*D117</f>
        <v>613229843.584179</v>
      </c>
      <c r="F117" s="1" t="n">
        <f aca="false">E117/$J$1/2</f>
        <v>3.06614921792089E+023</v>
      </c>
      <c r="G117" s="1" t="n">
        <f aca="false">($Q$5^(-1/$Q$6))*($J$1^(1/$Q$6-1))*EXP($Q$7/($Q$6*8.314*C117))*$U$6</f>
        <v>2.83351278979592E+020</v>
      </c>
      <c r="H117" s="1" t="n">
        <f aca="false">$Q$9^(-1/$Q$10)*($J$1^(1/$Q$10-1))*EXP($Q$11/($Q$10*8.314*C117))*$U$7</f>
        <v>7.93131390830302E+020</v>
      </c>
      <c r="I117" s="1" t="n">
        <f aca="false">$Q$13^(-1/$Q$14)*($J$1^(1/$Q$14-1))*EXP(($Q$15+D117*$Q$16)/($Q$14*8.314*C117))*$U$8</f>
        <v>1.20380868532175E+022</v>
      </c>
      <c r="J117" s="1" t="n">
        <f aca="false">G117*$J$1*2</f>
        <v>566702.557959185</v>
      </c>
      <c r="K117" s="1" t="n">
        <f aca="false">H117*$J$1*2</f>
        <v>1586262.7816606</v>
      </c>
      <c r="L117" s="1" t="n">
        <f aca="false">I117*$J$1*2</f>
        <v>24076173.7064349</v>
      </c>
      <c r="M117" s="1" t="n">
        <f aca="false">MIN(L117,E117)</f>
        <v>24076173.7064349</v>
      </c>
    </row>
    <row r="118" customFormat="false" ht="13.8" hidden="false" customHeight="false" outlineLevel="0" collapsed="false">
      <c r="A118" s="0" t="n">
        <f aca="false">A117+1</f>
        <v>79</v>
      </c>
      <c r="B118" s="0" t="n">
        <f aca="false">B117+($D$1-$C$1)/$F$2*(A118-A117)</f>
        <v>931.333333333331</v>
      </c>
      <c r="C118" s="10" t="n">
        <f aca="false">B118+273</f>
        <v>1204.33333333333</v>
      </c>
      <c r="D118" s="0" t="n">
        <f aca="false">A118*9.8*3000*1000</f>
        <v>2322600000</v>
      </c>
      <c r="E118" s="1" t="n">
        <f aca="false">$H$1+$I$1*SIN(15/180*3.14)*D118</f>
        <v>620835354.399361</v>
      </c>
      <c r="F118" s="1" t="n">
        <f aca="false">E118/$J$1/2</f>
        <v>3.1041767719968E+023</v>
      </c>
      <c r="G118" s="1" t="n">
        <f aca="false">($Q$5^(-1/$Q$6))*($J$1^(1/$Q$6-1))*EXP($Q$7/($Q$6*8.314*C118))*$U$6</f>
        <v>2.72143459470439E+020</v>
      </c>
      <c r="H118" s="1" t="n">
        <f aca="false">$Q$9^(-1/$Q$10)*($J$1^(1/$Q$10-1))*EXP($Q$11/($Q$10*8.314*C118))*$U$7</f>
        <v>7.3604218245288E+020</v>
      </c>
      <c r="I118" s="1" t="n">
        <f aca="false">$Q$13^(-1/$Q$14)*($J$1^(1/$Q$14-1))*EXP(($Q$15+D118*$Q$16)/($Q$14*8.314*C118))*$U$8</f>
        <v>1.09210895191711E+022</v>
      </c>
      <c r="J118" s="1" t="n">
        <f aca="false">G118*$J$1*2</f>
        <v>544286.918940878</v>
      </c>
      <c r="K118" s="1" t="n">
        <f aca="false">H118*$J$1*2</f>
        <v>1472084.36490576</v>
      </c>
      <c r="L118" s="1" t="n">
        <f aca="false">I118*$J$1*2</f>
        <v>21842179.0383422</v>
      </c>
      <c r="M118" s="1" t="n">
        <f aca="false">MIN(L118,E118)</f>
        <v>21842179.0383422</v>
      </c>
    </row>
    <row r="119" customFormat="false" ht="13.8" hidden="false" customHeight="false" outlineLevel="0" collapsed="false">
      <c r="A119" s="0" t="n">
        <f aca="false">A118+1</f>
        <v>80</v>
      </c>
      <c r="B119" s="0" t="n">
        <f aca="false">B118+($D$1-$C$1)/$F$2*(A119-A118)</f>
        <v>939.999999999998</v>
      </c>
      <c r="C119" s="10" t="n">
        <f aca="false">B119+273</f>
        <v>1213</v>
      </c>
      <c r="D119" s="0" t="n">
        <f aca="false">A119*9.8*3000*1000</f>
        <v>2352000000</v>
      </c>
      <c r="E119" s="1" t="n">
        <f aca="false">$H$1+$I$1*SIN(15/180*3.14)*D119</f>
        <v>628440865.214542</v>
      </c>
      <c r="F119" s="1" t="n">
        <f aca="false">E119/$J$1/2</f>
        <v>3.14220432607271E+023</v>
      </c>
      <c r="G119" s="1" t="n">
        <f aca="false">($Q$5^(-1/$Q$6))*($J$1^(1/$Q$6-1))*EXP($Q$7/($Q$6*8.314*C119))*$U$6</f>
        <v>2.61529740935238E+020</v>
      </c>
      <c r="H119" s="1" t="n">
        <f aca="false">$Q$9^(-1/$Q$10)*($J$1^(1/$Q$10-1))*EXP($Q$11/($Q$10*8.314*C119))*$U$7</f>
        <v>6.83791756181228E+020</v>
      </c>
      <c r="I119" s="1" t="n">
        <f aca="false">$Q$13^(-1/$Q$14)*($J$1^(1/$Q$14-1))*EXP(($Q$15+D119*$Q$16)/($Q$14*8.314*C119))*$U$8</f>
        <v>9.92153324594247E+021</v>
      </c>
      <c r="J119" s="1" t="n">
        <f aca="false">G119*$J$1*2</f>
        <v>523059.481870477</v>
      </c>
      <c r="K119" s="1" t="n">
        <f aca="false">H119*$J$1*2</f>
        <v>1367583.51236246</v>
      </c>
      <c r="L119" s="1" t="n">
        <f aca="false">I119*$J$1*2</f>
        <v>19843066.4918849</v>
      </c>
      <c r="M119" s="1" t="n">
        <f aca="false">MIN(L119,E119)</f>
        <v>19843066.4918849</v>
      </c>
    </row>
    <row r="120" customFormat="false" ht="13.8" hidden="false" customHeight="false" outlineLevel="0" collapsed="false">
      <c r="A120" s="0" t="n">
        <f aca="false">A119+1</f>
        <v>81</v>
      </c>
      <c r="B120" s="0" t="n">
        <f aca="false">B119+($D$1-$C$1)/$F$2*(A120-A119)</f>
        <v>948.666666666665</v>
      </c>
      <c r="C120" s="10" t="n">
        <f aca="false">B120+273</f>
        <v>1221.66666666666</v>
      </c>
      <c r="D120" s="0" t="n">
        <f aca="false">A120*9.8*3000*1000</f>
        <v>2381400000</v>
      </c>
      <c r="E120" s="1" t="n">
        <f aca="false">$H$1+$I$1*SIN(15/180*3.14)*D120</f>
        <v>636046376.029724</v>
      </c>
      <c r="F120" s="1" t="n">
        <f aca="false">E120/$J$1/2</f>
        <v>3.18023188014862E+023</v>
      </c>
      <c r="G120" s="1" t="n">
        <f aca="false">($Q$5^(-1/$Q$6))*($J$1^(1/$Q$6-1))*EXP($Q$7/($Q$6*8.314*C120))*$U$6</f>
        <v>2.51471860035948E+020</v>
      </c>
      <c r="H120" s="1" t="n">
        <f aca="false">$Q$9^(-1/$Q$10)*($J$1^(1/$Q$10-1))*EXP($Q$11/($Q$10*8.314*C120))*$U$7</f>
        <v>6.35914519679873E+020</v>
      </c>
      <c r="I120" s="1" t="n">
        <f aca="false">$Q$13^(-1/$Q$14)*($J$1^(1/$Q$14-1))*EXP(($Q$15+D120*$Q$16)/($Q$14*8.314*C120))*$U$8</f>
        <v>9.02574554728281E+021</v>
      </c>
      <c r="J120" s="1" t="n">
        <f aca="false">G120*$J$1*2</f>
        <v>502943.720071896</v>
      </c>
      <c r="K120" s="1" t="n">
        <f aca="false">H120*$J$1*2</f>
        <v>1271829.03935975</v>
      </c>
      <c r="L120" s="1" t="n">
        <f aca="false">I120*$J$1*2</f>
        <v>18051491.0945656</v>
      </c>
      <c r="M120" s="1" t="n">
        <f aca="false">MIN(L120,E120)</f>
        <v>18051491.0945656</v>
      </c>
    </row>
    <row r="121" customFormat="false" ht="13.8" hidden="false" customHeight="false" outlineLevel="0" collapsed="false">
      <c r="A121" s="0" t="n">
        <f aca="false">A120+1</f>
        <v>82</v>
      </c>
      <c r="B121" s="0" t="n">
        <f aca="false">B120+($D$1-$C$1)/$F$2*(A121-A120)</f>
        <v>957.333333333331</v>
      </c>
      <c r="C121" s="10" t="n">
        <f aca="false">B121+273</f>
        <v>1230.33333333333</v>
      </c>
      <c r="D121" s="0" t="n">
        <f aca="false">A121*9.8*3000*1000</f>
        <v>2410800000</v>
      </c>
      <c r="E121" s="1" t="n">
        <f aca="false">$H$1+$I$1*SIN(15/180*3.14)*D121</f>
        <v>643651886.844906</v>
      </c>
      <c r="F121" s="1" t="n">
        <f aca="false">E121/$J$1/2</f>
        <v>3.21825943422453E+023</v>
      </c>
      <c r="G121" s="1" t="n">
        <f aca="false">($Q$5^(-1/$Q$6))*($J$1^(1/$Q$6-1))*EXP($Q$7/($Q$6*8.314*C121))*$U$6</f>
        <v>2.41934415950915E+020</v>
      </c>
      <c r="H121" s="1" t="n">
        <f aca="false">$Q$9^(-1/$Q$10)*($J$1^(1/$Q$10-1))*EXP($Q$11/($Q$10*8.314*C121))*$U$7</f>
        <v>5.91994617281732E+020</v>
      </c>
      <c r="I121" s="1" t="n">
        <f aca="false">$Q$13^(-1/$Q$14)*($J$1^(1/$Q$14-1))*EXP(($Q$15+D121*$Q$16)/($Q$14*8.314*C121))*$U$8</f>
        <v>8.22178941805895E+021</v>
      </c>
      <c r="J121" s="1" t="n">
        <f aca="false">G121*$J$1*2</f>
        <v>483868.83190183</v>
      </c>
      <c r="K121" s="1" t="n">
        <f aca="false">H121*$J$1*2</f>
        <v>1183989.23456346</v>
      </c>
      <c r="L121" s="1" t="n">
        <f aca="false">I121*$J$1*2</f>
        <v>16443578.8361179</v>
      </c>
      <c r="M121" s="1" t="n">
        <f aca="false">MIN(L121,E121)</f>
        <v>16443578.8361179</v>
      </c>
    </row>
    <row r="122" customFormat="false" ht="13.8" hidden="false" customHeight="false" outlineLevel="0" collapsed="false">
      <c r="A122" s="0" t="n">
        <f aca="false">A121+1</f>
        <v>83</v>
      </c>
      <c r="B122" s="0" t="n">
        <f aca="false">B121+($D$1-$C$1)/$F$2*(A122-A121)</f>
        <v>965.999999999998</v>
      </c>
      <c r="C122" s="10" t="n">
        <f aca="false">B122+273</f>
        <v>1239</v>
      </c>
      <c r="D122" s="0" t="n">
        <f aca="false">A122*9.8*3000*1000</f>
        <v>2440200000</v>
      </c>
      <c r="E122" s="1" t="n">
        <f aca="false">$H$1+$I$1*SIN(15/180*3.14)*D122</f>
        <v>651257397.660088</v>
      </c>
      <c r="F122" s="1" t="n">
        <f aca="false">E122/$J$1/2</f>
        <v>3.25628698830044E+023</v>
      </c>
      <c r="G122" s="1" t="n">
        <f aca="false">($Q$5^(-1/$Q$6))*($J$1^(1/$Q$6-1))*EXP($Q$7/($Q$6*8.314*C122))*$U$6</f>
        <v>2.32884628359725E+020</v>
      </c>
      <c r="H122" s="1" t="n">
        <f aca="false">$Q$9^(-1/$Q$10)*($J$1^(1/$Q$10-1))*EXP($Q$11/($Q$10*8.314*C122))*$U$7</f>
        <v>5.51660121330862E+020</v>
      </c>
      <c r="I122" s="1" t="n">
        <f aca="false">$Q$13^(-1/$Q$14)*($J$1^(1/$Q$14-1))*EXP(($Q$15+D122*$Q$16)/($Q$14*8.314*C122))*$U$8</f>
        <v>7.49922583984725E+021</v>
      </c>
      <c r="J122" s="1" t="n">
        <f aca="false">G122*$J$1*2</f>
        <v>465769.25671945</v>
      </c>
      <c r="K122" s="1" t="n">
        <f aca="false">H122*$J$1*2</f>
        <v>1103320.24266172</v>
      </c>
      <c r="L122" s="1" t="n">
        <f aca="false">I122*$J$1*2</f>
        <v>14998451.6796945</v>
      </c>
      <c r="M122" s="1" t="n">
        <f aca="false">MIN(L122,E122)</f>
        <v>14998451.6796945</v>
      </c>
    </row>
    <row r="123" customFormat="false" ht="13.8" hidden="false" customHeight="false" outlineLevel="0" collapsed="false">
      <c r="A123" s="0" t="n">
        <f aca="false">A122+1</f>
        <v>84</v>
      </c>
      <c r="B123" s="0" t="n">
        <f aca="false">B122+($D$1-$C$1)/$F$2*(A123-A122)</f>
        <v>974.666666666665</v>
      </c>
      <c r="C123" s="10" t="n">
        <f aca="false">B123+273</f>
        <v>1247.66666666666</v>
      </c>
      <c r="D123" s="0" t="n">
        <f aca="false">A123*9.8*3000*1000</f>
        <v>2469600000</v>
      </c>
      <c r="E123" s="1" t="n">
        <f aca="false">$H$1+$I$1*SIN(15/180*3.14)*D123</f>
        <v>658862908.47527</v>
      </c>
      <c r="F123" s="1" t="n">
        <f aca="false">E123/$J$1/2</f>
        <v>3.29431454237635E+023</v>
      </c>
      <c r="G123" s="1" t="n">
        <f aca="false">($Q$5^(-1/$Q$6))*($J$1^(1/$Q$6-1))*EXP($Q$7/($Q$6*8.314*C123))*$U$6</f>
        <v>2.24292118122925E+020</v>
      </c>
      <c r="H123" s="1" t="n">
        <f aca="false">$Q$9^(-1/$Q$10)*($J$1^(1/$Q$10-1))*EXP($Q$11/($Q$10*8.314*C123))*$U$7</f>
        <v>5.14577956821397E+020</v>
      </c>
      <c r="I123" s="1" t="n">
        <f aca="false">$Q$13^(-1/$Q$14)*($J$1^(1/$Q$14-1))*EXP(($Q$15+D123*$Q$16)/($Q$14*8.314*C123))*$U$8</f>
        <v>6.84891102491257E+021</v>
      </c>
      <c r="J123" s="1" t="n">
        <f aca="false">G123*$J$1*2</f>
        <v>448584.23624585</v>
      </c>
      <c r="K123" s="1" t="n">
        <f aca="false">H123*$J$1*2</f>
        <v>1029155.9136428</v>
      </c>
      <c r="L123" s="1" t="n">
        <f aca="false">I123*$J$1*2</f>
        <v>13697822.0498251</v>
      </c>
      <c r="M123" s="1" t="n">
        <f aca="false">MIN(L123,E123)</f>
        <v>13697822.0498251</v>
      </c>
    </row>
    <row r="124" customFormat="false" ht="13.8" hidden="false" customHeight="false" outlineLevel="0" collapsed="false">
      <c r="A124" s="0" t="n">
        <f aca="false">A123+1</f>
        <v>85</v>
      </c>
      <c r="B124" s="0" t="n">
        <f aca="false">B123+($D$1-$C$1)/$F$2*(A124-A123)</f>
        <v>983.333333333331</v>
      </c>
      <c r="C124" s="10" t="n">
        <f aca="false">B124+273</f>
        <v>1256.33333333333</v>
      </c>
      <c r="D124" s="0" t="n">
        <f aca="false">A124*9.8*3000*1000</f>
        <v>2499000000</v>
      </c>
      <c r="E124" s="1" t="n">
        <f aca="false">$H$1+$I$1*SIN(15/180*3.14)*D124</f>
        <v>666468419.290451</v>
      </c>
      <c r="F124" s="1" t="n">
        <f aca="false">E124/$J$1/2</f>
        <v>3.33234209645226E+023</v>
      </c>
      <c r="G124" s="1" t="n">
        <f aca="false">($Q$5^(-1/$Q$6))*($J$1^(1/$Q$6-1))*EXP($Q$7/($Q$6*8.314*C124))*$U$6</f>
        <v>2.16128708328269E+020</v>
      </c>
      <c r="H124" s="1" t="n">
        <f aca="false">$Q$9^(-1/$Q$10)*($J$1^(1/$Q$10-1))*EXP($Q$11/($Q$10*8.314*C124))*$U$7</f>
        <v>4.80449460138764E+020</v>
      </c>
      <c r="I124" s="1" t="n">
        <f aca="false">$Q$13^(-1/$Q$14)*($J$1^(1/$Q$14-1))*EXP(($Q$15+D124*$Q$16)/($Q$14*8.314*C124))*$U$8</f>
        <v>6.26282300442951E+021</v>
      </c>
      <c r="J124" s="1" t="n">
        <f aca="false">G124*$J$1*2</f>
        <v>432257.416656539</v>
      </c>
      <c r="K124" s="1" t="n">
        <f aca="false">H124*$J$1*2</f>
        <v>960898.920277528</v>
      </c>
      <c r="L124" s="1" t="n">
        <f aca="false">I124*$J$1*2</f>
        <v>12525646.008859</v>
      </c>
      <c r="M124" s="1" t="n">
        <f aca="false">MIN(L124,E124)</f>
        <v>12525646.008859</v>
      </c>
    </row>
    <row r="125" customFormat="false" ht="13.8" hidden="false" customHeight="false" outlineLevel="0" collapsed="false">
      <c r="A125" s="0" t="n">
        <f aca="false">A124+1</f>
        <v>86</v>
      </c>
      <c r="B125" s="0" t="n">
        <f aca="false">B124+($D$1-$C$1)/$F$2*(A125-A124)</f>
        <v>991.999999999998</v>
      </c>
      <c r="C125" s="10" t="n">
        <f aca="false">B125+273</f>
        <v>1265</v>
      </c>
      <c r="D125" s="0" t="n">
        <f aca="false">A125*9.8*3000*1000</f>
        <v>2528400000</v>
      </c>
      <c r="E125" s="1" t="n">
        <f aca="false">$H$1+$I$1*SIN(15/180*3.14)*D125</f>
        <v>674073930.105633</v>
      </c>
      <c r="F125" s="1" t="n">
        <f aca="false">E125/$J$1/2</f>
        <v>3.37036965052817E+023</v>
      </c>
      <c r="G125" s="1" t="n">
        <f aca="false">($Q$5^(-1/$Q$6))*($J$1^(1/$Q$6-1))*EXP($Q$7/($Q$6*8.314*C125))*$U$6</f>
        <v>2.08368243633743E+020</v>
      </c>
      <c r="H125" s="1" t="n">
        <f aca="false">$Q$9^(-1/$Q$10)*($J$1^(1/$Q$10-1))*EXP($Q$11/($Q$10*8.314*C125))*$U$7</f>
        <v>4.49006486986918E+020</v>
      </c>
      <c r="I125" s="1" t="n">
        <f aca="false">$Q$13^(-1/$Q$14)*($J$1^(1/$Q$14-1))*EXP(($Q$15+D125*$Q$16)/($Q$14*8.314*C125))*$U$8</f>
        <v>5.73391305105179E+021</v>
      </c>
      <c r="J125" s="1" t="n">
        <f aca="false">G125*$J$1*2</f>
        <v>416736.487267486</v>
      </c>
      <c r="K125" s="1" t="n">
        <f aca="false">H125*$J$1*2</f>
        <v>898012.973973835</v>
      </c>
      <c r="L125" s="1" t="n">
        <f aca="false">I125*$J$1*2</f>
        <v>11467826.1021036</v>
      </c>
      <c r="M125" s="1" t="n">
        <f aca="false">MIN(L125,E125)</f>
        <v>11467826.1021036</v>
      </c>
    </row>
    <row r="126" customFormat="false" ht="13.8" hidden="false" customHeight="false" outlineLevel="0" collapsed="false">
      <c r="A126" s="0" t="n">
        <f aca="false">A125+1</f>
        <v>87</v>
      </c>
      <c r="B126" s="0" t="n">
        <f aca="false">B125+($D$1-$C$1)/$F$2*(A126-A125)</f>
        <v>1000.66666666666</v>
      </c>
      <c r="C126" s="10" t="n">
        <f aca="false">B126+273</f>
        <v>1273.66666666666</v>
      </c>
      <c r="D126" s="0" t="n">
        <f aca="false">A126*9.8*3000*1000</f>
        <v>2557800000</v>
      </c>
      <c r="E126" s="1" t="n">
        <f aca="false">$H$1+$I$1*SIN(15/180*3.14)*D126</f>
        <v>681679440.920815</v>
      </c>
      <c r="F126" s="1" t="n">
        <f aca="false">E126/$J$1/2</f>
        <v>3.40839720460407E+023</v>
      </c>
      <c r="G126" s="1" t="n">
        <f aca="false">($Q$5^(-1/$Q$6))*($J$1^(1/$Q$6-1))*EXP($Q$7/($Q$6*8.314*C126))*$U$6</f>
        <v>2.00986426065381E+020</v>
      </c>
      <c r="H126" s="1" t="n">
        <f aca="false">$Q$9^(-1/$Q$10)*($J$1^(1/$Q$10-1))*EXP($Q$11/($Q$10*8.314*C126))*$U$7</f>
        <v>4.20007996688755E+020</v>
      </c>
      <c r="I126" s="1" t="n">
        <f aca="false">$Q$13^(-1/$Q$14)*($J$1^(1/$Q$14-1))*EXP(($Q$15+D126*$Q$16)/($Q$14*8.314*C126))*$U$8</f>
        <v>5.25597815786536E+021</v>
      </c>
      <c r="J126" s="1" t="n">
        <f aca="false">G126*$J$1*2</f>
        <v>401972.852130761</v>
      </c>
      <c r="K126" s="1" t="n">
        <f aca="false">H126*$J$1*2</f>
        <v>840015.993377511</v>
      </c>
      <c r="L126" s="1" t="n">
        <f aca="false">I126*$J$1*2</f>
        <v>10511956.3157307</v>
      </c>
      <c r="M126" s="1" t="n">
        <f aca="false">MIN(L126,E126)</f>
        <v>10511956.3157307</v>
      </c>
    </row>
    <row r="127" customFormat="false" ht="13.8" hidden="false" customHeight="false" outlineLevel="0" collapsed="false">
      <c r="A127" s="0" t="n">
        <f aca="false">A126+1</f>
        <v>88</v>
      </c>
      <c r="B127" s="0" t="n">
        <f aca="false">B126+($D$1-$C$1)/$F$2*(A127-A126)</f>
        <v>1009.33333333333</v>
      </c>
      <c r="C127" s="10" t="n">
        <f aca="false">B127+273</f>
        <v>1282.33333333333</v>
      </c>
      <c r="D127" s="0" t="n">
        <f aca="false">A127*9.8*3000*1000</f>
        <v>2587200000</v>
      </c>
      <c r="E127" s="1" t="n">
        <f aca="false">$H$1+$I$1*SIN(15/180*3.14)*D127</f>
        <v>689284951.735997</v>
      </c>
      <c r="F127" s="1" t="n">
        <f aca="false">E127/$J$1/2</f>
        <v>3.44642475867998E+023</v>
      </c>
      <c r="G127" s="1" t="n">
        <f aca="false">($Q$5^(-1/$Q$6))*($J$1^(1/$Q$6-1))*EXP($Q$7/($Q$6*8.314*C127))*$U$6</f>
        <v>1.9396066562877E+020</v>
      </c>
      <c r="H127" s="1" t="n">
        <f aca="false">$Q$9^(-1/$Q$10)*($J$1^(1/$Q$10-1))*EXP($Q$11/($Q$10*8.314*C127))*$U$7</f>
        <v>3.93237050324636E+020</v>
      </c>
      <c r="I127" s="1" t="n">
        <f aca="false">$Q$13^(-1/$Q$14)*($J$1^(1/$Q$14-1))*EXP(($Q$15+D127*$Q$16)/($Q$14*8.314*C127))*$U$8</f>
        <v>4.8235514028348E+021</v>
      </c>
      <c r="J127" s="1" t="n">
        <f aca="false">G127*$J$1*2</f>
        <v>387921.33125754</v>
      </c>
      <c r="K127" s="1" t="n">
        <f aca="false">H127*$J$1*2</f>
        <v>786474.100649271</v>
      </c>
      <c r="L127" s="1" t="n">
        <f aca="false">I127*$J$1*2</f>
        <v>9647102.8056696</v>
      </c>
      <c r="M127" s="1" t="n">
        <f aca="false">MIN(L127,E127)</f>
        <v>9647102.8056696</v>
      </c>
    </row>
    <row r="128" customFormat="false" ht="13.8" hidden="false" customHeight="false" outlineLevel="0" collapsed="false">
      <c r="A128" s="0" t="n">
        <f aca="false">A127+1</f>
        <v>89</v>
      </c>
      <c r="B128" s="0" t="n">
        <f aca="false">B127+($D$1-$C$1)/$F$2*(A128-A127)</f>
        <v>1018</v>
      </c>
      <c r="C128" s="10" t="n">
        <f aca="false">B128+273</f>
        <v>1291</v>
      </c>
      <c r="D128" s="0" t="n">
        <f aca="false">A128*9.8*3000*1000</f>
        <v>2616600000</v>
      </c>
      <c r="E128" s="1" t="n">
        <f aca="false">$H$1+$I$1*SIN(15/180*3.14)*D128</f>
        <v>696890462.551178</v>
      </c>
      <c r="F128" s="1" t="n">
        <f aca="false">E128/$J$1/2</f>
        <v>3.48445231275589E+023</v>
      </c>
      <c r="G128" s="1" t="n">
        <f aca="false">($Q$5^(-1/$Q$6))*($J$1^(1/$Q$6-1))*EXP($Q$7/($Q$6*8.314*C128))*$U$6</f>
        <v>1.87269944270435E+020</v>
      </c>
      <c r="H128" s="1" t="n">
        <f aca="false">$Q$9^(-1/$Q$10)*($J$1^(1/$Q$10-1))*EXP($Q$11/($Q$10*8.314*C128))*$U$7</f>
        <v>3.68498168916107E+020</v>
      </c>
      <c r="I128" s="1" t="n">
        <f aca="false">$Q$13^(-1/$Q$14)*($J$1^(1/$Q$14-1))*EXP(($Q$15+D128*$Q$16)/($Q$14*8.314*C128))*$U$8</f>
        <v>4.43180753237079E+021</v>
      </c>
      <c r="J128" s="1" t="n">
        <f aca="false">G128*$J$1*2</f>
        <v>374539.88854087</v>
      </c>
      <c r="K128" s="1" t="n">
        <f aca="false">H128*$J$1*2</f>
        <v>736996.337832215</v>
      </c>
      <c r="L128" s="1" t="n">
        <f aca="false">I128*$J$1*2</f>
        <v>8863615.06474158</v>
      </c>
      <c r="M128" s="1" t="n">
        <f aca="false">MIN(L128,E128)</f>
        <v>8863615.06474158</v>
      </c>
    </row>
    <row r="129" s="8" customFormat="true" ht="13.8" hidden="false" customHeight="false" outlineLevel="0" collapsed="false">
      <c r="A129" s="0" t="n">
        <f aca="false">A128+1</f>
        <v>90</v>
      </c>
      <c r="B129" s="0" t="n">
        <f aca="false">B128+($D$1-$C$1)/$F$2*(A129-A128)</f>
        <v>1026.66666666666</v>
      </c>
      <c r="C129" s="12" t="n">
        <f aca="false">B129+273</f>
        <v>1299.66666666666</v>
      </c>
      <c r="D129" s="0" t="n">
        <f aca="false">A129*9.8*3000*1000</f>
        <v>2646000000</v>
      </c>
      <c r="E129" s="1" t="n">
        <f aca="false">$H$1+$I$1*SIN(15/180*3.14)*D129</f>
        <v>704495973.36636</v>
      </c>
      <c r="F129" s="1" t="n">
        <f aca="false">E129/$J$1/2</f>
        <v>3.5224798668318E+023</v>
      </c>
      <c r="G129" s="1" t="n">
        <f aca="false">($Q$5^(-1/$Q$6))*($J$1^(1/$Q$6-1))*EXP($Q$7/($Q$6*8.314*C129))*$U$6</f>
        <v>1.80894691882054E+020</v>
      </c>
      <c r="H129" s="1" t="n">
        <f aca="false">$Q$9^(-1/$Q$10)*($J$1^(1/$Q$10-1))*EXP($Q$11/($Q$10*8.314*C129))*$U$7</f>
        <v>3.45615005310196E+020</v>
      </c>
      <c r="I129" s="1" t="n">
        <f aca="false">$Q$13^(-1/$Q$14)*($J$1^(1/$Q$14-1))*EXP(($Q$15+D129*$Q$16)/($Q$14*8.314*C129))*$U$8</f>
        <v>4.07648151774817E+021</v>
      </c>
      <c r="J129" s="9" t="n">
        <f aca="false">G129*$J$1*2</f>
        <v>361789.383764108</v>
      </c>
      <c r="K129" s="9" t="n">
        <f aca="false">H129*$J$1*2</f>
        <v>691230.010620392</v>
      </c>
      <c r="L129" s="9" t="n">
        <f aca="false">I129*$J$1*2</f>
        <v>8152963.03549634</v>
      </c>
      <c r="M129" s="1" t="n">
        <f aca="false">MIN(L129,E129)</f>
        <v>8152963.03549634</v>
      </c>
    </row>
    <row r="130" customFormat="false" ht="13.8" hidden="false" customHeight="false" outlineLevel="0" collapsed="false">
      <c r="A130" s="0" t="n">
        <f aca="false">A129+1</f>
        <v>91</v>
      </c>
      <c r="B130" s="0" t="n">
        <f aca="false">B129+($D$1-$C$1)/$F$2*(A130-A129)</f>
        <v>1035.33333333333</v>
      </c>
      <c r="C130" s="10" t="n">
        <f aca="false">B130+273</f>
        <v>1308.33333333333</v>
      </c>
      <c r="D130" s="0" t="n">
        <f aca="false">A130*9.8*3000*1000</f>
        <v>2675400000</v>
      </c>
      <c r="E130" s="1" t="n">
        <f aca="false">$H$1+$I$1*SIN(15/180*3.14)*D130</f>
        <v>712101484.181542</v>
      </c>
      <c r="F130" s="1" t="n">
        <f aca="false">E130/$J$1/2</f>
        <v>3.56050742090771E+023</v>
      </c>
      <c r="G130" s="1" t="n">
        <f aca="false">($Q$5^(-1/$Q$6))*($J$1^(1/$Q$6-1))*EXP($Q$7/($Q$6*8.314*C130))*$U$6</f>
        <v>1.74816673179168E+020</v>
      </c>
      <c r="H130" s="1" t="n">
        <f aca="false">$Q$9^(-1/$Q$10)*($J$1^(1/$Q$10-1))*EXP($Q$11/($Q$10*8.314*C130))*$U$7</f>
        <v>3.24428289775732E+020</v>
      </c>
      <c r="I130" s="1" t="n">
        <f aca="false">$Q$13^(-1/$Q$14)*($J$1^(1/$Q$14-1))*EXP(($Q$15+D130*$Q$16)/($Q$14*8.314*C130))*$U$8</f>
        <v>3.75379818858716E+021</v>
      </c>
      <c r="J130" s="1" t="n">
        <f aca="false">G130*$J$1*2</f>
        <v>349633.346358337</v>
      </c>
      <c r="K130" s="1" t="n">
        <f aca="false">H130*$J$1*2</f>
        <v>648856.579551465</v>
      </c>
      <c r="L130" s="1" t="n">
        <f aca="false">I130*$J$1*2</f>
        <v>7507596.37717432</v>
      </c>
      <c r="M130" s="1" t="n">
        <f aca="false">MIN(L130,E130)</f>
        <v>7507596.37717432</v>
      </c>
    </row>
    <row r="131" customFormat="false" ht="13.8" hidden="false" customHeight="false" outlineLevel="0" collapsed="false">
      <c r="A131" s="0" t="n">
        <f aca="false">A130+1</f>
        <v>92</v>
      </c>
      <c r="B131" s="0" t="n">
        <f aca="false">B130+($D$1-$C$1)/$F$2*(A131-A130)</f>
        <v>1044</v>
      </c>
      <c r="C131" s="10" t="n">
        <f aca="false">B131+273</f>
        <v>1317</v>
      </c>
      <c r="D131" s="0" t="n">
        <f aca="false">A131*9.8*3000*1000</f>
        <v>2704800000</v>
      </c>
      <c r="E131" s="1" t="n">
        <f aca="false">$H$1+$I$1*SIN(15/180*3.14)*D131</f>
        <v>719706994.996724</v>
      </c>
      <c r="F131" s="1" t="n">
        <f aca="false">E131/$J$1/2</f>
        <v>3.59853497498362E+023</v>
      </c>
      <c r="G131" s="1" t="n">
        <f aca="false">($Q$5^(-1/$Q$6))*($J$1^(1/$Q$6-1))*EXP($Q$7/($Q$6*8.314*C131))*$U$6</f>
        <v>1.69018884408936E+020</v>
      </c>
      <c r="H131" s="1" t="n">
        <f aca="false">$Q$9^(-1/$Q$10)*($J$1^(1/$Q$10-1))*EXP($Q$11/($Q$10*8.314*C131))*$U$7</f>
        <v>3.04794014755907E+020</v>
      </c>
      <c r="I131" s="1" t="n">
        <f aca="false">$Q$13^(-1/$Q$14)*($J$1^(1/$Q$14-1))*EXP(($Q$15+D131*$Q$16)/($Q$14*8.314*C131))*$U$8</f>
        <v>3.46041134055803E+021</v>
      </c>
      <c r="J131" s="1" t="n">
        <f aca="false">G131*$J$1*2</f>
        <v>338037.768817872</v>
      </c>
      <c r="K131" s="1" t="n">
        <f aca="false">H131*$J$1*2</f>
        <v>609588.029511814</v>
      </c>
      <c r="L131" s="1" t="n">
        <f aca="false">I131*$J$1*2</f>
        <v>6920822.68111606</v>
      </c>
      <c r="M131" s="1" t="n">
        <f aca="false">MIN(L131,E131)</f>
        <v>6920822.68111606</v>
      </c>
    </row>
    <row r="132" customFormat="false" ht="13.8" hidden="false" customHeight="false" outlineLevel="0" collapsed="false">
      <c r="A132" s="0" t="n">
        <f aca="false">A131+1</f>
        <v>93</v>
      </c>
      <c r="B132" s="0" t="n">
        <f aca="false">B131+($D$1-$C$1)/$F$2*(A132-A131)</f>
        <v>1052.66666666666</v>
      </c>
      <c r="C132" s="10" t="n">
        <f aca="false">B132+273</f>
        <v>1325.66666666666</v>
      </c>
      <c r="D132" s="0" t="n">
        <f aca="false">A132*9.8*3000*1000</f>
        <v>2734200000</v>
      </c>
      <c r="E132" s="1" t="n">
        <f aca="false">$H$1+$I$1*SIN(15/180*3.14)*D132</f>
        <v>727312505.811906</v>
      </c>
      <c r="F132" s="1" t="n">
        <f aca="false">E132/$J$1/2</f>
        <v>3.63656252905953E+023</v>
      </c>
      <c r="G132" s="1" t="n">
        <f aca="false">($Q$5^(-1/$Q$6))*($J$1^(1/$Q$6-1))*EXP($Q$7/($Q$6*8.314*C132))*$U$6</f>
        <v>1.63485458950463E+020</v>
      </c>
      <c r="H132" s="1" t="n">
        <f aca="false">$Q$9^(-1/$Q$10)*($J$1^(1/$Q$10-1))*EXP($Q$11/($Q$10*8.314*C132))*$U$7</f>
        <v>2.86581828872018E+020</v>
      </c>
      <c r="I132" s="1" t="n">
        <f aca="false">$Q$13^(-1/$Q$14)*($J$1^(1/$Q$14-1))*EXP(($Q$15+D132*$Q$16)/($Q$14*8.314*C132))*$U$8</f>
        <v>3.19335095978036E+021</v>
      </c>
      <c r="J132" s="1" t="n">
        <f aca="false">G132*$J$1*2</f>
        <v>326970.917900926</v>
      </c>
      <c r="K132" s="1" t="n">
        <f aca="false">H132*$J$1*2</f>
        <v>573163.657744037</v>
      </c>
      <c r="L132" s="1" t="n">
        <f aca="false">I132*$J$1*2</f>
        <v>6386701.91956071</v>
      </c>
      <c r="M132" s="1" t="n">
        <f aca="false">MIN(L132,E132)</f>
        <v>6386701.91956071</v>
      </c>
    </row>
    <row r="133" customFormat="false" ht="13.8" hidden="false" customHeight="false" outlineLevel="0" collapsed="false">
      <c r="A133" s="0" t="n">
        <f aca="false">A132+1</f>
        <v>94</v>
      </c>
      <c r="B133" s="0" t="n">
        <f aca="false">B132+($D$1-$C$1)/$F$2*(A133-A132)</f>
        <v>1061.33333333333</v>
      </c>
      <c r="C133" s="10" t="n">
        <f aca="false">B133+273</f>
        <v>1334.33333333333</v>
      </c>
      <c r="D133" s="0" t="n">
        <f aca="false">A133*9.8*3000*1000</f>
        <v>2763600000</v>
      </c>
      <c r="E133" s="1" t="n">
        <f aca="false">$H$1+$I$1*SIN(15/180*3.14)*D133</f>
        <v>734918016.627087</v>
      </c>
      <c r="F133" s="1" t="n">
        <f aca="false">E133/$J$1/2</f>
        <v>3.67459008313544E+023</v>
      </c>
      <c r="G133" s="1" t="n">
        <f aca="false">($Q$5^(-1/$Q$6))*($J$1^(1/$Q$6-1))*EXP($Q$7/($Q$6*8.314*C133))*$U$6</f>
        <v>1.58201580968033E+020</v>
      </c>
      <c r="H133" s="1" t="n">
        <f aca="false">$Q$9^(-1/$Q$10)*($J$1^(1/$Q$10-1))*EXP($Q$11/($Q$10*8.314*C133))*$U$7</f>
        <v>2.69673614260804E+020</v>
      </c>
      <c r="I133" s="1" t="n">
        <f aca="false">$Q$13^(-1/$Q$14)*($J$1^(1/$Q$14-1))*EXP(($Q$15+D133*$Q$16)/($Q$14*8.314*C133))*$U$8</f>
        <v>2.94997741218071E+021</v>
      </c>
      <c r="J133" s="1" t="n">
        <f aca="false">G133*$J$1*2</f>
        <v>316403.161936066</v>
      </c>
      <c r="K133" s="1" t="n">
        <f aca="false">H133*$J$1*2</f>
        <v>539347.228521608</v>
      </c>
      <c r="L133" s="1" t="n">
        <f aca="false">I133*$J$1*2</f>
        <v>5899954.82436142</v>
      </c>
      <c r="M133" s="1" t="n">
        <f aca="false">MIN(L133,E133)</f>
        <v>5899954.82436142</v>
      </c>
    </row>
    <row r="134" customFormat="false" ht="13.8" hidden="false" customHeight="false" outlineLevel="0" collapsed="false">
      <c r="A134" s="0" t="n">
        <f aca="false">A133+1</f>
        <v>95</v>
      </c>
      <c r="B134" s="0" t="n">
        <f aca="false">B133+($D$1-$C$1)/$F$2*(A134-A133)</f>
        <v>1070</v>
      </c>
      <c r="C134" s="10" t="n">
        <f aca="false">B134+273</f>
        <v>1343</v>
      </c>
      <c r="D134" s="0" t="n">
        <f aca="false">A134*9.8*3000*1000</f>
        <v>2793000000</v>
      </c>
      <c r="E134" s="1" t="n">
        <f aca="false">$H$1+$I$1*SIN(15/180*3.14)*D134</f>
        <v>742523527.442269</v>
      </c>
      <c r="F134" s="1" t="n">
        <f aca="false">E134/$J$1/2</f>
        <v>3.71261763721135E+023</v>
      </c>
      <c r="G134" s="1" t="n">
        <f aca="false">($Q$5^(-1/$Q$6))*($J$1^(1/$Q$6-1))*EXP($Q$7/($Q$6*8.314*C134))*$U$6</f>
        <v>1.53153406363572E+020</v>
      </c>
      <c r="H134" s="1" t="n">
        <f aca="false">$Q$9^(-1/$Q$10)*($J$1^(1/$Q$10-1))*EXP($Q$11/($Q$10*8.314*C134))*$U$7</f>
        <v>2.53962224751637E+020</v>
      </c>
      <c r="I134" s="1" t="n">
        <f aca="false">$Q$13^(-1/$Q$14)*($J$1^(1/$Q$14-1))*EXP(($Q$15+D134*$Q$16)/($Q$14*8.314*C134))*$U$8</f>
        <v>2.72794161901993E+021</v>
      </c>
      <c r="J134" s="1" t="n">
        <f aca="false">G134*$J$1*2</f>
        <v>306306.812727143</v>
      </c>
      <c r="K134" s="1" t="n">
        <f aca="false">H134*$J$1*2</f>
        <v>507924.449503274</v>
      </c>
      <c r="L134" s="1" t="n">
        <f aca="false">I134*$J$1*2</f>
        <v>5455883.23803986</v>
      </c>
      <c r="M134" s="1" t="n">
        <f aca="false">MIN(L134,E134)</f>
        <v>5455883.23803986</v>
      </c>
    </row>
    <row r="135" customFormat="false" ht="13.8" hidden="false" customHeight="false" outlineLevel="0" collapsed="false">
      <c r="A135" s="0" t="n">
        <f aca="false">A134+1</f>
        <v>96</v>
      </c>
      <c r="B135" s="0" t="n">
        <f aca="false">B134+($D$1-$C$1)/$F$2*(A135-A134)</f>
        <v>1078.66666666666</v>
      </c>
      <c r="C135" s="10" t="n">
        <f aca="false">B135+273</f>
        <v>1351.66666666666</v>
      </c>
      <c r="D135" s="0" t="n">
        <f aca="false">A135*9.8*3000*1000</f>
        <v>2822400000</v>
      </c>
      <c r="E135" s="1" t="n">
        <f aca="false">$H$1+$I$1*SIN(15/180*3.14)*D135</f>
        <v>750129038.257451</v>
      </c>
      <c r="F135" s="1" t="n">
        <f aca="false">E135/$J$1/2</f>
        <v>3.75064519128725E+023</v>
      </c>
      <c r="G135" s="1" t="n">
        <f aca="false">($Q$5^(-1/$Q$6))*($J$1^(1/$Q$6-1))*EXP($Q$7/($Q$6*8.314*C135))*$U$6</f>
        <v>1.48327990351226E+020</v>
      </c>
      <c r="H135" s="1" t="n">
        <f aca="false">$Q$9^(-1/$Q$10)*($J$1^(1/$Q$10-1))*EXP($Q$11/($Q$10*8.314*C135))*$U$7</f>
        <v>2.39350365334205E+020</v>
      </c>
      <c r="I135" s="1" t="n">
        <f aca="false">$Q$13^(-1/$Q$14)*($J$1^(1/$Q$14-1))*EXP(($Q$15+D135*$Q$16)/($Q$14*8.314*C135))*$U$8</f>
        <v>2.5251503854005E+021</v>
      </c>
      <c r="J135" s="1" t="n">
        <f aca="false">G135*$J$1*2</f>
        <v>296655.980702452</v>
      </c>
      <c r="K135" s="1" t="n">
        <f aca="false">H135*$J$1*2</f>
        <v>478700.730668411</v>
      </c>
      <c r="L135" s="1" t="n">
        <f aca="false">I135*$J$1*2</f>
        <v>5050300.770801</v>
      </c>
      <c r="M135" s="1" t="n">
        <f aca="false">MIN(L135,E135)</f>
        <v>5050300.770801</v>
      </c>
    </row>
    <row r="136" customFormat="false" ht="13.8" hidden="false" customHeight="false" outlineLevel="0" collapsed="false">
      <c r="A136" s="0" t="n">
        <f aca="false">A135+1</f>
        <v>97</v>
      </c>
      <c r="B136" s="0" t="n">
        <f aca="false">B135+($D$1-$C$1)/$F$2*(A136-A135)</f>
        <v>1087.33333333333</v>
      </c>
      <c r="C136" s="10" t="n">
        <f aca="false">B136+273</f>
        <v>1360.33333333333</v>
      </c>
      <c r="D136" s="0" t="n">
        <f aca="false">A136*9.8*3000*1000</f>
        <v>2851800000</v>
      </c>
      <c r="E136" s="1" t="n">
        <f aca="false">$H$1+$I$1*SIN(15/180*3.14)*D136</f>
        <v>757734549.072633</v>
      </c>
      <c r="F136" s="1" t="n">
        <f aca="false">E136/$J$1/2</f>
        <v>3.78867274536316E+023</v>
      </c>
      <c r="G136" s="1" t="n">
        <f aca="false">($Q$5^(-1/$Q$6))*($J$1^(1/$Q$6-1))*EXP($Q$7/($Q$6*8.314*C136))*$U$6</f>
        <v>1.43713221045113E+020</v>
      </c>
      <c r="H136" s="1" t="n">
        <f aca="false">$Q$9^(-1/$Q$10)*($J$1^(1/$Q$10-1))*EXP($Q$11/($Q$10*8.314*C136))*$U$7</f>
        <v>2.2574959590292E+020</v>
      </c>
      <c r="I136" s="1" t="n">
        <f aca="false">$Q$13^(-1/$Q$14)*($J$1^(1/$Q$14-1))*EXP(($Q$15+D136*$Q$16)/($Q$14*8.314*C136))*$U$8</f>
        <v>2.33973617135007E+021</v>
      </c>
      <c r="J136" s="1" t="n">
        <f aca="false">G136*$J$1*2</f>
        <v>287426.442090226</v>
      </c>
      <c r="K136" s="1" t="n">
        <f aca="false">H136*$J$1*2</f>
        <v>451499.19180584</v>
      </c>
      <c r="L136" s="1" t="n">
        <f aca="false">I136*$J$1*2</f>
        <v>4679472.34270014</v>
      </c>
      <c r="M136" s="1" t="n">
        <f aca="false">MIN(L136,E136)</f>
        <v>4679472.34270014</v>
      </c>
    </row>
    <row r="137" customFormat="false" ht="13.8" hidden="false" customHeight="false" outlineLevel="0" collapsed="false">
      <c r="A137" s="0" t="n">
        <f aca="false">A136+1</f>
        <v>98</v>
      </c>
      <c r="B137" s="0" t="n">
        <f aca="false">B136+($D$1-$C$1)/$F$2*(A137-A136)</f>
        <v>1096</v>
      </c>
      <c r="C137" s="10" t="n">
        <f aca="false">B137+273</f>
        <v>1369</v>
      </c>
      <c r="D137" s="0" t="n">
        <f aca="false">A137*9.8*3000*1000</f>
        <v>2881200000</v>
      </c>
      <c r="E137" s="1" t="n">
        <f aca="false">$H$1+$I$1*SIN(15/180*3.14)*D137</f>
        <v>765340059.887814</v>
      </c>
      <c r="F137" s="1" t="n">
        <f aca="false">E137/$J$1/2</f>
        <v>3.82670029943907E+023</v>
      </c>
      <c r="G137" s="1" t="n">
        <f aca="false">($Q$5^(-1/$Q$6))*($J$1^(1/$Q$6-1))*EXP($Q$7/($Q$6*8.314*C137))*$U$6</f>
        <v>1.39297758512096E+020</v>
      </c>
      <c r="H137" s="1" t="n">
        <f aca="false">$Q$9^(-1/$Q$10)*($J$1^(1/$Q$10-1))*EXP($Q$11/($Q$10*8.314*C137))*$U$7</f>
        <v>2.13079444451127E+020</v>
      </c>
      <c r="I137" s="1" t="n">
        <f aca="false">$Q$13^(-1/$Q$14)*($J$1^(1/$Q$14-1))*EXP(($Q$15+D137*$Q$16)/($Q$14*8.314*C137))*$U$8</f>
        <v>2.17003069879981E+021</v>
      </c>
      <c r="J137" s="1" t="n">
        <f aca="false">G137*$J$1*2</f>
        <v>278595.517024193</v>
      </c>
      <c r="K137" s="1" t="n">
        <f aca="false">H137*$J$1*2</f>
        <v>426158.888902255</v>
      </c>
      <c r="L137" s="1" t="n">
        <f aca="false">I137*$J$1*2</f>
        <v>4340061.39759961</v>
      </c>
      <c r="M137" s="1" t="n">
        <f aca="false">MIN(L137,E137)</f>
        <v>4340061.39759961</v>
      </c>
    </row>
    <row r="138" customFormat="false" ht="13.8" hidden="false" customHeight="false" outlineLevel="0" collapsed="false">
      <c r="A138" s="0" t="n">
        <f aca="false">A137+1</f>
        <v>99</v>
      </c>
      <c r="B138" s="0" t="n">
        <f aca="false">B137+($D$1-$C$1)/$F$2*(A138-A137)</f>
        <v>1104.66666666667</v>
      </c>
      <c r="C138" s="10" t="n">
        <f aca="false">B138+273</f>
        <v>1377.66666666666</v>
      </c>
      <c r="D138" s="0" t="n">
        <f aca="false">A138*9.8*3000*1000</f>
        <v>2910600000</v>
      </c>
      <c r="E138" s="1" t="n">
        <f aca="false">$H$1+$I$1*SIN(15/180*3.14)*D138</f>
        <v>772945570.702996</v>
      </c>
      <c r="F138" s="1" t="n">
        <f aca="false">E138/$J$1/2</f>
        <v>3.86472785351498E+023</v>
      </c>
      <c r="G138" s="1" t="n">
        <f aca="false">($Q$5^(-1/$Q$6))*($J$1^(1/$Q$6-1))*EXP($Q$7/($Q$6*8.314*C138))*$U$6</f>
        <v>1.35070978795688E+020</v>
      </c>
      <c r="H138" s="1" t="n">
        <f aca="false">$Q$9^(-1/$Q$10)*($J$1^(1/$Q$10-1))*EXP($Q$11/($Q$10*8.314*C138))*$U$7</f>
        <v>2.01266616776787E+020</v>
      </c>
      <c r="I138" s="1" t="n">
        <f aca="false">$Q$13^(-1/$Q$14)*($J$1^(1/$Q$14-1))*EXP(($Q$15+D138*$Q$16)/($Q$14*8.314*C138))*$U$8</f>
        <v>2.01454187553992E+021</v>
      </c>
      <c r="J138" s="1" t="n">
        <f aca="false">G138*$J$1*2</f>
        <v>270141.957591375</v>
      </c>
      <c r="K138" s="1" t="n">
        <f aca="false">H138*$J$1*2</f>
        <v>402533.233553574</v>
      </c>
      <c r="L138" s="1" t="n">
        <f aca="false">I138*$J$1*2</f>
        <v>4029083.75107984</v>
      </c>
      <c r="M138" s="1" t="n">
        <f aca="false">MIN(L138,E138)</f>
        <v>4029083.75107984</v>
      </c>
    </row>
    <row r="139" customFormat="false" ht="13.8" hidden="false" customHeight="false" outlineLevel="0" collapsed="false">
      <c r="A139" s="0" t="n">
        <f aca="false">A138+1</f>
        <v>100</v>
      </c>
      <c r="B139" s="0" t="n">
        <f aca="false">B138+($D$1-$C$1)/$F$2*(A139-A138)</f>
        <v>1113.33333333333</v>
      </c>
      <c r="C139" s="10" t="n">
        <f aca="false">B139+273</f>
        <v>1386.33333333333</v>
      </c>
      <c r="D139" s="0" t="n">
        <f aca="false">A139*9.8*3000*1000</f>
        <v>2940000000</v>
      </c>
      <c r="E139" s="1" t="n">
        <f aca="false">$H$1+$I$1*SIN(15/180*3.14)*D139</f>
        <v>780551081.518178</v>
      </c>
      <c r="F139" s="1" t="n">
        <f aca="false">E139/$J$1/2</f>
        <v>3.90275540759089E+023</v>
      </c>
      <c r="G139" s="1" t="n">
        <f aca="false">($Q$5^(-1/$Q$6))*($J$1^(1/$Q$6-1))*EXP($Q$7/($Q$6*8.314*C139))*$U$6</f>
        <v>1.31022922465675E+020</v>
      </c>
      <c r="H139" s="1" t="n">
        <f aca="false">$Q$9^(-1/$Q$10)*($J$1^(1/$Q$10-1))*EXP($Q$11/($Q$10*8.314*C139))*$U$7</f>
        <v>1.90244291394634E+020</v>
      </c>
      <c r="I139" s="1" t="n">
        <f aca="false">$Q$13^(-1/$Q$14)*($J$1^(1/$Q$14-1))*EXP(($Q$15+D139*$Q$16)/($Q$14*8.314*C139))*$U$8</f>
        <v>1.87193359161644E+021</v>
      </c>
      <c r="J139" s="1" t="n">
        <f aca="false">G139*$J$1*2</f>
        <v>262045.844931351</v>
      </c>
      <c r="K139" s="1" t="n">
        <f aca="false">H139*$J$1*2</f>
        <v>380488.582789268</v>
      </c>
      <c r="L139" s="1" t="n">
        <f aca="false">I139*$J$1*2</f>
        <v>3743867.18323287</v>
      </c>
      <c r="M139" s="1" t="n">
        <f aca="false">MIN(L139,E139)</f>
        <v>3743867.18323287</v>
      </c>
    </row>
    <row r="140" customFormat="false" ht="13.8" hidden="false" customHeight="false" outlineLevel="0" collapsed="false">
      <c r="A140" s="0" t="n">
        <f aca="false">A139+1</f>
        <v>101</v>
      </c>
      <c r="B140" s="0" t="n">
        <f aca="false">B139+($D$1-$C$1)/$F$2*(A140-A139)</f>
        <v>1122</v>
      </c>
      <c r="C140" s="10" t="n">
        <f aca="false">B140+273</f>
        <v>1395</v>
      </c>
      <c r="D140" s="0" t="n">
        <f aca="false">A140*9.8*3000*1000</f>
        <v>2969400000</v>
      </c>
      <c r="E140" s="1" t="n">
        <f aca="false">$H$1+$I$1*SIN(15/180*3.14)*D140</f>
        <v>788156592.33336</v>
      </c>
      <c r="F140" s="1" t="n">
        <f aca="false">E140/$J$1/2</f>
        <v>3.9407829616668E+023</v>
      </c>
      <c r="G140" s="1" t="n">
        <f aca="false">($Q$5^(-1/$Q$6))*($J$1^(1/$Q$6-1))*EXP($Q$7/($Q$6*8.314*C140))*$U$6</f>
        <v>1.27144247291415E+020</v>
      </c>
      <c r="H140" s="1" t="n">
        <f aca="false">$Q$9^(-1/$Q$10)*($J$1^(1/$Q$10-1))*EXP($Q$11/($Q$10*8.314*C140))*$U$7</f>
        <v>1.7995148976433E+020</v>
      </c>
      <c r="I140" s="1" t="n">
        <f aca="false">$Q$13^(-1/$Q$14)*($J$1^(1/$Q$14-1))*EXP(($Q$15+D140*$Q$16)/($Q$14*8.314*C140))*$U$8</f>
        <v>1.74100800677506E+021</v>
      </c>
      <c r="J140" s="1" t="n">
        <f aca="false">G140*$J$1*2</f>
        <v>254288.49458283</v>
      </c>
      <c r="K140" s="1" t="n">
        <f aca="false">H140*$J$1*2</f>
        <v>359902.979528659</v>
      </c>
      <c r="L140" s="1" t="n">
        <f aca="false">I140*$J$1*2</f>
        <v>3482016.01355012</v>
      </c>
      <c r="M140" s="1" t="n">
        <f aca="false">MIN(L140,E140)</f>
        <v>3482016.01355012</v>
      </c>
    </row>
    <row r="141" customFormat="false" ht="13.8" hidden="false" customHeight="false" outlineLevel="0" collapsed="false">
      <c r="A141" s="0" t="n">
        <f aca="false">A140+1</f>
        <v>102</v>
      </c>
      <c r="B141" s="0" t="n">
        <f aca="false">B140+($D$1-$C$1)/$F$2*(A141-A140)</f>
        <v>1130.66666666667</v>
      </c>
      <c r="C141" s="10" t="n">
        <f aca="false">B141+273</f>
        <v>1403.66666666667</v>
      </c>
      <c r="D141" s="0" t="n">
        <f aca="false">A141*9.8*3000*1000</f>
        <v>2998800000</v>
      </c>
      <c r="E141" s="1" t="n">
        <f aca="false">$H$1+$I$1*SIN(15/180*3.14)*D141</f>
        <v>795762103.148542</v>
      </c>
      <c r="F141" s="1" t="n">
        <f aca="false">E141/$J$1/2</f>
        <v>3.97881051574271E+023</v>
      </c>
      <c r="G141" s="1" t="n">
        <f aca="false">($Q$5^(-1/$Q$6))*($J$1^(1/$Q$6-1))*EXP($Q$7/($Q$6*8.314*C141))*$U$6</f>
        <v>1.2342618467554E+020</v>
      </c>
      <c r="H141" s="1" t="n">
        <f aca="false">$Q$9^(-1/$Q$10)*($J$1^(1/$Q$10-1))*EXP($Q$11/($Q$10*8.314*C141))*$U$7</f>
        <v>1.70332513170725E+020</v>
      </c>
      <c r="I141" s="1" t="n">
        <f aca="false">$Q$13^(-1/$Q$14)*($J$1^(1/$Q$14-1))*EXP(($Q$15+D141*$Q$16)/($Q$14*8.314*C141))*$U$8</f>
        <v>1.62069000124218E+021</v>
      </c>
      <c r="J141" s="1" t="n">
        <f aca="false">G141*$J$1*2</f>
        <v>246852.36935108</v>
      </c>
      <c r="K141" s="1" t="n">
        <f aca="false">H141*$J$1*2</f>
        <v>340665.02634145</v>
      </c>
      <c r="L141" s="1" t="n">
        <f aca="false">I141*$J$1*2</f>
        <v>3241380.00248436</v>
      </c>
      <c r="M141" s="1" t="n">
        <f aca="false">MIN(L141,E141)</f>
        <v>3241380.00248436</v>
      </c>
    </row>
    <row r="142" customFormat="false" ht="13.8" hidden="false" customHeight="false" outlineLevel="0" collapsed="false">
      <c r="A142" s="0" t="n">
        <f aca="false">A141+1</f>
        <v>103</v>
      </c>
      <c r="B142" s="0" t="n">
        <f aca="false">B141+($D$1-$C$1)/$F$2*(A142-A141)</f>
        <v>1139.33333333333</v>
      </c>
      <c r="C142" s="10" t="n">
        <f aca="false">B142+273</f>
        <v>1412.33333333333</v>
      </c>
      <c r="D142" s="0" t="n">
        <f aca="false">A142*9.8*3000*1000</f>
        <v>3028200000</v>
      </c>
      <c r="E142" s="1" t="n">
        <f aca="false">$H$1+$I$1*SIN(15/180*3.14)*D142</f>
        <v>803367613.963723</v>
      </c>
      <c r="F142" s="1" t="n">
        <f aca="false">E142/$J$1/2</f>
        <v>4.01683806981862E+023</v>
      </c>
      <c r="G142" s="1" t="n">
        <f aca="false">($Q$5^(-1/$Q$6))*($J$1^(1/$Q$6-1))*EXP($Q$7/($Q$6*8.314*C142))*$U$6</f>
        <v>1.19860499519624E+020</v>
      </c>
      <c r="H142" s="1" t="n">
        <f aca="false">$Q$9^(-1/$Q$10)*($J$1^(1/$Q$10-1))*EXP($Q$11/($Q$10*8.314*C142))*$U$7</f>
        <v>1.61336438657442E+020</v>
      </c>
      <c r="I142" s="1" t="n">
        <f aca="false">$Q$13^(-1/$Q$14)*($J$1^(1/$Q$14-1))*EXP(($Q$15+D142*$Q$16)/($Q$14*8.314*C142))*$U$8</f>
        <v>1.51001350784754E+021</v>
      </c>
      <c r="J142" s="1" t="n">
        <f aca="false">G142*$J$1*2</f>
        <v>239720.999039247</v>
      </c>
      <c r="K142" s="1" t="n">
        <f aca="false">H142*$J$1*2</f>
        <v>322672.877314885</v>
      </c>
      <c r="L142" s="1" t="n">
        <f aca="false">I142*$J$1*2</f>
        <v>3020027.01569508</v>
      </c>
      <c r="M142" s="1" t="n">
        <f aca="false">MIN(L142,E142)</f>
        <v>3020027.01569508</v>
      </c>
    </row>
    <row r="143" customFormat="false" ht="13.8" hidden="false" customHeight="false" outlineLevel="0" collapsed="false">
      <c r="A143" s="0" t="n">
        <f aca="false">A142+1</f>
        <v>104</v>
      </c>
      <c r="B143" s="0" t="n">
        <f aca="false">B142+($D$1-$C$1)/$F$2*(A143-A142)</f>
        <v>1148</v>
      </c>
      <c r="C143" s="10" t="n">
        <f aca="false">B143+273</f>
        <v>1421</v>
      </c>
      <c r="D143" s="0" t="n">
        <f aca="false">A143*9.8*3000*1000</f>
        <v>3057600000</v>
      </c>
      <c r="E143" s="1" t="n">
        <f aca="false">$H$1+$I$1*SIN(15/180*3.14)*D143</f>
        <v>810973124.778905</v>
      </c>
      <c r="F143" s="1" t="n">
        <f aca="false">E143/$J$1/2</f>
        <v>4.05486562389453E+023</v>
      </c>
      <c r="G143" s="1" t="n">
        <f aca="false">($Q$5^(-1/$Q$6))*($J$1^(1/$Q$6-1))*EXP($Q$7/($Q$6*8.314*C143))*$U$6</f>
        <v>1.16439453224507E+020</v>
      </c>
      <c r="H143" s="1" t="n">
        <f aca="false">$Q$9^(-1/$Q$10)*($J$1^(1/$Q$10-1))*EXP($Q$11/($Q$10*8.314*C143))*$U$7</f>
        <v>1.52916667341009E+020</v>
      </c>
      <c r="I143" s="1" t="n">
        <f aca="false">$Q$13^(-1/$Q$14)*($J$1^(1/$Q$14-1))*EXP(($Q$15+D143*$Q$16)/($Q$14*8.314*C143))*$U$8</f>
        <v>1.40810948248006E+021</v>
      </c>
      <c r="J143" s="1" t="n">
        <f aca="false">G143*$J$1*2</f>
        <v>232878.906449015</v>
      </c>
      <c r="K143" s="1" t="n">
        <f aca="false">H143*$J$1*2</f>
        <v>305833.334682018</v>
      </c>
      <c r="L143" s="1" t="n">
        <f aca="false">I143*$J$1*2</f>
        <v>2816218.96496011</v>
      </c>
      <c r="M143" s="1" t="n">
        <f aca="false">MIN(L143,E143)</f>
        <v>2816218.96496011</v>
      </c>
    </row>
    <row r="144" customFormat="false" ht="13.8" hidden="false" customHeight="false" outlineLevel="0" collapsed="false">
      <c r="A144" s="0" t="n">
        <f aca="false">A143+1</f>
        <v>105</v>
      </c>
      <c r="B144" s="0" t="n">
        <f aca="false">B143+($D$1-$C$1)/$F$2*(A144-A143)</f>
        <v>1156.66666666667</v>
      </c>
      <c r="C144" s="10" t="n">
        <f aca="false">B144+273</f>
        <v>1429.66666666667</v>
      </c>
      <c r="D144" s="0" t="n">
        <f aca="false">A144*9.8*3000*1000</f>
        <v>3087000000</v>
      </c>
      <c r="E144" s="1" t="n">
        <f aca="false">$H$1+$I$1*SIN(15/180*3.14)*D144</f>
        <v>818578635.594087</v>
      </c>
      <c r="F144" s="1" t="n">
        <f aca="false">E144/$J$1/2</f>
        <v>4.09289317797043E+023</v>
      </c>
      <c r="G144" s="1" t="n">
        <f aca="false">($Q$5^(-1/$Q$6))*($J$1^(1/$Q$6-1))*EXP($Q$7/($Q$6*8.314*C144))*$U$6</f>
        <v>1.13155769556018E+020</v>
      </c>
      <c r="H144" s="1" t="n">
        <f aca="false">$Q$9^(-1/$Q$10)*($J$1^(1/$Q$10-1))*EXP($Q$11/($Q$10*8.314*C144))*$U$7</f>
        <v>1.45030519238935E+020</v>
      </c>
      <c r="I144" s="1" t="n">
        <f aca="false">$Q$13^(-1/$Q$14)*($J$1^(1/$Q$14-1))*EXP(($Q$15+D144*$Q$16)/($Q$14*8.314*C144))*$U$8</f>
        <v>1.31419530316825E+021</v>
      </c>
      <c r="J144" s="1" t="n">
        <f aca="false">G144*$J$1*2</f>
        <v>226311.539112036</v>
      </c>
      <c r="K144" s="1" t="n">
        <f aca="false">H144*$J$1*2</f>
        <v>290061.038477871</v>
      </c>
      <c r="L144" s="1" t="n">
        <f aca="false">I144*$J$1*2</f>
        <v>2628390.6063365</v>
      </c>
      <c r="M144" s="1" t="n">
        <f aca="false">MIN(L144,E144)</f>
        <v>2628390.6063365</v>
      </c>
    </row>
    <row r="145" customFormat="false" ht="13.8" hidden="false" customHeight="false" outlineLevel="0" collapsed="false">
      <c r="A145" s="0" t="n">
        <f aca="false">A144+1</f>
        <v>106</v>
      </c>
      <c r="B145" s="0" t="n">
        <f aca="false">B144+($D$1-$C$1)/$F$2*(A145-A144)</f>
        <v>1165.33333333333</v>
      </c>
      <c r="C145" s="10" t="n">
        <f aca="false">B145+273</f>
        <v>1438.33333333333</v>
      </c>
      <c r="D145" s="0" t="n">
        <f aca="false">A145*9.8*3000*1000</f>
        <v>3116400000</v>
      </c>
      <c r="E145" s="1" t="n">
        <f aca="false">$H$1+$I$1*SIN(15/180*3.14)*D145</f>
        <v>826184146.409269</v>
      </c>
      <c r="F145" s="1" t="n">
        <f aca="false">E145/$J$1/2</f>
        <v>4.13092073204634E+023</v>
      </c>
      <c r="G145" s="1" t="n">
        <f aca="false">($Q$5^(-1/$Q$6))*($J$1^(1/$Q$6-1))*EXP($Q$7/($Q$6*8.314*C145))*$U$6</f>
        <v>1.10002603131946E+020</v>
      </c>
      <c r="H145" s="1" t="n">
        <f aca="false">$Q$9^(-1/$Q$10)*($J$1^(1/$Q$10-1))*EXP($Q$11/($Q$10*8.314*C145))*$U$7</f>
        <v>1.37638869447806E+020</v>
      </c>
      <c r="I145" s="1" t="n">
        <f aca="false">$Q$13^(-1/$Q$14)*($J$1^(1/$Q$14-1))*EXP(($Q$15+D145*$Q$16)/($Q$14*8.314*C145))*$U$8</f>
        <v>1.22756541656012E+021</v>
      </c>
      <c r="J145" s="1" t="n">
        <f aca="false">G145*$J$1*2</f>
        <v>220005.206263892</v>
      </c>
      <c r="K145" s="1" t="n">
        <f aca="false">H145*$J$1*2</f>
        <v>275277.738895611</v>
      </c>
      <c r="L145" s="1" t="n">
        <f aca="false">I145*$J$1*2</f>
        <v>2455130.83312024</v>
      </c>
      <c r="M145" s="1" t="n">
        <f aca="false">MIN(L145,E145)</f>
        <v>2455130.83312024</v>
      </c>
    </row>
    <row r="146" customFormat="false" ht="13.8" hidden="false" customHeight="false" outlineLevel="0" collapsed="false">
      <c r="A146" s="0" t="n">
        <f aca="false">A145+1</f>
        <v>107</v>
      </c>
      <c r="B146" s="0" t="n">
        <f aca="false">B145+($D$1-$C$1)/$F$2*(A146-A145)</f>
        <v>1174</v>
      </c>
      <c r="C146" s="10" t="n">
        <f aca="false">B146+273</f>
        <v>1447</v>
      </c>
      <c r="D146" s="0" t="n">
        <f aca="false">A146*9.8*3000*1000</f>
        <v>3145800000</v>
      </c>
      <c r="E146" s="1" t="n">
        <f aca="false">$H$1+$I$1*SIN(15/180*3.14)*D146</f>
        <v>833789657.224451</v>
      </c>
      <c r="F146" s="1" t="n">
        <f aca="false">E146/$J$1/2</f>
        <v>4.16894828612225E+023</v>
      </c>
      <c r="G146" s="1" t="n">
        <f aca="false">($Q$5^(-1/$Q$6))*($J$1^(1/$Q$6-1))*EXP($Q$7/($Q$6*8.314*C146))*$U$6</f>
        <v>1.06973510308783E+020</v>
      </c>
      <c r="H146" s="1" t="n">
        <f aca="false">$Q$9^(-1/$Q$10)*($J$1^(1/$Q$10-1))*EXP($Q$11/($Q$10*8.314*C146))*$U$7</f>
        <v>1.30705821120683E+020</v>
      </c>
      <c r="I146" s="1" t="n">
        <f aca="false">$Q$13^(-1/$Q$14)*($J$1^(1/$Q$14-1))*EXP(($Q$15+D146*$Q$16)/($Q$14*8.314*C146))*$U$8</f>
        <v>1.14758307497754E+021</v>
      </c>
      <c r="J146" s="1" t="n">
        <f aca="false">G146*$J$1*2</f>
        <v>213947.020617565</v>
      </c>
      <c r="K146" s="1" t="n">
        <f aca="false">H146*$J$1*2</f>
        <v>261411.642241366</v>
      </c>
      <c r="L146" s="1" t="n">
        <f aca="false">I146*$J$1*2</f>
        <v>2295166.14995507</v>
      </c>
      <c r="M146" s="1" t="n">
        <f aca="false">MIN(L146,E146)</f>
        <v>2295166.14995507</v>
      </c>
    </row>
    <row r="147" customFormat="false" ht="13.8" hidden="false" customHeight="false" outlineLevel="0" collapsed="false">
      <c r="A147" s="0" t="n">
        <f aca="false">A146+1</f>
        <v>108</v>
      </c>
      <c r="B147" s="0" t="n">
        <f aca="false">B146+($D$1-$C$1)/$F$2*(A147-A146)</f>
        <v>1182.66666666667</v>
      </c>
      <c r="C147" s="10" t="n">
        <f aca="false">B147+273</f>
        <v>1455.66666666667</v>
      </c>
      <c r="D147" s="0" t="n">
        <f aca="false">A147*9.8*3000*1000</f>
        <v>3175200000</v>
      </c>
      <c r="E147" s="1" t="n">
        <f aca="false">$H$1+$I$1*SIN(15/180*3.14)*D147</f>
        <v>841395168.039632</v>
      </c>
      <c r="F147" s="1" t="n">
        <f aca="false">E147/$J$1/2</f>
        <v>4.20697584019816E+023</v>
      </c>
      <c r="G147" s="1" t="n">
        <f aca="false">($Q$5^(-1/$Q$6))*($J$1^(1/$Q$6-1))*EXP($Q$7/($Q$6*8.314*C147))*$U$6</f>
        <v>1.04062422267076E+020</v>
      </c>
      <c r="H147" s="1" t="n">
        <f aca="false">$Q$9^(-1/$Q$10)*($J$1^(1/$Q$10-1))*EXP($Q$11/($Q$10*8.314*C147))*$U$7</f>
        <v>1.24198411228971E+020</v>
      </c>
      <c r="I147" s="1" t="n">
        <f aca="false">$Q$13^(-1/$Q$14)*($J$1^(1/$Q$14-1))*EXP(($Q$15+D147*$Q$16)/($Q$14*8.314*C147))*$U$8</f>
        <v>1.07367302815144E+021</v>
      </c>
      <c r="J147" s="1" t="n">
        <f aca="false">G147*$J$1*2</f>
        <v>208124.844534152</v>
      </c>
      <c r="K147" s="1" t="n">
        <f aca="false">H147*$J$1*2</f>
        <v>248396.822457942</v>
      </c>
      <c r="L147" s="1" t="n">
        <f aca="false">I147*$J$1*2</f>
        <v>2147346.05630287</v>
      </c>
      <c r="M147" s="1" t="n">
        <f aca="false">MIN(L147,E147)</f>
        <v>2147346.05630287</v>
      </c>
    </row>
    <row r="148" customFormat="false" ht="13.8" hidden="false" customHeight="false" outlineLevel="0" collapsed="false">
      <c r="A148" s="0" t="n">
        <f aca="false">A147+1</f>
        <v>109</v>
      </c>
      <c r="B148" s="0" t="n">
        <f aca="false">B147+($D$1-$C$1)/$F$2*(A148-A147)</f>
        <v>1191.33333333333</v>
      </c>
      <c r="C148" s="10" t="n">
        <f aca="false">B148+273</f>
        <v>1464.33333333333</v>
      </c>
      <c r="D148" s="0" t="n">
        <f aca="false">A148*9.8*3000*1000</f>
        <v>3204600000</v>
      </c>
      <c r="E148" s="1" t="n">
        <f aca="false">$H$1+$I$1*SIN(15/180*3.14)*D148</f>
        <v>849000678.854814</v>
      </c>
      <c r="F148" s="1" t="n">
        <f aca="false">E148/$J$1/2</f>
        <v>4.24500339427407E+023</v>
      </c>
      <c r="G148" s="1" t="n">
        <f aca="false">($Q$5^(-1/$Q$6))*($J$1^(1/$Q$6-1))*EXP($Q$7/($Q$6*8.314*C148))*$U$6</f>
        <v>1.01263620112615E+020</v>
      </c>
      <c r="H148" s="1" t="n">
        <f aca="false">$Q$9^(-1/$Q$10)*($J$1^(1/$Q$10-1))*EXP($Q$11/($Q$10*8.314*C148))*$U$7</f>
        <v>1.18086345562624E+020</v>
      </c>
      <c r="I148" s="1" t="n">
        <f aca="false">$Q$13^(-1/$Q$14)*($J$1^(1/$Q$14-1))*EXP(($Q$15+D148*$Q$16)/($Q$14*8.314*C148))*$U$8</f>
        <v>1.00531505172504E+021</v>
      </c>
      <c r="J148" s="1" t="n">
        <f aca="false">G148*$J$1*2</f>
        <v>202527.24022523</v>
      </c>
      <c r="K148" s="1" t="n">
        <f aca="false">H148*$J$1*2</f>
        <v>236172.691125248</v>
      </c>
      <c r="L148" s="1" t="n">
        <f aca="false">I148*$J$1*2</f>
        <v>2010630.10345008</v>
      </c>
      <c r="M148" s="1" t="n">
        <f aca="false">MIN(L148,E148)</f>
        <v>2010630.10345008</v>
      </c>
    </row>
    <row r="149" customFormat="false" ht="13.8" hidden="false" customHeight="false" outlineLevel="0" collapsed="false">
      <c r="A149" s="0" t="n">
        <f aca="false">A148+1</f>
        <v>110</v>
      </c>
      <c r="B149" s="0" t="n">
        <f aca="false">B148+($D$1-$C$1)/$F$2*(A149-A148)</f>
        <v>1200</v>
      </c>
      <c r="C149" s="10" t="n">
        <f aca="false">B149+273</f>
        <v>1473</v>
      </c>
      <c r="D149" s="0" t="n">
        <f aca="false">A149*9.8*3000*1000</f>
        <v>3234000000</v>
      </c>
      <c r="E149" s="1" t="n">
        <f aca="false">$H$1+$I$1*SIN(15/180*3.14)*D149</f>
        <v>856606189.669996</v>
      </c>
      <c r="F149" s="1" t="n">
        <f aca="false">E149/$J$1/2</f>
        <v>4.28303094834998E+023</v>
      </c>
      <c r="G149" s="1" t="n">
        <f aca="false">($Q$5^(-1/$Q$6))*($J$1^(1/$Q$6-1))*EXP($Q$7/($Q$6*8.314*C149))*$U$6</f>
        <v>9.8571711827187E+019</v>
      </c>
      <c r="H149" s="1" t="n">
        <f aca="false">$Q$9^(-1/$Q$10)*($J$1^(1/$Q$10-1))*EXP($Q$11/($Q$10*8.314*C149))*$U$7</f>
        <v>1.1234175983317E+020</v>
      </c>
      <c r="I149" s="1" t="n">
        <f aca="false">$Q$13^(-1/$Q$14)*($J$1^(1/$Q$14-1))*EXP(($Q$15+D149*$Q$16)/($Q$14*8.314*C149))*$U$8</f>
        <v>9.42038210080564E+020</v>
      </c>
      <c r="J149" s="1" t="n">
        <f aca="false">G149*$J$1*2</f>
        <v>197143.423654374</v>
      </c>
      <c r="K149" s="1" t="n">
        <f aca="false">H149*$J$1*2</f>
        <v>224683.51966634</v>
      </c>
      <c r="L149" s="1" t="n">
        <f aca="false">I149*$J$1*2</f>
        <v>1884076.42016113</v>
      </c>
      <c r="M149" s="1" t="n">
        <f aca="false">MIN(L149,E149)</f>
        <v>1884076.42016113</v>
      </c>
    </row>
    <row r="150" customFormat="false" ht="13.8" hidden="false" customHeight="false" outlineLevel="0" collapsed="false">
      <c r="A150" s="0" t="n">
        <f aca="false">A149+1</f>
        <v>111</v>
      </c>
      <c r="B150" s="0" t="n">
        <f aca="false">B149+($D$1-$C$1)/$F$2*(A150-A149)</f>
        <v>1208.66666666667</v>
      </c>
      <c r="C150" s="10" t="n">
        <f aca="false">B150+273</f>
        <v>1481.66666666667</v>
      </c>
      <c r="D150" s="0" t="n">
        <f aca="false">A150*9.8*3000*1000</f>
        <v>3263400000</v>
      </c>
      <c r="E150" s="1" t="n">
        <f aca="false">$H$1+$I$1*SIN(15/180*3.14)*D150</f>
        <v>864211700.485178</v>
      </c>
      <c r="F150" s="1" t="n">
        <f aca="false">E150/$J$1/2</f>
        <v>4.32105850242589E+023</v>
      </c>
      <c r="G150" s="1" t="n">
        <f aca="false">($Q$5^(-1/$Q$6))*($J$1^(1/$Q$6-1))*EXP($Q$7/($Q$6*8.314*C150))*$U$6</f>
        <v>9.59816109175765E+019</v>
      </c>
      <c r="H150" s="1" t="n">
        <f aca="false">$Q$9^(-1/$Q$10)*($J$1^(1/$Q$10-1))*EXP($Q$11/($Q$10*8.314*C150))*$U$7</f>
        <v>1.06939004104014E+020</v>
      </c>
      <c r="I150" s="1" t="n">
        <f aca="false">$Q$13^(-1/$Q$14)*($J$1^(1/$Q$14-1))*EXP(($Q$15+D150*$Q$16)/($Q$14*8.314*C150))*$U$8</f>
        <v>8.83415764369013E+020</v>
      </c>
      <c r="J150" s="1" t="n">
        <f aca="false">G150*$J$1*2</f>
        <v>191963.221835153</v>
      </c>
      <c r="K150" s="1" t="n">
        <f aca="false">H150*$J$1*2</f>
        <v>213878.008208029</v>
      </c>
      <c r="L150" s="1" t="n">
        <f aca="false">I150*$J$1*2</f>
        <v>1766831.52873803</v>
      </c>
      <c r="M150" s="1" t="n">
        <f aca="false">MIN(L150,E150)</f>
        <v>1766831.52873803</v>
      </c>
    </row>
    <row r="151" customFormat="false" ht="13.8" hidden="false" customHeight="false" outlineLevel="0" collapsed="false">
      <c r="A151" s="0" t="n">
        <f aca="false">A150+1</f>
        <v>112</v>
      </c>
      <c r="B151" s="0" t="n">
        <f aca="false">B150+($D$1-$C$1)/$F$2*(A151-A150)</f>
        <v>1217.33333333333</v>
      </c>
      <c r="C151" s="10" t="n">
        <f aca="false">B151+273</f>
        <v>1490.33333333333</v>
      </c>
      <c r="D151" s="0" t="n">
        <f aca="false">A151*9.8*3000*1000</f>
        <v>3292800000</v>
      </c>
      <c r="E151" s="1" t="n">
        <f aca="false">$H$1+$I$1*SIN(15/180*3.14)*D151</f>
        <v>871817211.300359</v>
      </c>
      <c r="F151" s="1" t="n">
        <f aca="false">E151/$J$1/2</f>
        <v>4.3590860565018E+023</v>
      </c>
      <c r="G151" s="1" t="n">
        <f aca="false">($Q$5^(-1/$Q$6))*($J$1^(1/$Q$6-1))*EXP($Q$7/($Q$6*8.314*C151))*$U$6</f>
        <v>9.34885166249692E+019</v>
      </c>
      <c r="H151" s="1" t="n">
        <f aca="false">$Q$9^(-1/$Q$10)*($J$1^(1/$Q$10-1))*EXP($Q$11/($Q$10*8.314*C151))*$U$7</f>
        <v>1.0185444808853E+020</v>
      </c>
      <c r="I151" s="1" t="n">
        <f aca="false">$Q$13^(-1/$Q$14)*($J$1^(1/$Q$14-1))*EXP(($Q$15+D151*$Q$16)/($Q$14*8.314*C151))*$U$8</f>
        <v>8.29060648115755E+020</v>
      </c>
      <c r="J151" s="1" t="n">
        <f aca="false">G151*$J$1*2</f>
        <v>186977.033249938</v>
      </c>
      <c r="K151" s="1" t="n">
        <f aca="false">H151*$J$1*2</f>
        <v>203708.896177059</v>
      </c>
      <c r="L151" s="1" t="n">
        <f aca="false">I151*$J$1*2</f>
        <v>1658121.29623151</v>
      </c>
      <c r="M151" s="1" t="n">
        <f aca="false">MIN(L151,E151)</f>
        <v>1658121.29623151</v>
      </c>
    </row>
    <row r="152" customFormat="false" ht="13.8" hidden="false" customHeight="false" outlineLevel="0" collapsed="false">
      <c r="A152" s="0" t="n">
        <f aca="false">A151+1</f>
        <v>113</v>
      </c>
      <c r="B152" s="0" t="n">
        <f aca="false">B151+($D$1-$C$1)/$F$2*(A152-A151)</f>
        <v>1226</v>
      </c>
      <c r="C152" s="10" t="n">
        <f aca="false">B152+273</f>
        <v>1499</v>
      </c>
      <c r="D152" s="0" t="n">
        <f aca="false">A152*9.8*3000*1000</f>
        <v>3322200000</v>
      </c>
      <c r="E152" s="1" t="n">
        <f aca="false">$H$1+$I$1*SIN(15/180*3.14)*D152</f>
        <v>879422722.115541</v>
      </c>
      <c r="F152" s="1" t="n">
        <f aca="false">E152/$J$1/2</f>
        <v>4.39711361057771E+023</v>
      </c>
      <c r="G152" s="1" t="n">
        <f aca="false">($Q$5^(-1/$Q$6))*($J$1^(1/$Q$6-1))*EXP($Q$7/($Q$6*8.314*C152))*$U$6</f>
        <v>9.1087895569089E+019</v>
      </c>
      <c r="H152" s="1" t="n">
        <f aca="false">$Q$9^(-1/$Q$10)*($J$1^(1/$Q$10-1))*EXP($Q$11/($Q$10*8.314*C152))*$U$7</f>
        <v>9.70663051342009E+019</v>
      </c>
      <c r="I152" s="1" t="n">
        <f aca="false">$Q$13^(-1/$Q$14)*($J$1^(1/$Q$14-1))*EXP(($Q$15+D152*$Q$16)/($Q$14*8.314*C152))*$U$8</f>
        <v>7.78621442701195E+020</v>
      </c>
      <c r="J152" s="1" t="n">
        <f aca="false">G152*$J$1*2</f>
        <v>182175.791138178</v>
      </c>
      <c r="K152" s="1" t="n">
        <f aca="false">H152*$J$1*2</f>
        <v>194132.610268402</v>
      </c>
      <c r="L152" s="1" t="n">
        <f aca="false">I152*$J$1*2</f>
        <v>1557242.88540239</v>
      </c>
      <c r="M152" s="1" t="n">
        <f aca="false">MIN(L152,E152)</f>
        <v>1557242.88540239</v>
      </c>
    </row>
    <row r="153" customFormat="false" ht="13.8" hidden="false" customHeight="false" outlineLevel="0" collapsed="false">
      <c r="A153" s="0" t="n">
        <f aca="false">A152+1</f>
        <v>114</v>
      </c>
      <c r="B153" s="0" t="n">
        <f aca="false">B152+($D$1-$C$1)/$F$2*(A153-A152)</f>
        <v>1234.66666666667</v>
      </c>
      <c r="C153" s="10" t="n">
        <f aca="false">B153+273</f>
        <v>1507.66666666667</v>
      </c>
      <c r="D153" s="0" t="n">
        <f aca="false">A153*9.8*3000*1000</f>
        <v>3351600000</v>
      </c>
      <c r="E153" s="1" t="n">
        <f aca="false">$H$1+$I$1*SIN(15/180*3.14)*D153</f>
        <v>887028232.930723</v>
      </c>
      <c r="F153" s="1" t="n">
        <f aca="false">E153/$J$1/2</f>
        <v>4.43514116465361E+023</v>
      </c>
      <c r="G153" s="1" t="n">
        <f aca="false">($Q$5^(-1/$Q$6))*($J$1^(1/$Q$6-1))*EXP($Q$7/($Q$6*8.314*C153))*$U$6</f>
        <v>8.87754647124355E+019</v>
      </c>
      <c r="H153" s="1" t="n">
        <f aca="false">$Q$9^(-1/$Q$10)*($J$1^(1/$Q$10-1))*EXP($Q$11/($Q$10*8.314*C153))*$U$7</f>
        <v>9.25544729554549E+019</v>
      </c>
      <c r="I153" s="1" t="n">
        <f aca="false">$Q$13^(-1/$Q$14)*($J$1^(1/$Q$14-1))*EXP(($Q$15+D153*$Q$16)/($Q$14*8.314*C153))*$U$8</f>
        <v>7.31778793600537E+020</v>
      </c>
      <c r="J153" s="1" t="n">
        <f aca="false">G153*$J$1*2</f>
        <v>177550.929424871</v>
      </c>
      <c r="K153" s="1" t="n">
        <f aca="false">H153*$J$1*2</f>
        <v>185108.94591091</v>
      </c>
      <c r="L153" s="1" t="n">
        <f aca="false">I153*$J$1*2</f>
        <v>1463557.58720107</v>
      </c>
      <c r="M153" s="1" t="n">
        <f aca="false">MIN(L153,E153)</f>
        <v>1463557.58720107</v>
      </c>
    </row>
    <row r="154" customFormat="false" ht="13.8" hidden="false" customHeight="false" outlineLevel="0" collapsed="false">
      <c r="A154" s="0" t="n">
        <f aca="false">A153+1</f>
        <v>115</v>
      </c>
      <c r="B154" s="0" t="n">
        <f aca="false">B153+($D$1-$C$1)/$F$2*(A154-A153)</f>
        <v>1243.33333333333</v>
      </c>
      <c r="C154" s="10" t="n">
        <f aca="false">B154+273</f>
        <v>1516.33333333333</v>
      </c>
      <c r="D154" s="0" t="n">
        <f aca="false">A154*9.8*3000*1000</f>
        <v>3381000000</v>
      </c>
      <c r="E154" s="1" t="n">
        <f aca="false">$H$1+$I$1*SIN(15/180*3.14)*D154</f>
        <v>894633743.745905</v>
      </c>
      <c r="F154" s="1" t="n">
        <f aca="false">E154/$J$1/2</f>
        <v>4.47316871872952E+023</v>
      </c>
      <c r="G154" s="1" t="n">
        <f aca="false">($Q$5^(-1/$Q$6))*($J$1^(1/$Q$6-1))*EXP($Q$7/($Q$6*8.314*C154))*$U$6</f>
        <v>8.65471755399579E+019</v>
      </c>
      <c r="H154" s="1" t="n">
        <f aca="false">$Q$9^(-1/$Q$10)*($J$1^(1/$Q$10-1))*EXP($Q$11/($Q$10*8.314*C154))*$U$7</f>
        <v>8.83003893930534E+019</v>
      </c>
      <c r="I154" s="1" t="n">
        <f aca="false">$Q$13^(-1/$Q$14)*($J$1^(1/$Q$14-1))*EXP(($Q$15+D154*$Q$16)/($Q$14*8.314*C154))*$U$8</f>
        <v>6.88242215700412E+020</v>
      </c>
      <c r="J154" s="1" t="n">
        <f aca="false">G154*$J$1*2</f>
        <v>173094.351079916</v>
      </c>
      <c r="K154" s="1" t="n">
        <f aca="false">H154*$J$1*2</f>
        <v>176600.778786107</v>
      </c>
      <c r="L154" s="1" t="n">
        <f aca="false">I154*$J$1*2</f>
        <v>1376484.43140082</v>
      </c>
      <c r="M154" s="1" t="n">
        <f aca="false">MIN(L154,E154)</f>
        <v>1376484.43140082</v>
      </c>
    </row>
    <row r="155" customFormat="false" ht="13.8" hidden="false" customHeight="false" outlineLevel="0" collapsed="false">
      <c r="A155" s="0" t="n">
        <f aca="false">A154+1</f>
        <v>116</v>
      </c>
      <c r="B155" s="0" t="n">
        <f aca="false">B154+($D$1-$C$1)/$F$2*(A155-A154)</f>
        <v>1252</v>
      </c>
      <c r="C155" s="10" t="n">
        <f aca="false">B155+273</f>
        <v>1525</v>
      </c>
      <c r="D155" s="0" t="n">
        <f aca="false">A155*9.8*3000*1000</f>
        <v>3410400000</v>
      </c>
      <c r="E155" s="1" t="n">
        <f aca="false">$H$1+$I$1*SIN(15/180*3.14)*D155</f>
        <v>902239254.561087</v>
      </c>
      <c r="F155" s="1" t="n">
        <f aca="false">E155/$J$1/2</f>
        <v>4.51119627280543E+023</v>
      </c>
      <c r="G155" s="1" t="n">
        <f aca="false">($Q$5^(-1/$Q$6))*($J$1^(1/$Q$6-1))*EXP($Q$7/($Q$6*8.314*C155))*$U$6</f>
        <v>8.43991993585512E+019</v>
      </c>
      <c r="H155" s="1" t="n">
        <f aca="false">$Q$9^(-1/$Q$10)*($J$1^(1/$Q$10-1))*EXP($Q$11/($Q$10*8.314*C155))*$U$7</f>
        <v>8.42869016677118E+019</v>
      </c>
      <c r="I155" s="1" t="n">
        <f aca="false">$Q$13^(-1/$Q$14)*($J$1^(1/$Q$14-1))*EXP(($Q$15+D155*$Q$16)/($Q$14*8.314*C155))*$U$8</f>
        <v>6.47747242455322E+020</v>
      </c>
      <c r="J155" s="1" t="n">
        <f aca="false">G155*$J$1*2</f>
        <v>168798.398717102</v>
      </c>
      <c r="K155" s="1" t="n">
        <f aca="false">H155*$J$1*2</f>
        <v>168573.803335424</v>
      </c>
      <c r="L155" s="1" t="n">
        <f aca="false">I155*$J$1*2</f>
        <v>1295494.48491064</v>
      </c>
      <c r="M155" s="1" t="n">
        <f aca="false">MIN(L155,E155)</f>
        <v>1295494.48491064</v>
      </c>
    </row>
    <row r="156" customFormat="false" ht="13.8" hidden="false" customHeight="false" outlineLevel="0" collapsed="false">
      <c r="A156" s="0" t="n">
        <f aca="false">A155+1</f>
        <v>117</v>
      </c>
      <c r="B156" s="0" t="n">
        <f aca="false">B155+($D$1-$C$1)/$F$2*(A156-A155)</f>
        <v>1260.66666666667</v>
      </c>
      <c r="C156" s="10" t="n">
        <f aca="false">B156+273</f>
        <v>1533.66666666667</v>
      </c>
      <c r="D156" s="0" t="n">
        <f aca="false">A156*9.8*3000*1000</f>
        <v>3439800000</v>
      </c>
      <c r="E156" s="1" t="n">
        <f aca="false">$H$1+$I$1*SIN(15/180*3.14)*D156</f>
        <v>909844765.376268</v>
      </c>
      <c r="F156" s="1" t="n">
        <f aca="false">E156/$J$1/2</f>
        <v>4.54922382688134E+023</v>
      </c>
      <c r="G156" s="1" t="n">
        <f aca="false">($Q$5^(-1/$Q$6))*($J$1^(1/$Q$6-1))*EXP($Q$7/($Q$6*8.314*C156))*$U$6</f>
        <v>8.23279136289479E+019</v>
      </c>
      <c r="H156" s="1" t="n">
        <f aca="false">$Q$9^(-1/$Q$10)*($J$1^(1/$Q$10-1))*EXP($Q$11/($Q$10*8.314*C156))*$U$7</f>
        <v>8.04981477631186E+019</v>
      </c>
      <c r="I156" s="1" t="n">
        <f aca="false">$Q$13^(-1/$Q$14)*($J$1^(1/$Q$14-1))*EXP(($Q$15+D156*$Q$16)/($Q$14*8.314*C156))*$U$8</f>
        <v>6.10052879241954E+020</v>
      </c>
      <c r="J156" s="1" t="n">
        <f aca="false">G156*$J$1*2</f>
        <v>164655.827257896</v>
      </c>
      <c r="K156" s="1" t="n">
        <f aca="false">H156*$J$1*2</f>
        <v>160996.295526237</v>
      </c>
      <c r="L156" s="1" t="n">
        <f aca="false">I156*$J$1*2</f>
        <v>1220105.75848391</v>
      </c>
      <c r="M156" s="1" t="n">
        <f aca="false">MIN(L156,E156)</f>
        <v>1220105.75848391</v>
      </c>
    </row>
    <row r="157" customFormat="false" ht="13.8" hidden="false" customHeight="false" outlineLevel="0" collapsed="false">
      <c r="A157" s="0" t="n">
        <f aca="false">A156+1</f>
        <v>118</v>
      </c>
      <c r="B157" s="0" t="n">
        <f aca="false">B156+($D$1-$C$1)/$F$2*(A157-A156)</f>
        <v>1269.33333333333</v>
      </c>
      <c r="C157" s="10" t="n">
        <f aca="false">B157+273</f>
        <v>1542.33333333333</v>
      </c>
      <c r="D157" s="0" t="n">
        <f aca="false">A157*9.8*3000*1000</f>
        <v>3469200000</v>
      </c>
      <c r="E157" s="1" t="n">
        <f aca="false">$H$1+$I$1*SIN(15/180*3.14)*D157</f>
        <v>917450276.19145</v>
      </c>
      <c r="F157" s="1" t="n">
        <f aca="false">E157/$J$1/2</f>
        <v>4.58725138095725E+023</v>
      </c>
      <c r="G157" s="1" t="n">
        <f aca="false">($Q$5^(-1/$Q$6))*($J$1^(1/$Q$6-1))*EXP($Q$7/($Q$6*8.314*C157))*$U$6</f>
        <v>8.03298892500292E+019</v>
      </c>
      <c r="H157" s="1" t="n">
        <f aca="false">$Q$9^(-1/$Q$10)*($J$1^(1/$Q$10-1))*EXP($Q$11/($Q$10*8.314*C157))*$U$7</f>
        <v>7.69194487215446E+019</v>
      </c>
      <c r="I157" s="1" t="n">
        <f aca="false">$Q$13^(-1/$Q$14)*($J$1^(1/$Q$14-1))*EXP(($Q$15+D157*$Q$16)/($Q$14*8.314*C157))*$U$8</f>
        <v>5.74939326132258E+020</v>
      </c>
      <c r="J157" s="1" t="n">
        <f aca="false">G157*$J$1*2</f>
        <v>160659.778500058</v>
      </c>
      <c r="K157" s="1" t="n">
        <f aca="false">H157*$J$1*2</f>
        <v>153838.897443089</v>
      </c>
      <c r="L157" s="1" t="n">
        <f aca="false">I157*$J$1*2</f>
        <v>1149878.65226452</v>
      </c>
      <c r="M157" s="1" t="n">
        <f aca="false">MIN(L157,E157)</f>
        <v>1149878.65226452</v>
      </c>
    </row>
    <row r="158" customFormat="false" ht="13.8" hidden="false" customHeight="false" outlineLevel="0" collapsed="false">
      <c r="A158" s="0" t="n">
        <f aca="false">A157+1</f>
        <v>119</v>
      </c>
      <c r="B158" s="0" t="n">
        <f aca="false">B157+($D$1-$C$1)/$F$2*(A158-A157)</f>
        <v>1278</v>
      </c>
      <c r="C158" s="10" t="n">
        <f aca="false">B158+273</f>
        <v>1551</v>
      </c>
      <c r="D158" s="0" t="n">
        <f aca="false">A158*9.8*3000*1000</f>
        <v>3498600000</v>
      </c>
      <c r="E158" s="1" t="n">
        <f aca="false">$H$1+$I$1*SIN(15/180*3.14)*D158</f>
        <v>925055787.006632</v>
      </c>
      <c r="F158" s="1" t="n">
        <f aca="false">E158/$J$1/2</f>
        <v>4.62527893503316E+023</v>
      </c>
      <c r="G158" s="1" t="n">
        <f aca="false">($Q$5^(-1/$Q$6))*($J$1^(1/$Q$6-1))*EXP($Q$7/($Q$6*8.314*C158))*$U$6</f>
        <v>7.84018787223258E+019</v>
      </c>
      <c r="H158" s="1" t="n">
        <f aca="false">$Q$9^(-1/$Q$10)*($J$1^(1/$Q$10-1))*EXP($Q$11/($Q$10*8.314*C158))*$U$7</f>
        <v>7.35372107661484E+019</v>
      </c>
      <c r="I158" s="1" t="n">
        <f aca="false">$Q$13^(-1/$Q$14)*($J$1^(1/$Q$14-1))*EXP(($Q$15+D158*$Q$16)/($Q$14*8.314*C158))*$U$8</f>
        <v>5.4220593953799E+020</v>
      </c>
      <c r="J158" s="1" t="n">
        <f aca="false">G158*$J$1*2</f>
        <v>156803.757444652</v>
      </c>
      <c r="K158" s="1" t="n">
        <f aca="false">H158*$J$1*2</f>
        <v>147074.421532297</v>
      </c>
      <c r="L158" s="1" t="n">
        <f aca="false">I158*$J$1*2</f>
        <v>1084411.87907598</v>
      </c>
      <c r="M158" s="1" t="n">
        <f aca="false">MIN(L158,E158)</f>
        <v>1084411.87907598</v>
      </c>
    </row>
    <row r="159" customFormat="false" ht="13.8" hidden="false" customHeight="false" outlineLevel="0" collapsed="false">
      <c r="A159" s="0" t="n">
        <f aca="false">A158+1</f>
        <v>120</v>
      </c>
      <c r="B159" s="0" t="n">
        <f aca="false">B158+($D$1-$C$1)/$F$2*(A159-A158)</f>
        <v>1286.66666666667</v>
      </c>
      <c r="C159" s="10" t="n">
        <f aca="false">B159+273</f>
        <v>1559.66666666667</v>
      </c>
      <c r="D159" s="0" t="n">
        <f aca="false">A159*9.8*3000*1000</f>
        <v>3528000000</v>
      </c>
      <c r="E159" s="1" t="n">
        <f aca="false">$H$1+$I$1*SIN(15/180*3.14)*D159</f>
        <v>932661297.821814</v>
      </c>
      <c r="F159" s="1" t="n">
        <f aca="false">E159/$J$1/2</f>
        <v>4.66330648910907E+023</v>
      </c>
      <c r="G159" s="1" t="n">
        <f aca="false">($Q$5^(-1/$Q$6))*($J$1^(1/$Q$6-1))*EXP($Q$7/($Q$6*8.314*C159))*$U$6</f>
        <v>7.65408051236232E+019</v>
      </c>
      <c r="H159" s="1" t="n">
        <f aca="false">$Q$9^(-1/$Q$10)*($J$1^(1/$Q$10-1))*EXP($Q$11/($Q$10*8.314*C159))*$U$7</f>
        <v>7.03388362799933E+019</v>
      </c>
      <c r="I159" s="1" t="n">
        <f aca="false">$Q$13^(-1/$Q$14)*($J$1^(1/$Q$14-1))*EXP(($Q$15+D159*$Q$16)/($Q$14*8.314*C159))*$U$8</f>
        <v>5.11669405866184E+020</v>
      </c>
      <c r="J159" s="1" t="n">
        <f aca="false">G159*$J$1*2</f>
        <v>153081.610247246</v>
      </c>
      <c r="K159" s="1" t="n">
        <f aca="false">H159*$J$1*2</f>
        <v>140677.672559987</v>
      </c>
      <c r="L159" s="1" t="n">
        <f aca="false">I159*$J$1*2</f>
        <v>1023338.81173237</v>
      </c>
      <c r="M159" s="1" t="n">
        <f aca="false">MIN(L159,E159)</f>
        <v>1023338.81173237</v>
      </c>
    </row>
    <row r="160" customFormat="false" ht="13.8" hidden="false" customHeight="false" outlineLevel="0" collapsed="false">
      <c r="A160" s="0" t="n">
        <f aca="false">A159+1</f>
        <v>121</v>
      </c>
      <c r="B160" s="0" t="n">
        <f aca="false">B159+($D$1-$C$1)/$F$2*(A160-A159)</f>
        <v>1295.33333333333</v>
      </c>
      <c r="C160" s="10" t="n">
        <f aca="false">B160+273</f>
        <v>1568.33333333333</v>
      </c>
      <c r="D160" s="0" t="n">
        <f aca="false">A160*9.8*3000*1000</f>
        <v>3557400000</v>
      </c>
      <c r="E160" s="1" t="n">
        <f aca="false">$H$1+$I$1*SIN(15/180*3.14)*D160</f>
        <v>940266808.636995</v>
      </c>
      <c r="F160" s="1" t="n">
        <f aca="false">E160/$J$1/2</f>
        <v>4.70133404318498E+023</v>
      </c>
      <c r="G160" s="1" t="n">
        <f aca="false">($Q$5^(-1/$Q$6))*($J$1^(1/$Q$6-1))*EXP($Q$7/($Q$6*8.314*C160))*$U$6</f>
        <v>7.47437518351658E+019</v>
      </c>
      <c r="H160" s="1" t="n">
        <f aca="false">$Q$9^(-1/$Q$10)*($J$1^(1/$Q$10-1))*EXP($Q$11/($Q$10*8.314*C160))*$U$7</f>
        <v>6.73126427745199E+019</v>
      </c>
      <c r="I160" s="1" t="n">
        <f aca="false">$Q$13^(-1/$Q$14)*($J$1^(1/$Q$14-1))*EXP(($Q$15+D160*$Q$16)/($Q$14*8.314*C160))*$U$8</f>
        <v>4.83162103540779E+020</v>
      </c>
      <c r="J160" s="1" t="n">
        <f aca="false">G160*$J$1*2</f>
        <v>149487.503670332</v>
      </c>
      <c r="K160" s="1" t="n">
        <f aca="false">H160*$J$1*2</f>
        <v>134625.28554904</v>
      </c>
      <c r="L160" s="1" t="n">
        <f aca="false">I160*$J$1*2</f>
        <v>966324.207081559</v>
      </c>
      <c r="M160" s="1" t="n">
        <f aca="false">MIN(L160,E160)</f>
        <v>966324.207081559</v>
      </c>
    </row>
    <row r="161" customFormat="false" ht="13.8" hidden="false" customHeight="false" outlineLevel="0" collapsed="false">
      <c r="A161" s="0" t="n">
        <f aca="false">A160+1</f>
        <v>122</v>
      </c>
      <c r="B161" s="0" t="n">
        <f aca="false">B160+($D$1-$C$1)/$F$2*(A161-A160)</f>
        <v>1304</v>
      </c>
      <c r="C161" s="10" t="n">
        <f aca="false">B161+273</f>
        <v>1577</v>
      </c>
      <c r="D161" s="0" t="n">
        <f aca="false">A161*9.8*3000*1000</f>
        <v>3586800000</v>
      </c>
      <c r="E161" s="1" t="n">
        <f aca="false">$H$1+$I$1*SIN(15/180*3.14)*D161</f>
        <v>947872319.452177</v>
      </c>
      <c r="F161" s="1" t="n">
        <f aca="false">E161/$J$1/2</f>
        <v>4.73936159726089E+023</v>
      </c>
      <c r="G161" s="1" t="n">
        <f aca="false">($Q$5^(-1/$Q$6))*($J$1^(1/$Q$6-1))*EXP($Q$7/($Q$6*8.314*C161))*$U$6</f>
        <v>7.30079529620372E+019</v>
      </c>
      <c r="H161" s="1" t="n">
        <f aca="false">$Q$9^(-1/$Q$10)*($J$1^(1/$Q$10-1))*EXP($Q$11/($Q$10*8.314*C161))*$U$7</f>
        <v>6.44477890713498E+019</v>
      </c>
      <c r="I161" s="1" t="n">
        <f aca="false">$Q$13^(-1/$Q$14)*($J$1^(1/$Q$14-1))*EXP(($Q$15+D161*$Q$16)/($Q$14*8.314*C161))*$U$8</f>
        <v>4.56530632553849E+020</v>
      </c>
      <c r="J161" s="1" t="n">
        <f aca="false">G161*$J$1*2</f>
        <v>146015.905924074</v>
      </c>
      <c r="K161" s="1" t="n">
        <f aca="false">H161*$J$1*2</f>
        <v>128895.5781427</v>
      </c>
      <c r="L161" s="1" t="n">
        <f aca="false">I161*$J$1*2</f>
        <v>913061.265107698</v>
      </c>
      <c r="M161" s="1" t="n">
        <f aca="false">MIN(L161,E161)</f>
        <v>913061.265107698</v>
      </c>
    </row>
    <row r="162" customFormat="false" ht="13.8" hidden="false" customHeight="false" outlineLevel="0" collapsed="false">
      <c r="A162" s="0" t="n">
        <f aca="false">A161+1</f>
        <v>123</v>
      </c>
      <c r="B162" s="0" t="n">
        <f aca="false">B161+($D$1-$C$1)/$F$2*(A162-A161)</f>
        <v>1312.66666666667</v>
      </c>
      <c r="C162" s="10" t="n">
        <f aca="false">B162+273</f>
        <v>1585.66666666667</v>
      </c>
      <c r="D162" s="0" t="n">
        <f aca="false">A162*9.8*3000*1000</f>
        <v>3616200000</v>
      </c>
      <c r="E162" s="1" t="n">
        <f aca="false">$H$1+$I$1*SIN(15/180*3.14)*D162</f>
        <v>955477830.267359</v>
      </c>
      <c r="F162" s="1" t="n">
        <f aca="false">E162/$J$1/2</f>
        <v>4.77738915133679E+023</v>
      </c>
      <c r="G162" s="1" t="n">
        <f aca="false">($Q$5^(-1/$Q$6))*($J$1^(1/$Q$6-1))*EXP($Q$7/($Q$6*8.314*C162))*$U$6</f>
        <v>7.1330784395922E+019</v>
      </c>
      <c r="H162" s="1" t="n">
        <f aca="false">$Q$9^(-1/$Q$10)*($J$1^(1/$Q$10-1))*EXP($Q$11/($Q$10*8.314*C162))*$U$7</f>
        <v>6.17342080022243E+019</v>
      </c>
      <c r="I162" s="1" t="n">
        <f aca="false">$Q$13^(-1/$Q$14)*($J$1^(1/$Q$14-1))*EXP(($Q$15+D162*$Q$16)/($Q$14*8.314*C162))*$U$8</f>
        <v>4.31634493164869E+020</v>
      </c>
      <c r="J162" s="1" t="n">
        <f aca="false">G162*$J$1*2</f>
        <v>142661.568791844</v>
      </c>
      <c r="K162" s="1" t="n">
        <f aca="false">H162*$J$1*2</f>
        <v>123468.416004449</v>
      </c>
      <c r="L162" s="1" t="n">
        <f aca="false">I162*$J$1*2</f>
        <v>863268.986329739</v>
      </c>
      <c r="M162" s="1" t="n">
        <f aca="false">MIN(L162,E162)</f>
        <v>863268.986329739</v>
      </c>
    </row>
    <row r="163" customFormat="false" ht="13.8" hidden="false" customHeight="false" outlineLevel="0" collapsed="false">
      <c r="A163" s="0" t="n">
        <f aca="false">A162+1</f>
        <v>124</v>
      </c>
      <c r="B163" s="0" t="n">
        <f aca="false">B162+($D$1-$C$1)/$F$2*(A163-A162)</f>
        <v>1321.33333333333</v>
      </c>
      <c r="C163" s="10" t="n">
        <f aca="false">B163+273</f>
        <v>1594.33333333333</v>
      </c>
      <c r="D163" s="0" t="n">
        <f aca="false">A163*9.8*3000*1000</f>
        <v>3645600000</v>
      </c>
      <c r="E163" s="1" t="n">
        <f aca="false">$H$1+$I$1*SIN(15/180*3.14)*D163</f>
        <v>963083341.082541</v>
      </c>
      <c r="F163" s="1" t="n">
        <f aca="false">E163/$J$1/2</f>
        <v>4.8154167054127E+023</v>
      </c>
      <c r="G163" s="1" t="n">
        <f aca="false">($Q$5^(-1/$Q$6))*($J$1^(1/$Q$6-1))*EXP($Q$7/($Q$6*8.314*C163))*$U$6</f>
        <v>6.97097554726679E+019</v>
      </c>
      <c r="H163" s="1" t="n">
        <f aca="false">$Q$9^(-1/$Q$10)*($J$1^(1/$Q$10-1))*EXP($Q$11/($Q$10*8.314*C163))*$U$7</f>
        <v>5.91625450038077E+019</v>
      </c>
      <c r="I163" s="1" t="n">
        <f aca="false">$Q$13^(-1/$Q$14)*($J$1^(1/$Q$14-1))*EXP(($Q$15+D163*$Q$16)/($Q$14*8.314*C163))*$U$8</f>
        <v>4.08344897515118E+020</v>
      </c>
      <c r="J163" s="1" t="n">
        <f aca="false">G163*$J$1*2</f>
        <v>139419.510945336</v>
      </c>
      <c r="K163" s="1" t="n">
        <f aca="false">H163*$J$1*2</f>
        <v>118325.090007615</v>
      </c>
      <c r="L163" s="1" t="n">
        <f aca="false">I163*$J$1*2</f>
        <v>816689.795030237</v>
      </c>
      <c r="M163" s="1" t="n">
        <f aca="false">MIN(L163,E163)</f>
        <v>816689.795030237</v>
      </c>
    </row>
    <row r="164" customFormat="false" ht="13.8" hidden="false" customHeight="false" outlineLevel="0" collapsed="false">
      <c r="A164" s="0" t="n">
        <f aca="false">A163+1</f>
        <v>125</v>
      </c>
      <c r="B164" s="0" t="n">
        <f aca="false">B163+($D$1-$C$1)/$F$2*(A164-A163)</f>
        <v>1330</v>
      </c>
      <c r="C164" s="10" t="n">
        <f aca="false">B164+273</f>
        <v>1603</v>
      </c>
      <c r="D164" s="0" t="n">
        <f aca="false">A164*9.8*3000*1000</f>
        <v>3675000000</v>
      </c>
      <c r="E164" s="1" t="n">
        <f aca="false">$H$1+$I$1*SIN(15/180*3.14)*D164</f>
        <v>970688851.897722</v>
      </c>
      <c r="F164" s="1" t="n">
        <f aca="false">E164/$J$1/2</f>
        <v>4.85344425948861E+023</v>
      </c>
      <c r="G164" s="1" t="n">
        <f aca="false">($Q$5^(-1/$Q$6))*($J$1^(1/$Q$6-1))*EXP($Q$7/($Q$6*8.314*C164))*$U$6</f>
        <v>6.81425011809191E+019</v>
      </c>
      <c r="H164" s="1" t="n">
        <f aca="false">$Q$9^(-1/$Q$10)*($J$1^(1/$Q$10-1))*EXP($Q$11/($Q$10*8.314*C164))*$U$7</f>
        <v>5.67241020480837E+019</v>
      </c>
      <c r="I164" s="1" t="n">
        <f aca="false">$Q$13^(-1/$Q$14)*($J$1^(1/$Q$14-1))*EXP(($Q$15+D164*$Q$16)/($Q$14*8.314*C164))*$U$8</f>
        <v>3.86543699806908E+020</v>
      </c>
      <c r="J164" s="1" t="n">
        <f aca="false">G164*$J$1*2</f>
        <v>136285.002361838</v>
      </c>
      <c r="K164" s="1" t="n">
        <f aca="false">H164*$J$1*2</f>
        <v>113448.204096167</v>
      </c>
      <c r="L164" s="1" t="n">
        <f aca="false">I164*$J$1*2</f>
        <v>773087.399613815</v>
      </c>
      <c r="M164" s="1" t="n">
        <f aca="false">MIN(L164,E164)</f>
        <v>773087.399613815</v>
      </c>
    </row>
    <row r="165" customFormat="false" ht="13.8" hidden="false" customHeight="false" outlineLevel="0" collapsed="false">
      <c r="A165" s="0" t="n">
        <f aca="false">A164+1</f>
        <v>126</v>
      </c>
      <c r="B165" s="0" t="n">
        <f aca="false">B164+($D$1-$C$1)/$F$2*(A165-A164)</f>
        <v>1338.66666666667</v>
      </c>
      <c r="C165" s="10" t="n">
        <f aca="false">B165+273</f>
        <v>1611.66666666667</v>
      </c>
      <c r="D165" s="0" t="n">
        <f aca="false">A165*9.8*3000*1000</f>
        <v>3704400000</v>
      </c>
      <c r="E165" s="1" t="n">
        <f aca="false">$H$1+$I$1*SIN(15/180*3.14)*D165</f>
        <v>978294362.712904</v>
      </c>
      <c r="F165" s="1" t="n">
        <f aca="false">E165/$J$1/2</f>
        <v>4.89147181356452E+023</v>
      </c>
      <c r="G165" s="1" t="n">
        <f aca="false">($Q$5^(-1/$Q$6))*($J$1^(1/$Q$6-1))*EXP($Q$7/($Q$6*8.314*C165))*$U$6</f>
        <v>6.66267748815938E+019</v>
      </c>
      <c r="H165" s="1" t="n">
        <f aca="false">$Q$9^(-1/$Q$10)*($J$1^(1/$Q$10-1))*EXP($Q$11/($Q$10*8.314*C165))*$U$7</f>
        <v>5.44107864060554E+019</v>
      </c>
      <c r="I165" s="1" t="n">
        <f aca="false">$Q$13^(-1/$Q$14)*($J$1^(1/$Q$14-1))*EXP(($Q$15+D165*$Q$16)/($Q$14*8.314*C165))*$U$8</f>
        <v>3.66122432348636E+020</v>
      </c>
      <c r="J165" s="1" t="n">
        <f aca="false">G165*$J$1*2</f>
        <v>133253.549763188</v>
      </c>
      <c r="K165" s="1" t="n">
        <f aca="false">H165*$J$1*2</f>
        <v>108821.572812111</v>
      </c>
      <c r="L165" s="1" t="n">
        <f aca="false">I165*$J$1*2</f>
        <v>732244.864697272</v>
      </c>
      <c r="M165" s="1" t="n">
        <f aca="false">MIN(L165,E165)</f>
        <v>732244.864697272</v>
      </c>
    </row>
    <row r="166" customFormat="false" ht="13.8" hidden="false" customHeight="false" outlineLevel="0" collapsed="false">
      <c r="A166" s="0" t="n">
        <f aca="false">A165+1</f>
        <v>127</v>
      </c>
      <c r="B166" s="0" t="n">
        <f aca="false">B165+($D$1-$C$1)/$F$2*(A166-A165)</f>
        <v>1347.33333333333</v>
      </c>
      <c r="C166" s="10" t="n">
        <f aca="false">B166+273</f>
        <v>1620.33333333333</v>
      </c>
      <c r="D166" s="0" t="n">
        <f aca="false">A166*9.8*3000*1000</f>
        <v>3733800000</v>
      </c>
      <c r="E166" s="1" t="n">
        <f aca="false">$H$1+$I$1*SIN(15/180*3.14)*D166</f>
        <v>985899873.528086</v>
      </c>
      <c r="F166" s="1" t="n">
        <f aca="false">E166/$J$1/2</f>
        <v>4.92949936764043E+023</v>
      </c>
      <c r="G166" s="1" t="n">
        <f aca="false">($Q$5^(-1/$Q$6))*($J$1^(1/$Q$6-1))*EXP($Q$7/($Q$6*8.314*C166))*$U$6</f>
        <v>6.51604415011926E+019</v>
      </c>
      <c r="H166" s="1" t="n">
        <f aca="false">$Q$9^(-1/$Q$10)*($J$1^(1/$Q$10-1))*EXP($Q$11/($Q$10*8.314*C166))*$U$7</f>
        <v>5.22150637932588E+019</v>
      </c>
      <c r="I166" s="1" t="n">
        <f aca="false">$Q$13^(-1/$Q$14)*($J$1^(1/$Q$14-1))*EXP(($Q$15+D166*$Q$16)/($Q$14*8.314*C166))*$U$8</f>
        <v>3.46981436216538E+020</v>
      </c>
      <c r="J166" s="1" t="n">
        <f aca="false">G166*$J$1*2</f>
        <v>130320.883002385</v>
      </c>
      <c r="K166" s="1" t="n">
        <f aca="false">H166*$J$1*2</f>
        <v>104430.127586518</v>
      </c>
      <c r="L166" s="1" t="n">
        <f aca="false">I166*$J$1*2</f>
        <v>693962.872433075</v>
      </c>
      <c r="M166" s="1" t="n">
        <f aca="false">MIN(L166,E166)</f>
        <v>693962.872433075</v>
      </c>
    </row>
    <row r="167" customFormat="false" ht="13.8" hidden="false" customHeight="false" outlineLevel="0" collapsed="false">
      <c r="A167" s="0" t="n">
        <f aca="false">A166+1</f>
        <v>128</v>
      </c>
      <c r="B167" s="0" t="n">
        <f aca="false">B166+($D$1-$C$1)/$F$2*(A167-A166)</f>
        <v>1356</v>
      </c>
      <c r="C167" s="10" t="n">
        <f aca="false">B167+273</f>
        <v>1629</v>
      </c>
      <c r="D167" s="0" t="n">
        <f aca="false">A167*9.8*3000*1000</f>
        <v>3763200000</v>
      </c>
      <c r="E167" s="1" t="n">
        <f aca="false">$H$1+$I$1*SIN(15/180*3.14)*D167</f>
        <v>993505384.343268</v>
      </c>
      <c r="F167" s="1" t="n">
        <f aca="false">E167/$J$1/2</f>
        <v>4.96752692171634E+023</v>
      </c>
      <c r="G167" s="1" t="n">
        <f aca="false">($Q$5^(-1/$Q$6))*($J$1^(1/$Q$6-1))*EXP($Q$7/($Q$6*8.314*C167))*$U$6</f>
        <v>6.37414711648473E+019</v>
      </c>
      <c r="H167" s="1" t="n">
        <f aca="false">$Q$9^(-1/$Q$10)*($J$1^(1/$Q$10-1))*EXP($Q$11/($Q$10*8.314*C167))*$U$7</f>
        <v>5.01299154909057E+019</v>
      </c>
      <c r="I167" s="1" t="n">
        <f aca="false">$Q$13^(-1/$Q$14)*($J$1^(1/$Q$14-1))*EXP(($Q$15+D167*$Q$16)/($Q$14*8.314*C167))*$U$8</f>
        <v>3.29029076558509E+020</v>
      </c>
      <c r="J167" s="1" t="n">
        <f aca="false">G167*$J$1*2</f>
        <v>127482.942329695</v>
      </c>
      <c r="K167" s="1" t="n">
        <f aca="false">H167*$J$1*2</f>
        <v>100259.830981811</v>
      </c>
      <c r="L167" s="1" t="n">
        <f aca="false">I167*$J$1*2</f>
        <v>658058.153117019</v>
      </c>
      <c r="M167" s="1" t="n">
        <f aca="false">MIN(L167,E167)</f>
        <v>658058.153117019</v>
      </c>
    </row>
    <row r="168" customFormat="false" ht="13.8" hidden="false" customHeight="false" outlineLevel="0" collapsed="false">
      <c r="A168" s="0" t="n">
        <f aca="false">A167+1</f>
        <v>129</v>
      </c>
      <c r="B168" s="0" t="n">
        <f aca="false">B167+($D$1-$C$1)/$F$2*(A168-A167)</f>
        <v>1364.66666666667</v>
      </c>
      <c r="C168" s="10" t="n">
        <f aca="false">B168+273</f>
        <v>1637.66666666667</v>
      </c>
      <c r="D168" s="0" t="n">
        <f aca="false">A168*9.8*3000*1000</f>
        <v>3792600000</v>
      </c>
      <c r="E168" s="1" t="n">
        <f aca="false">$H$1+$I$1*SIN(15/180*3.14)*D168</f>
        <v>1001110895.15845</v>
      </c>
      <c r="F168" s="1" t="n">
        <f aca="false">E168/$J$1/2</f>
        <v>5.00555447579225E+023</v>
      </c>
      <c r="G168" s="1" t="n">
        <f aca="false">($Q$5^(-1/$Q$6))*($J$1^(1/$Q$6-1))*EXP($Q$7/($Q$6*8.314*C168))*$U$6</f>
        <v>6.23679332376994E+019</v>
      </c>
      <c r="H168" s="1" t="n">
        <f aca="false">$Q$9^(-1/$Q$10)*($J$1^(1/$Q$10-1))*EXP($Q$11/($Q$10*8.314*C168))*$U$7</f>
        <v>4.81487990769409E+019</v>
      </c>
      <c r="I168" s="1" t="n">
        <f aca="false">$Q$13^(-1/$Q$14)*($J$1^(1/$Q$14-1))*EXP(($Q$15+D168*$Q$16)/($Q$14*8.314*C168))*$U$8</f>
        <v>3.12181033686783E+020</v>
      </c>
      <c r="J168" s="1" t="n">
        <f aca="false">G168*$J$1*2</f>
        <v>124735.866475399</v>
      </c>
      <c r="K168" s="1" t="n">
        <f aca="false">H168*$J$1*2</f>
        <v>96297.5981538819</v>
      </c>
      <c r="L168" s="1" t="n">
        <f aca="false">I168*$J$1*2</f>
        <v>624362.067373566</v>
      </c>
      <c r="M168" s="1" t="n">
        <f aca="false">MIN(L168,E168)</f>
        <v>624362.067373566</v>
      </c>
    </row>
    <row r="169" customFormat="false" ht="13.8" hidden="false" customHeight="false" outlineLevel="0" collapsed="false">
      <c r="A169" s="0" t="n">
        <f aca="false">A168+1</f>
        <v>130</v>
      </c>
      <c r="B169" s="0" t="n">
        <f aca="false">B168+($D$1-$C$1)/$F$2*(A169-A168)</f>
        <v>1373.33333333333</v>
      </c>
      <c r="C169" s="10" t="n">
        <f aca="false">B169+273</f>
        <v>1646.33333333333</v>
      </c>
      <c r="D169" s="0" t="n">
        <f aca="false">A169*9.8*3000*1000</f>
        <v>3822000000</v>
      </c>
      <c r="E169" s="1" t="n">
        <f aca="false">$H$1+$I$1*SIN(15/180*3.14)*D169</f>
        <v>1008716405.97363</v>
      </c>
      <c r="F169" s="1" t="n">
        <f aca="false">E169/$J$1/2</f>
        <v>5.04358202986816E+023</v>
      </c>
      <c r="G169" s="1" t="n">
        <f aca="false">($Q$5^(-1/$Q$6))*($J$1^(1/$Q$6-1))*EXP($Q$7/($Q$6*8.314*C169))*$U$6</f>
        <v>6.10379907456504E+019</v>
      </c>
      <c r="H169" s="1" t="n">
        <f aca="false">$Q$9^(-1/$Q$10)*($J$1^(1/$Q$10-1))*EXP($Q$11/($Q$10*8.314*C169))*$U$7</f>
        <v>4.62656124374524E+019</v>
      </c>
      <c r="I169" s="1" t="n">
        <f aca="false">$Q$13^(-1/$Q$14)*($J$1^(1/$Q$14-1))*EXP(($Q$15+D169*$Q$16)/($Q$14*8.314*C169))*$U$8</f>
        <v>2.96359662093913E+020</v>
      </c>
      <c r="J169" s="1" t="n">
        <f aca="false">G169*$J$1*2</f>
        <v>122075.981491301</v>
      </c>
      <c r="K169" s="1" t="n">
        <f aca="false">H169*$J$1*2</f>
        <v>92531.2248749048</v>
      </c>
      <c r="L169" s="1" t="n">
        <f aca="false">I169*$J$1*2</f>
        <v>592719.324187825</v>
      </c>
      <c r="M169" s="1" t="n">
        <f aca="false">MIN(L169,E169)</f>
        <v>592719.324187825</v>
      </c>
    </row>
    <row r="170" customFormat="false" ht="13.8" hidden="false" customHeight="false" outlineLevel="0" collapsed="false">
      <c r="A170" s="0" t="n">
        <f aca="false">A169+1</f>
        <v>131</v>
      </c>
      <c r="B170" s="0" t="n">
        <f aca="false">B169+($D$1-$C$1)/$F$2*(A170-A169)</f>
        <v>1382</v>
      </c>
      <c r="C170" s="10" t="n">
        <f aca="false">B170+273</f>
        <v>1655</v>
      </c>
      <c r="D170" s="0" t="n">
        <f aca="false">A170*9.8*3000*1000</f>
        <v>3851400000</v>
      </c>
      <c r="E170" s="1" t="n">
        <f aca="false">$H$1+$I$1*SIN(15/180*3.14)*D170</f>
        <v>1016321916.78881</v>
      </c>
      <c r="F170" s="1" t="n">
        <f aca="false">E170/$J$1/2</f>
        <v>5.08160958394407E+023</v>
      </c>
      <c r="G170" s="1" t="n">
        <f aca="false">($Q$5^(-1/$Q$6))*($J$1^(1/$Q$6-1))*EXP($Q$7/($Q$6*8.314*C170))*$U$6</f>
        <v>5.97498951487681E+019</v>
      </c>
      <c r="H170" s="1" t="n">
        <f aca="false">$Q$9^(-1/$Q$10)*($J$1^(1/$Q$10-1))*EXP($Q$11/($Q$10*8.314*C170))*$U$7</f>
        <v>4.44746607612188E+019</v>
      </c>
      <c r="I170" s="1" t="n">
        <f aca="false">$Q$13^(-1/$Q$14)*($J$1^(1/$Q$14-1))*EXP(($Q$15+D170*$Q$16)/($Q$14*8.314*C170))*$U$8</f>
        <v>2.81493410397475E+020</v>
      </c>
      <c r="J170" s="1" t="n">
        <f aca="false">G170*$J$1*2</f>
        <v>119499.790297536</v>
      </c>
      <c r="K170" s="1" t="n">
        <f aca="false">H170*$J$1*2</f>
        <v>88949.3215224377</v>
      </c>
      <c r="L170" s="1" t="n">
        <f aca="false">I170*$J$1*2</f>
        <v>562986.820794951</v>
      </c>
      <c r="M170" s="1" t="n">
        <f aca="false">MIN(L170,E170)</f>
        <v>562986.820794951</v>
      </c>
    </row>
    <row r="171" customFormat="false" ht="13.8" hidden="false" customHeight="false" outlineLevel="0" collapsed="false">
      <c r="A171" s="0" t="n">
        <f aca="false">A170+1</f>
        <v>132</v>
      </c>
      <c r="B171" s="0" t="n">
        <f aca="false">B170+($D$1-$C$1)/$F$2*(A171-A170)</f>
        <v>1390.66666666667</v>
      </c>
      <c r="C171" s="10" t="n">
        <f aca="false">B171+273</f>
        <v>1663.66666666667</v>
      </c>
      <c r="D171" s="0" t="n">
        <f aca="false">A171*9.8*3000*1000</f>
        <v>3880800000</v>
      </c>
      <c r="E171" s="1" t="n">
        <f aca="false">$H$1+$I$1*SIN(15/180*3.14)*D171</f>
        <v>1023927427.604</v>
      </c>
      <c r="F171" s="1" t="n">
        <f aca="false">E171/$J$1/2</f>
        <v>5.11963713801997E+023</v>
      </c>
      <c r="G171" s="1" t="n">
        <f aca="false">($Q$5^(-1/$Q$6))*($J$1^(1/$Q$6-1))*EXP($Q$7/($Q$6*8.314*C171))*$U$6</f>
        <v>5.85019814426875E+019</v>
      </c>
      <c r="H171" s="1" t="n">
        <f aca="false">$Q$9^(-1/$Q$10)*($J$1^(1/$Q$10-1))*EXP($Q$11/($Q$10*8.314*C171))*$U$7</f>
        <v>4.27706262491357E+019</v>
      </c>
      <c r="I171" s="1" t="n">
        <f aca="false">$Q$13^(-1/$Q$14)*($J$1^(1/$Q$14-1))*EXP(($Q$15+D171*$Q$16)/($Q$14*8.314*C171))*$U$8</f>
        <v>2.67516295987441E+020</v>
      </c>
      <c r="J171" s="1" t="n">
        <f aca="false">G171*$J$1*2</f>
        <v>117003.962885375</v>
      </c>
      <c r="K171" s="1" t="n">
        <f aca="false">H171*$J$1*2</f>
        <v>85541.2524982714</v>
      </c>
      <c r="L171" s="1" t="n">
        <f aca="false">I171*$J$1*2</f>
        <v>535032.591974882</v>
      </c>
      <c r="M171" s="1" t="n">
        <f aca="false">MIN(L171,E171)</f>
        <v>535032.591974882</v>
      </c>
    </row>
    <row r="172" customFormat="false" ht="13.8" hidden="false" customHeight="false" outlineLevel="0" collapsed="false">
      <c r="A172" s="0" t="n">
        <f aca="false">A171+1</f>
        <v>133</v>
      </c>
      <c r="B172" s="0" t="n">
        <f aca="false">B171+($D$1-$C$1)/$F$2*(A172-A171)</f>
        <v>1399.33333333333</v>
      </c>
      <c r="C172" s="10" t="n">
        <f aca="false">B172+273</f>
        <v>1672.33333333333</v>
      </c>
      <c r="D172" s="0" t="n">
        <f aca="false">A172*9.8*3000*1000</f>
        <v>3910200000</v>
      </c>
      <c r="E172" s="1" t="n">
        <f aca="false">$H$1+$I$1*SIN(15/180*3.14)*D172</f>
        <v>1031532938.41918</v>
      </c>
      <c r="F172" s="1" t="n">
        <f aca="false">E172/$J$1/2</f>
        <v>5.15766469209588E+023</v>
      </c>
      <c r="G172" s="1" t="n">
        <f aca="false">($Q$5^(-1/$Q$6))*($J$1^(1/$Q$6-1))*EXP($Q$7/($Q$6*8.314*C172))*$U$6</f>
        <v>5.72926635652334E+019</v>
      </c>
      <c r="H172" s="1" t="n">
        <f aca="false">$Q$9^(-1/$Q$10)*($J$1^(1/$Q$10-1))*EXP($Q$11/($Q$10*8.314*C172))*$U$7</f>
        <v>4.11485402962014E+019</v>
      </c>
      <c r="I172" s="1" t="n">
        <f aca="false">$Q$13^(-1/$Q$14)*($J$1^(1/$Q$14-1))*EXP(($Q$15+D172*$Q$16)/($Q$14*8.314*C172))*$U$8</f>
        <v>2.54367428829184E+020</v>
      </c>
      <c r="J172" s="1" t="n">
        <f aca="false">G172*$J$1*2</f>
        <v>114585.327130467</v>
      </c>
      <c r="K172" s="1" t="n">
        <f aca="false">H172*$J$1*2</f>
        <v>82297.0805924028</v>
      </c>
      <c r="L172" s="1" t="n">
        <f aca="false">I172*$J$1*2</f>
        <v>508734.857658369</v>
      </c>
      <c r="M172" s="1" t="n">
        <f aca="false">MIN(L172,E172)</f>
        <v>508734.857658369</v>
      </c>
    </row>
    <row r="173" customFormat="false" ht="13.8" hidden="false" customHeight="false" outlineLevel="0" collapsed="false">
      <c r="A173" s="0" t="n">
        <f aca="false">A172+1</f>
        <v>134</v>
      </c>
      <c r="B173" s="0" t="n">
        <f aca="false">B172+($D$1-$C$1)/$F$2*(A173-A172)</f>
        <v>1408</v>
      </c>
      <c r="C173" s="10" t="n">
        <f aca="false">B173+273</f>
        <v>1681</v>
      </c>
      <c r="D173" s="0" t="n">
        <f aca="false">A173*9.8*3000*1000</f>
        <v>3939600000</v>
      </c>
      <c r="E173" s="1" t="n">
        <f aca="false">$H$1+$I$1*SIN(15/180*3.14)*D173</f>
        <v>1039138449.23436</v>
      </c>
      <c r="F173" s="1" t="n">
        <f aca="false">E173/$J$1/2</f>
        <v>5.19569224617179E+023</v>
      </c>
      <c r="G173" s="1" t="n">
        <f aca="false">($Q$5^(-1/$Q$6))*($J$1^(1/$Q$6-1))*EXP($Q$7/($Q$6*8.314*C173))*$U$6</f>
        <v>5.6120430087215E+019</v>
      </c>
      <c r="H173" s="1" t="n">
        <f aca="false">$Q$9^(-1/$Q$10)*($J$1^(1/$Q$10-1))*EXP($Q$11/($Q$10*8.314*C173))*$U$7</f>
        <v>3.96037579270103E+019</v>
      </c>
      <c r="I173" s="1" t="n">
        <f aca="false">$Q$13^(-1/$Q$14)*($J$1^(1/$Q$14-1))*EXP(($Q$15+D173*$Q$16)/($Q$14*8.314*C173))*$U$8</f>
        <v>2.41990579475582E+020</v>
      </c>
      <c r="J173" s="1" t="n">
        <f aca="false">G173*$J$1*2</f>
        <v>112240.86017443</v>
      </c>
      <c r="K173" s="1" t="n">
        <f aca="false">H173*$J$1*2</f>
        <v>79207.5158540207</v>
      </c>
      <c r="L173" s="1" t="n">
        <f aca="false">I173*$J$1*2</f>
        <v>483981.158951163</v>
      </c>
      <c r="M173" s="1" t="n">
        <f aca="false">MIN(L173,E173)</f>
        <v>483981.158951163</v>
      </c>
    </row>
    <row r="174" customFormat="false" ht="13.8" hidden="false" customHeight="false" outlineLevel="0" collapsed="false">
      <c r="A174" s="0" t="n">
        <f aca="false">A173+1</f>
        <v>135</v>
      </c>
      <c r="B174" s="0" t="n">
        <f aca="false">B173+($D$1-$C$1)/$F$2*(A174-A173)</f>
        <v>1416.66666666667</v>
      </c>
      <c r="C174" s="10" t="n">
        <f aca="false">B174+273</f>
        <v>1689.66666666667</v>
      </c>
      <c r="D174" s="0" t="n">
        <f aca="false">A174*9.8*3000*1000</f>
        <v>3969000000</v>
      </c>
      <c r="E174" s="1" t="n">
        <f aca="false">$H$1+$I$1*SIN(15/180*3.14)*D174</f>
        <v>1046743960.04954</v>
      </c>
      <c r="F174" s="1" t="n">
        <f aca="false">E174/$J$1/2</f>
        <v>5.2337198002477E+023</v>
      </c>
      <c r="G174" s="1" t="n">
        <f aca="false">($Q$5^(-1/$Q$6))*($J$1^(1/$Q$6-1))*EXP($Q$7/($Q$6*8.314*C174))*$U$6</f>
        <v>5.49838401679351E+019</v>
      </c>
      <c r="H174" s="1" t="n">
        <f aca="false">$Q$9^(-1/$Q$10)*($J$1^(1/$Q$10-1))*EXP($Q$11/($Q$10*8.314*C174))*$U$7</f>
        <v>3.81319342865778E+019</v>
      </c>
      <c r="I174" s="1" t="n">
        <f aca="false">$Q$13^(-1/$Q$14)*($J$1^(1/$Q$14-1))*EXP(($Q$15+D174*$Q$16)/($Q$14*8.314*C174))*$U$8</f>
        <v>2.3033378687307E+020</v>
      </c>
      <c r="J174" s="1" t="n">
        <f aca="false">G174*$J$1*2</f>
        <v>109967.68033587</v>
      </c>
      <c r="K174" s="1" t="n">
        <f aca="false">H174*$J$1*2</f>
        <v>76263.8685731555</v>
      </c>
      <c r="L174" s="1" t="n">
        <f aca="false">I174*$J$1*2</f>
        <v>460667.57374614</v>
      </c>
      <c r="M174" s="1" t="n">
        <f aca="false">MIN(L174,E174)</f>
        <v>460667.57374614</v>
      </c>
    </row>
    <row r="175" customFormat="false" ht="13.8" hidden="false" customHeight="false" outlineLevel="0" collapsed="false">
      <c r="A175" s="0" t="n">
        <f aca="false">A174+1</f>
        <v>136</v>
      </c>
      <c r="B175" s="0" t="n">
        <f aca="false">B174+($D$1-$C$1)/$F$2*(A175-A174)</f>
        <v>1425.33333333333</v>
      </c>
      <c r="C175" s="10" t="n">
        <f aca="false">B175+273</f>
        <v>1698.33333333333</v>
      </c>
      <c r="D175" s="0" t="n">
        <f aca="false">A175*9.8*3000*1000</f>
        <v>3998400000</v>
      </c>
      <c r="E175" s="1" t="n">
        <f aca="false">$H$1+$I$1*SIN(15/180*3.14)*D175</f>
        <v>1054349470.86472</v>
      </c>
      <c r="F175" s="1" t="n">
        <f aca="false">E175/$J$1/2</f>
        <v>5.27174735432361E+023</v>
      </c>
      <c r="G175" s="1" t="n">
        <f aca="false">($Q$5^(-1/$Q$6))*($J$1^(1/$Q$6-1))*EXP($Q$7/($Q$6*8.314*C175))*$U$6</f>
        <v>5.38815197574086E+019</v>
      </c>
      <c r="H175" s="1" t="n">
        <f aca="false">$Q$9^(-1/$Q$10)*($J$1^(1/$Q$10-1))*EXP($Q$11/($Q$10*8.314*C175))*$U$7</f>
        <v>3.67290030070749E+019</v>
      </c>
      <c r="I175" s="1" t="n">
        <f aca="false">$Q$13^(-1/$Q$14)*($J$1^(1/$Q$14-1))*EXP(($Q$15+D175*$Q$16)/($Q$14*8.314*C175))*$U$8</f>
        <v>2.19349002017434E+020</v>
      </c>
      <c r="J175" s="1" t="n">
        <f aca="false">G175*$J$1*2</f>
        <v>107763.039514817</v>
      </c>
      <c r="K175" s="1" t="n">
        <f aca="false">H175*$J$1*2</f>
        <v>73458.0060141498</v>
      </c>
      <c r="L175" s="1" t="n">
        <f aca="false">I175*$J$1*2</f>
        <v>438698.004034867</v>
      </c>
      <c r="M175" s="1" t="n">
        <f aca="false">MIN(L175,E175)</f>
        <v>438698.004034867</v>
      </c>
    </row>
    <row r="176" customFormat="false" ht="13.8" hidden="false" customHeight="false" outlineLevel="0" collapsed="false">
      <c r="A176" s="0" t="n">
        <f aca="false">A175+1</f>
        <v>137</v>
      </c>
      <c r="B176" s="0" t="n">
        <f aca="false">B175+($D$1-$C$1)/$F$2*(A176-A175)</f>
        <v>1434</v>
      </c>
      <c r="C176" s="10" t="n">
        <f aca="false">B176+273</f>
        <v>1707</v>
      </c>
      <c r="D176" s="0" t="n">
        <f aca="false">A176*9.8*3000*1000</f>
        <v>4027800000</v>
      </c>
      <c r="E176" s="1" t="n">
        <f aca="false">$H$1+$I$1*SIN(15/180*3.14)*D176</f>
        <v>1061954981.6799</v>
      </c>
      <c r="F176" s="1" t="n">
        <f aca="false">E176/$J$1/2</f>
        <v>5.30977490839952E+023</v>
      </c>
      <c r="G176" s="1" t="n">
        <f aca="false">($Q$5^(-1/$Q$6))*($J$1^(1/$Q$6-1))*EXP($Q$7/($Q$6*8.314*C176))*$U$6</f>
        <v>5.2812158028627E+019</v>
      </c>
      <c r="H176" s="1" t="n">
        <f aca="false">$Q$9^(-1/$Q$10)*($J$1^(1/$Q$10-1))*EXP($Q$11/($Q$10*8.314*C176))*$U$7</f>
        <v>3.53911562879074E+019</v>
      </c>
      <c r="I176" s="1" t="n">
        <f aca="false">$Q$13^(-1/$Q$14)*($J$1^(1/$Q$14-1))*EXP(($Q$15+D176*$Q$16)/($Q$14*8.314*C176))*$U$8</f>
        <v>2.08991763932635E+020</v>
      </c>
      <c r="J176" s="1" t="n">
        <f aca="false">G176*$J$1*2</f>
        <v>105624.316057254</v>
      </c>
      <c r="K176" s="1" t="n">
        <f aca="false">H176*$J$1*2</f>
        <v>70782.3125758148</v>
      </c>
      <c r="L176" s="1" t="n">
        <f aca="false">I176*$J$1*2</f>
        <v>417983.527865271</v>
      </c>
      <c r="M176" s="1" t="n">
        <f aca="false">MIN(L176,E176)</f>
        <v>417983.527865271</v>
      </c>
    </row>
    <row r="177" customFormat="false" ht="13.8" hidden="false" customHeight="false" outlineLevel="0" collapsed="false">
      <c r="A177" s="0" t="n">
        <f aca="false">A176+1</f>
        <v>138</v>
      </c>
      <c r="B177" s="0" t="n">
        <f aca="false">B176+($D$1-$C$1)/$F$2*(A177-A176)</f>
        <v>1442.66666666667</v>
      </c>
      <c r="C177" s="10" t="n">
        <f aca="false">B177+273</f>
        <v>1715.66666666667</v>
      </c>
      <c r="D177" s="0" t="n">
        <f aca="false">A177*9.8*3000*1000</f>
        <v>4057200000</v>
      </c>
      <c r="E177" s="1" t="n">
        <f aca="false">$H$1+$I$1*SIN(15/180*3.14)*D177</f>
        <v>1069560492.49509</v>
      </c>
      <c r="F177" s="1" t="n">
        <f aca="false">E177/$J$1/2</f>
        <v>5.34780246247543E+023</v>
      </c>
      <c r="G177" s="1" t="n">
        <f aca="false">($Q$5^(-1/$Q$6))*($J$1^(1/$Q$6-1))*EXP($Q$7/($Q$6*8.314*C177))*$U$6</f>
        <v>5.17745040244355E+019</v>
      </c>
      <c r="H177" s="1" t="n">
        <f aca="false">$Q$9^(-1/$Q$10)*($J$1^(1/$Q$10-1))*EXP($Q$11/($Q$10*8.314*C177))*$U$7</f>
        <v>3.41148265417373E+019</v>
      </c>
      <c r="I177" s="1" t="n">
        <f aca="false">$Q$13^(-1/$Q$14)*($J$1^(1/$Q$14-1))*EXP(($Q$15+D177*$Q$16)/($Q$14*8.314*C177))*$U$8</f>
        <v>1.99220904816635E+020</v>
      </c>
      <c r="J177" s="1" t="n">
        <f aca="false">G177*$J$1*2</f>
        <v>103549.008048871</v>
      </c>
      <c r="K177" s="1" t="n">
        <f aca="false">H177*$J$1*2</f>
        <v>68229.6530834746</v>
      </c>
      <c r="L177" s="1" t="n">
        <f aca="false">I177*$J$1*2</f>
        <v>398441.809633271</v>
      </c>
      <c r="M177" s="1" t="n">
        <f aca="false">MIN(L177,E177)</f>
        <v>398441.809633271</v>
      </c>
    </row>
    <row r="178" customFormat="false" ht="13.8" hidden="false" customHeight="false" outlineLevel="0" collapsed="false">
      <c r="B178" s="1"/>
      <c r="E178" s="1"/>
      <c r="F178" s="1"/>
      <c r="G178" s="1"/>
      <c r="H178" s="1"/>
      <c r="I178" s="1"/>
      <c r="J178" s="1"/>
      <c r="K178" s="1"/>
      <c r="L178" s="1"/>
      <c r="M178" s="1"/>
    </row>
    <row r="179" customFormat="false" ht="13.8" hidden="false" customHeight="false" outlineLevel="0" collapsed="false">
      <c r="B179" s="1"/>
      <c r="E179" s="1"/>
      <c r="F179" s="1"/>
      <c r="G179" s="1"/>
      <c r="H179" s="1"/>
      <c r="I179" s="1"/>
      <c r="J179" s="1"/>
      <c r="K179" s="1"/>
      <c r="L179" s="1"/>
      <c r="M179" s="1"/>
    </row>
    <row r="180" customFormat="false" ht="13.8" hidden="false" customHeight="false" outlineLevel="0" collapsed="false">
      <c r="B180" s="1"/>
      <c r="E180" s="1"/>
      <c r="F180" s="1"/>
      <c r="G180" s="1"/>
      <c r="H180" s="1"/>
      <c r="I180" s="1"/>
      <c r="J180" s="1"/>
      <c r="K180" s="1"/>
      <c r="L180" s="1"/>
      <c r="M180" s="1"/>
    </row>
    <row r="181" customFormat="false" ht="13.8" hidden="false" customHeight="false" outlineLevel="0" collapsed="false">
      <c r="B181" s="1"/>
      <c r="E181" s="1"/>
      <c r="F181" s="1"/>
      <c r="G181" s="1"/>
      <c r="H181" s="1"/>
      <c r="I181" s="1"/>
      <c r="J181" s="1"/>
      <c r="K181" s="1"/>
      <c r="L181" s="1"/>
      <c r="M181" s="1"/>
    </row>
    <row r="182" customFormat="false" ht="13.8" hidden="false" customHeight="false" outlineLevel="0" collapsed="false">
      <c r="B182" s="1"/>
      <c r="E182" s="1"/>
      <c r="F182" s="1"/>
      <c r="G182" s="1"/>
      <c r="H182" s="1"/>
      <c r="I182" s="1"/>
      <c r="J182" s="1"/>
      <c r="K182" s="1"/>
      <c r="L182" s="1"/>
      <c r="M182" s="1"/>
    </row>
    <row r="183" customFormat="false" ht="13.8" hidden="false" customHeight="false" outlineLevel="0" collapsed="false">
      <c r="B183" s="1"/>
      <c r="E183" s="1"/>
      <c r="F183" s="1"/>
      <c r="G183" s="1"/>
      <c r="H183" s="1"/>
      <c r="I183" s="1"/>
      <c r="J183" s="1"/>
      <c r="K183" s="1"/>
      <c r="L183" s="1"/>
      <c r="M183" s="1"/>
    </row>
    <row r="184" customFormat="false" ht="13.8" hidden="false" customHeight="false" outlineLevel="0" collapsed="false">
      <c r="B184" s="1"/>
      <c r="E184" s="1"/>
      <c r="F184" s="1"/>
      <c r="G184" s="1"/>
      <c r="H184" s="1"/>
      <c r="I184" s="1"/>
      <c r="J184" s="1"/>
      <c r="K184" s="1"/>
      <c r="L184" s="1"/>
      <c r="M184" s="1"/>
    </row>
    <row r="185" customFormat="false" ht="13.8" hidden="false" customHeight="false" outlineLevel="0" collapsed="false">
      <c r="B185" s="1"/>
      <c r="E185" s="1"/>
      <c r="F185" s="1"/>
      <c r="G185" s="1"/>
      <c r="H185" s="1"/>
      <c r="I185" s="1"/>
      <c r="J185" s="1"/>
      <c r="K185" s="1"/>
      <c r="L185" s="1"/>
      <c r="M185" s="1"/>
    </row>
    <row r="186" customFormat="false" ht="13.8" hidden="false" customHeight="false" outlineLevel="0" collapsed="false">
      <c r="B186" s="1"/>
      <c r="E186" s="1"/>
      <c r="F186" s="1"/>
      <c r="G186" s="1"/>
      <c r="H186" s="1"/>
      <c r="I186" s="1"/>
      <c r="J186" s="1"/>
      <c r="K186" s="1"/>
      <c r="L186" s="1"/>
      <c r="M186" s="1"/>
    </row>
    <row r="187" customFormat="false" ht="13.8" hidden="false" customHeight="false" outlineLevel="0" collapsed="false">
      <c r="B187" s="1"/>
      <c r="C187" s="10" t="s">
        <v>36</v>
      </c>
      <c r="D187" s="13" t="s">
        <v>37</v>
      </c>
      <c r="E187" s="14" t="s">
        <v>38</v>
      </c>
      <c r="F187" s="15" t="s">
        <v>39</v>
      </c>
      <c r="G187" s="15" t="s">
        <v>40</v>
      </c>
      <c r="H187" s="15" t="s">
        <v>41</v>
      </c>
      <c r="I187" s="15" t="s">
        <v>42</v>
      </c>
      <c r="J187" s="1" t="s">
        <v>43</v>
      </c>
      <c r="K187" s="1"/>
      <c r="L187" s="1"/>
      <c r="M187" s="1"/>
    </row>
    <row r="188" customFormat="false" ht="13.8" hidden="false" customHeight="false" outlineLevel="0" collapsed="false">
      <c r="B188" s="1"/>
      <c r="C188" s="10" t="n">
        <v>4E-007</v>
      </c>
      <c r="D188" s="14" t="n">
        <v>2.5E-006</v>
      </c>
      <c r="E188" s="14" t="n">
        <v>2.4E-006</v>
      </c>
      <c r="F188" s="15" t="n">
        <v>273</v>
      </c>
      <c r="G188" s="15" t="n">
        <v>640</v>
      </c>
      <c r="H188" s="15" t="n">
        <v>828</v>
      </c>
      <c r="I188" s="15" t="n">
        <v>1142.28</v>
      </c>
      <c r="J188" s="1" t="n">
        <v>20000000</v>
      </c>
      <c r="K188" s="1"/>
      <c r="L188" s="1"/>
      <c r="M188" s="1"/>
      <c r="O188" s="1"/>
    </row>
    <row r="189" customFormat="false" ht="13.8" hidden="false" customHeight="false" outlineLevel="0" collapsed="false">
      <c r="B189" s="16" t="s">
        <v>44</v>
      </c>
      <c r="C189" s="17" t="s">
        <v>45</v>
      </c>
      <c r="D189" s="18" t="s">
        <v>46</v>
      </c>
      <c r="E189" s="16" t="s">
        <v>47</v>
      </c>
      <c r="F189" s="19" t="s">
        <v>48</v>
      </c>
      <c r="G189" s="19" t="s">
        <v>49</v>
      </c>
      <c r="H189" s="19" t="s">
        <v>50</v>
      </c>
      <c r="I189" s="19" t="s">
        <v>51</v>
      </c>
      <c r="J189" s="1" t="s">
        <v>52</v>
      </c>
      <c r="K189" s="20" t="s">
        <v>53</v>
      </c>
      <c r="L189" s="1"/>
      <c r="M189" s="1"/>
    </row>
    <row r="190" customFormat="false" ht="13.8" hidden="false" customHeight="false" outlineLevel="0" collapsed="false">
      <c r="B190" s="16" t="n">
        <v>200000</v>
      </c>
      <c r="C190" s="21" t="n">
        <v>0.065357</v>
      </c>
      <c r="D190" s="18" t="n">
        <v>0.035357</v>
      </c>
      <c r="E190" s="16" t="n">
        <v>0.035357</v>
      </c>
      <c r="F190" s="19" t="n">
        <v>2.1</v>
      </c>
      <c r="G190" s="19" t="n">
        <v>2.1</v>
      </c>
      <c r="H190" s="22" t="n">
        <v>3.15</v>
      </c>
      <c r="I190" s="22" t="n">
        <v>3.15</v>
      </c>
      <c r="J190" s="1" t="n">
        <v>20000000</v>
      </c>
      <c r="K190" s="20" t="n">
        <v>1E-015</v>
      </c>
      <c r="L190" s="1"/>
      <c r="M190" s="1"/>
    </row>
    <row r="191" customFormat="false" ht="13.8" hidden="false" customHeight="false" outlineLevel="0" collapsed="false">
      <c r="A191" s="0" t="s">
        <v>1</v>
      </c>
      <c r="B191" s="1" t="s">
        <v>54</v>
      </c>
      <c r="C191" s="10" t="s">
        <v>55</v>
      </c>
      <c r="D191" s="0" t="s">
        <v>56</v>
      </c>
      <c r="E191" s="1" t="s">
        <v>5</v>
      </c>
      <c r="F191" s="1" t="s">
        <v>6</v>
      </c>
      <c r="G191" s="1" t="s">
        <v>57</v>
      </c>
      <c r="H191" s="1" t="s">
        <v>58</v>
      </c>
      <c r="I191" s="1" t="s">
        <v>59</v>
      </c>
      <c r="J191" s="1" t="s">
        <v>60</v>
      </c>
      <c r="K191" s="1" t="s">
        <v>61</v>
      </c>
      <c r="L191" s="1" t="s">
        <v>62</v>
      </c>
      <c r="M191" s="1" t="s">
        <v>63</v>
      </c>
      <c r="N191" s="1" t="s">
        <v>64</v>
      </c>
      <c r="O191" s="1" t="s">
        <v>65</v>
      </c>
      <c r="P191" s="1" t="s">
        <v>66</v>
      </c>
      <c r="Q191" s="1" t="s">
        <v>29</v>
      </c>
      <c r="R191" s="1" t="s">
        <v>12</v>
      </c>
      <c r="V191" s="23" t="s">
        <v>67</v>
      </c>
      <c r="W191" s="1" t="n">
        <v>8.57E-028</v>
      </c>
      <c r="X191" s="24" t="s">
        <v>30</v>
      </c>
      <c r="Y191" s="0" t="n">
        <v>0.5</v>
      </c>
    </row>
    <row r="192" customFormat="false" ht="13.8" hidden="false" customHeight="false" outlineLevel="0" collapsed="false">
      <c r="A192" s="0" t="n">
        <v>0</v>
      </c>
      <c r="B192" s="1" t="n">
        <v>200000</v>
      </c>
      <c r="C192" s="10" t="n">
        <f aca="false">$F$188+($C$190/$F$190)*($B$190-B192)-($D$188*($B$190-B192)*($B$190-B192))/(2*$F$190)</f>
        <v>273</v>
      </c>
      <c r="D192" s="0" t="n">
        <f aca="false">A192*9.8*2800*1000</f>
        <v>0</v>
      </c>
      <c r="E192" s="1" t="n">
        <f aca="false">$J$190*COS(20/180*3.14)+SIN(20/180*3.14)*D192</f>
        <v>18795062.6094637</v>
      </c>
      <c r="F192" s="1" t="n">
        <f aca="false">E192/$K$190/2</f>
        <v>9.39753130473184E+021</v>
      </c>
      <c r="G192" s="1" t="n">
        <f aca="false">($W$191^(-1/$W$192))*($K$190^(1/$W$192-1))*EXP(($W$193+D192*$W$194)/($W$192*8.314*C192))*$Y$191</f>
        <v>2.36583970608029E+028</v>
      </c>
      <c r="H192" s="1" t="n">
        <f aca="false">($W$195^(-1/$W$196))*($K$190^(1/$W$196-1))*EXP(($W$197+D192*$W$198)/($W$196*8.314*C192))*$Y$192</f>
        <v>1.60793817057416E+032</v>
      </c>
      <c r="I192" s="1" t="n">
        <f aca="false">($W$199^(-1/$W$200))*($K$190^(1/$W$200-1))*EXP(($W$201+D192*$W$202)/($W$200*8.314*C192))*$Y$193</f>
        <v>2.74079437550345E+043</v>
      </c>
      <c r="J192" s="1" t="n">
        <f aca="false">($W$203^(-1/$W$204))*($K$190^(1/$W$204-1))*EXP(($W$205+D192*$W$206)/($W$204*8.314*C192))*$Y$194</f>
        <v>1.18756242112718E+027</v>
      </c>
      <c r="K192" s="1" t="n">
        <f aca="false">G192*$K$190*2</f>
        <v>47316794121605.8</v>
      </c>
      <c r="L192" s="1" t="n">
        <f aca="false">H192*$K$190*2</f>
        <v>3.21587634114832E+017</v>
      </c>
      <c r="M192" s="1" t="n">
        <f aca="false">I192*$K$190*2</f>
        <v>5.4815887510069E+028</v>
      </c>
      <c r="N192" s="1" t="n">
        <f aca="false">J192*$K$190*2</f>
        <v>2375124842254.37</v>
      </c>
      <c r="O192" s="1" t="n">
        <f aca="false">($W$207^(-1/$W$208))*($K$190^(1/$W$208-1))*EXP(($W$209+D192*$W$210)/($W$208*8.314*C192))*$X$195</f>
        <v>5E+019</v>
      </c>
      <c r="P192" s="1" t="n">
        <f aca="false">O192*$K$190*2</f>
        <v>100000</v>
      </c>
      <c r="Q192" s="1" t="n">
        <f aca="false">MIN(K192,E192)</f>
        <v>18795062.6094637</v>
      </c>
      <c r="R192" s="1" t="n">
        <f aca="false">MIN(F192,G192)</f>
        <v>9.39753130473184E+021</v>
      </c>
      <c r="V192" s="23" t="s">
        <v>68</v>
      </c>
      <c r="W192" s="0" t="n">
        <v>4</v>
      </c>
      <c r="X192" s="24" t="s">
        <v>31</v>
      </c>
      <c r="Y192" s="0" t="n">
        <v>0.5</v>
      </c>
    </row>
    <row r="193" customFormat="false" ht="13.8" hidden="false" customHeight="false" outlineLevel="0" collapsed="false">
      <c r="A193" s="0" t="n">
        <v>1</v>
      </c>
      <c r="B193" s="1" t="n">
        <v>199000</v>
      </c>
      <c r="C193" s="10" t="n">
        <f aca="false">$F$188+($C$190/$F$190)*($B$190-B193)-($D$188*($B$190-B193)*($B$190-B193))/(2*$F$190)</f>
        <v>303.527142857143</v>
      </c>
      <c r="D193" s="0" t="n">
        <f aca="false">A193*9.8*2800*1000</f>
        <v>27440000</v>
      </c>
      <c r="E193" s="1" t="n">
        <f aca="false">$J$190*COS(20/180*3.14)+SIN(20/180*3.14)*D193</f>
        <v>28175532.2135715</v>
      </c>
      <c r="F193" s="1" t="n">
        <f aca="false">E193/$K$190/2</f>
        <v>1.40877661067858E+022</v>
      </c>
      <c r="G193" s="1" t="n">
        <f aca="false">($W$191^(-1/$W$192))*($K$190^(1/$W$192-1))*EXP(($W$193+D193*$W$194)/($W$192*8.314*C193))*$Y$191</f>
        <v>2.03981164499407E+027</v>
      </c>
      <c r="H193" s="1" t="n">
        <f aca="false">($W$195^(-1/$W$196))*($K$190^(1/$W$196-1))*EXP(($W$197+D193*$W$198)/($W$196*8.314*C193))*$Y$192</f>
        <v>5.34117827977529E+030</v>
      </c>
      <c r="I193" s="1" t="n">
        <f aca="false">($W$199^(-1/$W$200))*($K$190^(1/$W$200-1))*EXP(($W$201+D193*$W$202)/($W$200*8.314*C193))*$Y$193</f>
        <v>3.30368074933675E+040</v>
      </c>
      <c r="J193" s="1" t="n">
        <f aca="false">($W$203^(-1/$W$204))*($K$190^(1/$W$204-1))*EXP(($W$205+D193*$W$206)/($W$204*8.314*C193))*$Y$194</f>
        <v>5.42480500969645E+025</v>
      </c>
      <c r="K193" s="1" t="n">
        <f aca="false">G193*$K$190*2</f>
        <v>4079623289988.14</v>
      </c>
      <c r="L193" s="1" t="n">
        <f aca="false">H193*$K$190*2</f>
        <v>10682356559550600</v>
      </c>
      <c r="M193" s="1" t="n">
        <f aca="false">I193*$K$190*2</f>
        <v>6.6073614986735E+025</v>
      </c>
      <c r="N193" s="1" t="n">
        <f aca="false">J193*$K$190*2</f>
        <v>108496100193.929</v>
      </c>
      <c r="O193" s="1" t="n">
        <f aca="false">($W$207^(-1/$W$208))*($K$190^(1/$W$208-1))*EXP(($W$209+D193*$W$210)/($W$208*8.314*C193))*$X$195</f>
        <v>5E+019</v>
      </c>
      <c r="P193" s="1" t="n">
        <f aca="false">O193*$K$190*2</f>
        <v>100000</v>
      </c>
      <c r="Q193" s="1" t="n">
        <f aca="false">MIN(K193,E193)</f>
        <v>28175532.2135715</v>
      </c>
      <c r="R193" s="1" t="n">
        <f aca="false">MIN(F193,G193)</f>
        <v>1.40877661067858E+022</v>
      </c>
      <c r="V193" s="23" t="s">
        <v>69</v>
      </c>
      <c r="W193" s="1" t="n">
        <v>222810</v>
      </c>
      <c r="X193" s="24" t="s">
        <v>70</v>
      </c>
      <c r="Y193" s="0" t="n">
        <v>0.5</v>
      </c>
    </row>
    <row r="194" customFormat="false" ht="13.8" hidden="false" customHeight="false" outlineLevel="0" collapsed="false">
      <c r="A194" s="0" t="n">
        <v>2</v>
      </c>
      <c r="B194" s="1" t="n">
        <v>198000</v>
      </c>
      <c r="C194" s="10" t="n">
        <f aca="false">$F$188+($C$190/$F$190)*($B$190-B194)-($D$188*($B$190-B194)*($B$190-B194))/(2*$F$190)</f>
        <v>332.863809523809</v>
      </c>
      <c r="D194" s="0" t="n">
        <f aca="false">A194*9.8*2800*1000</f>
        <v>54880000</v>
      </c>
      <c r="E194" s="1" t="n">
        <f aca="false">$J$190*COS(20/180*3.14)+SIN(20/180*3.14)*D194</f>
        <v>37556001.8176793</v>
      </c>
      <c r="F194" s="1" t="n">
        <f aca="false">E194/$K$190/2</f>
        <v>1.87780009088397E+022</v>
      </c>
      <c r="G194" s="1" t="n">
        <f aca="false">($W$191^(-1/$W$192))*($K$190^(1/$W$192-1))*EXP(($W$193+D194*$W$194)/($W$192*8.314*C194))*$Y$191</f>
        <v>2.95755516100048E+026</v>
      </c>
      <c r="H194" s="1" t="n">
        <f aca="false">($W$195^(-1/$W$196))*($K$190^(1/$W$196-1))*EXP(($W$197+D194*$W$198)/($W$196*8.314*C194))*$Y$192</f>
        <v>3.65205660937702E+029</v>
      </c>
      <c r="I194" s="1" t="n">
        <f aca="false">($W$199^(-1/$W$200))*($K$190^(1/$W$200-1))*EXP(($W$201+D194*$W$202)/($W$200*8.314*C194))*$Y$193</f>
        <v>1.65480672046757E+038</v>
      </c>
      <c r="J194" s="1" t="n">
        <f aca="false">($W$203^(-1/$W$204))*($K$190^(1/$W$204-1))*EXP(($W$205+D194*$W$206)/($W$204*8.314*C194))*$Y$194</f>
        <v>4.76452728555831E+024</v>
      </c>
      <c r="K194" s="1" t="n">
        <f aca="false">G194*$K$190*2</f>
        <v>591511032200.096</v>
      </c>
      <c r="L194" s="1" t="n">
        <f aca="false">H194*$K$190*2</f>
        <v>730411321875405</v>
      </c>
      <c r="M194" s="1" t="n">
        <f aca="false">I194*$K$190*2</f>
        <v>3.30961344093515E+023</v>
      </c>
      <c r="N194" s="1" t="n">
        <f aca="false">J194*$K$190*2</f>
        <v>9529054571.11662</v>
      </c>
      <c r="O194" s="1" t="n">
        <f aca="false">($W$207^(-1/$W$208))*($K$190^(1/$W$208-1))*EXP(($W$209+D194*$W$210)/($W$208*8.314*C194))*$X$195</f>
        <v>5E+019</v>
      </c>
      <c r="P194" s="1" t="n">
        <f aca="false">O194*$K$190*2</f>
        <v>100000</v>
      </c>
      <c r="Q194" s="1" t="n">
        <f aca="false">MIN(K194,E194)</f>
        <v>37556001.8176793</v>
      </c>
      <c r="R194" s="1" t="n">
        <f aca="false">MIN(F194,G194)</f>
        <v>1.87780009088397E+022</v>
      </c>
      <c r="V194" s="23" t="s">
        <v>71</v>
      </c>
      <c r="W194" s="1" t="n">
        <v>6.4E-006</v>
      </c>
      <c r="X194" s="24" t="s">
        <v>72</v>
      </c>
      <c r="Y194" s="0" t="n">
        <v>0.5</v>
      </c>
    </row>
    <row r="195" customFormat="false" ht="13.8" hidden="false" customHeight="false" outlineLevel="0" collapsed="false">
      <c r="A195" s="0" t="n">
        <v>3</v>
      </c>
      <c r="B195" s="1" t="n">
        <v>197000</v>
      </c>
      <c r="C195" s="10" t="n">
        <f aca="false">$F$188+($C$190/$F$190)*($B$190-B195)-($D$188*($B$190-B195)*($B$190-B195))/(2*$F$190)</f>
        <v>361.01</v>
      </c>
      <c r="D195" s="0" t="n">
        <f aca="false">A195*9.8*2800*1000</f>
        <v>82320000</v>
      </c>
      <c r="E195" s="1" t="n">
        <f aca="false">$J$190*COS(20/180*3.14)+SIN(20/180*3.14)*D195</f>
        <v>46936471.4217871</v>
      </c>
      <c r="F195" s="1" t="n">
        <f aca="false">E195/$K$190/2</f>
        <v>2.34682357108936E+022</v>
      </c>
      <c r="G195" s="1" t="n">
        <f aca="false">($W$191^(-1/$W$192))*($K$190^(1/$W$192-1))*EXP(($W$193+D195*$W$194)/($W$192*8.314*C195))*$Y$191</f>
        <v>6.23282104509289E+025</v>
      </c>
      <c r="H195" s="1" t="n">
        <f aca="false">($W$195^(-1/$W$196))*($K$190^(1/$W$196-1))*EXP(($W$197+D195*$W$198)/($W$196*8.314*C195))*$Y$192</f>
        <v>4.19767531563105E+028</v>
      </c>
      <c r="I195" s="1" t="n">
        <f aca="false">($W$199^(-1/$W$200))*($K$190^(1/$W$200-1))*EXP(($W$201+D195*$W$202)/($W$200*8.314*C195))*$Y$193</f>
        <v>2.30969065069023E+036</v>
      </c>
      <c r="J195" s="1" t="n">
        <f aca="false">($W$203^(-1/$W$204))*($K$190^(1/$W$204-1))*EXP(($W$205+D195*$W$206)/($W$204*8.314*C195))*$Y$194</f>
        <v>6.69729735316372E+023</v>
      </c>
      <c r="K195" s="1" t="n">
        <f aca="false">G195*$K$190*2</f>
        <v>124656420901.858</v>
      </c>
      <c r="L195" s="1" t="n">
        <f aca="false">H195*$K$190*2</f>
        <v>83953506312621</v>
      </c>
      <c r="M195" s="1" t="n">
        <f aca="false">I195*$K$190*2</f>
        <v>4.61938130138045E+021</v>
      </c>
      <c r="N195" s="1" t="n">
        <f aca="false">J195*$K$190*2</f>
        <v>1339459470.63274</v>
      </c>
      <c r="O195" s="1" t="n">
        <f aca="false">($W$207^(-1/$W$208))*($K$190^(1/$W$208-1))*EXP(($W$209+D195*$W$210)/($W$208*8.314*C195))*$X$195</f>
        <v>5E+019</v>
      </c>
      <c r="P195" s="1" t="n">
        <f aca="false">O195*$K$190*2</f>
        <v>100000</v>
      </c>
      <c r="Q195" s="1" t="n">
        <f aca="false">MIN(K195,E195)</f>
        <v>46936471.4217871</v>
      </c>
      <c r="R195" s="1" t="n">
        <f aca="false">MIN(F195,G195)</f>
        <v>2.34682357108936E+022</v>
      </c>
      <c r="V195" s="25" t="s">
        <v>73</v>
      </c>
      <c r="W195" s="1" t="n">
        <v>5.78E-025</v>
      </c>
      <c r="X195" s="0" t="n">
        <v>0.5</v>
      </c>
    </row>
    <row r="196" customFormat="false" ht="13.8" hidden="false" customHeight="false" outlineLevel="0" collapsed="false">
      <c r="A196" s="0" t="n">
        <v>4</v>
      </c>
      <c r="B196" s="1" t="n">
        <v>196000</v>
      </c>
      <c r="C196" s="10" t="n">
        <f aca="false">$F$188+($C$190/$F$190)*($B$190-B196)-($D$188*($B$190-B196)*($B$190-B196))/(2*$F$190)</f>
        <v>387.965714285714</v>
      </c>
      <c r="D196" s="0" t="n">
        <f aca="false">A196*9.8*2800*1000</f>
        <v>109760000</v>
      </c>
      <c r="E196" s="1" t="n">
        <f aca="false">$J$190*COS(20/180*3.14)+SIN(20/180*3.14)*D196</f>
        <v>56316941.025895</v>
      </c>
      <c r="F196" s="1" t="n">
        <f aca="false">E196/$K$190/2</f>
        <v>2.81584705129475E+022</v>
      </c>
      <c r="G196" s="1" t="n">
        <f aca="false">($W$191^(-1/$W$192))*($K$190^(1/$W$192-1))*EXP(($W$193+D196*$W$194)/($W$192*8.314*C196))*$Y$191</f>
        <v>1.73489359447227E+025</v>
      </c>
      <c r="H196" s="1" t="n">
        <f aca="false">($W$195^(-1/$W$196))*($K$190^(1/$W$196-1))*EXP(($W$197+D196*$W$198)/($W$196*8.314*C196))*$Y$192</f>
        <v>7.10081170127809E+027</v>
      </c>
      <c r="I196" s="1" t="n">
        <f aca="false">($W$199^(-1/$W$200))*($K$190^(1/$W$200-1))*EXP(($W$201+D196*$W$202)/($W$200*8.314*C196))*$Y$193</f>
        <v>6.90995815600194E+034</v>
      </c>
      <c r="J196" s="1" t="n">
        <f aca="false">($W$203^(-1/$W$204))*($K$190^(1/$W$204-1))*EXP(($W$205+D196*$W$206)/($W$204*8.314*C196))*$Y$194</f>
        <v>1.33575443186979E+023</v>
      </c>
      <c r="K196" s="1" t="n">
        <f aca="false">G196*$K$190*2</f>
        <v>34697871889.4454</v>
      </c>
      <c r="L196" s="1" t="n">
        <f aca="false">H196*$K$190*2</f>
        <v>14201623402556.2</v>
      </c>
      <c r="M196" s="1" t="n">
        <f aca="false">I196*$K$190*2</f>
        <v>1.38199163120039E+020</v>
      </c>
      <c r="N196" s="1" t="n">
        <f aca="false">J196*$K$190*2</f>
        <v>267150886.373957</v>
      </c>
      <c r="O196" s="1" t="n">
        <f aca="false">($W$207^(-1/$W$208))*($K$190^(1/$W$208-1))*EXP(($W$209+D196*$W$210)/($W$208*8.314*C196))*$X$195</f>
        <v>5E+019</v>
      </c>
      <c r="P196" s="1" t="n">
        <f aca="false">O196*$K$190*2</f>
        <v>100000</v>
      </c>
      <c r="Q196" s="1" t="n">
        <f aca="false">MIN(K196,E196)</f>
        <v>56316941.025895</v>
      </c>
      <c r="R196" s="1" t="n">
        <f aca="false">MIN(F196,G196)</f>
        <v>2.81584705129475E+022</v>
      </c>
      <c r="V196" s="25" t="s">
        <v>74</v>
      </c>
      <c r="W196" s="1" t="n">
        <v>3.4</v>
      </c>
    </row>
    <row r="197" customFormat="false" ht="13.8" hidden="false" customHeight="false" outlineLevel="0" collapsed="false">
      <c r="A197" s="0" t="n">
        <v>5</v>
      </c>
      <c r="B197" s="1" t="n">
        <v>195000</v>
      </c>
      <c r="C197" s="10" t="n">
        <f aca="false">$F$188+($C$190/$F$190)*($B$190-B197)-($D$188*($B$190-B197)*($B$190-B197))/(2*$F$190)</f>
        <v>413.730952380952</v>
      </c>
      <c r="D197" s="0" t="n">
        <f aca="false">A197*9.8*2800*1000</f>
        <v>137200000</v>
      </c>
      <c r="E197" s="1" t="n">
        <f aca="false">$J$190*COS(20/180*3.14)+SIN(20/180*3.14)*D197</f>
        <v>65697410.6300028</v>
      </c>
      <c r="F197" s="1" t="n">
        <f aca="false">E197/$K$190/2</f>
        <v>3.28487053150014E+022</v>
      </c>
      <c r="G197" s="1" t="n">
        <f aca="false">($W$191^(-1/$W$192))*($K$190^(1/$W$192-1))*EXP(($W$193+D197*$W$194)/($W$192*8.314*C197))*$Y$191</f>
        <v>5.97426504176891E+024</v>
      </c>
      <c r="H197" s="1" t="n">
        <f aca="false">($W$195^(-1/$W$196))*($K$190^(1/$W$196-1))*EXP(($W$197+D197*$W$198)/($W$196*8.314*C197))*$Y$192</f>
        <v>1.61424745023643E+027</v>
      </c>
      <c r="I197" s="1" t="n">
        <f aca="false">($W$199^(-1/$W$200))*($K$190^(1/$W$200-1))*EXP(($W$201+D197*$W$202)/($W$200*8.314*C197))*$Y$193</f>
        <v>3.70370743029018E+033</v>
      </c>
      <c r="J197" s="1" t="n">
        <f aca="false">($W$203^(-1/$W$204))*($K$190^(1/$W$204-1))*EXP(($W$205+D197*$W$206)/($W$204*8.314*C197))*$Y$194</f>
        <v>3.48142884267274E+022</v>
      </c>
      <c r="K197" s="1" t="n">
        <f aca="false">G197*$K$190*2</f>
        <v>11948530083.5378</v>
      </c>
      <c r="L197" s="1" t="n">
        <f aca="false">H197*$K$190*2</f>
        <v>3228494900472.86</v>
      </c>
      <c r="M197" s="1" t="n">
        <f aca="false">I197*$K$190*2</f>
        <v>7.40741486058036E+018</v>
      </c>
      <c r="N197" s="1" t="n">
        <f aca="false">J197*$K$190*2</f>
        <v>69628576.8534548</v>
      </c>
      <c r="O197" s="1" t="n">
        <f aca="false">($W$207^(-1/$W$208))*($K$190^(1/$W$208-1))*EXP(($W$209+D197*$W$210)/($W$208*8.314*C197))*$X$195</f>
        <v>5E+019</v>
      </c>
      <c r="P197" s="1" t="n">
        <f aca="false">O197*$K$190*2</f>
        <v>100000</v>
      </c>
      <c r="Q197" s="1" t="n">
        <f aca="false">MIN(K197,E197)</f>
        <v>65697410.6300028</v>
      </c>
      <c r="R197" s="1" t="n">
        <f aca="false">MIN(F197,G197)</f>
        <v>3.28487053150014E+022</v>
      </c>
      <c r="V197" s="25" t="s">
        <v>75</v>
      </c>
      <c r="W197" s="1" t="n">
        <v>262810</v>
      </c>
    </row>
    <row r="198" customFormat="false" ht="13.8" hidden="false" customHeight="false" outlineLevel="0" collapsed="false">
      <c r="A198" s="0" t="n">
        <v>6</v>
      </c>
      <c r="B198" s="1" t="n">
        <v>194000</v>
      </c>
      <c r="C198" s="10" t="n">
        <f aca="false">$F$188+($C$190/$F$190)*($B$190-B198)-($D$188*($B$190-B198)*($B$190-B198))/(2*$F$190)</f>
        <v>438.305714285714</v>
      </c>
      <c r="D198" s="0" t="n">
        <f aca="false">A198*9.8*2800*1000</f>
        <v>164640000</v>
      </c>
      <c r="E198" s="1" t="n">
        <f aca="false">$J$190*COS(20/180*3.14)+SIN(20/180*3.14)*D198</f>
        <v>75077880.2341106</v>
      </c>
      <c r="F198" s="1" t="n">
        <f aca="false">E198/$K$190/2</f>
        <v>3.75389401170553E+022</v>
      </c>
      <c r="G198" s="1" t="n">
        <f aca="false">($W$191^(-1/$W$192))*($K$190^(1/$W$192-1))*EXP(($W$193+D198*$W$194)/($W$192*8.314*C198))*$Y$191</f>
        <v>2.43023377753888E+024</v>
      </c>
      <c r="H198" s="1" t="n">
        <f aca="false">($W$195^(-1/$W$196))*($K$190^(1/$W$196-1))*EXP(($W$197+D198*$W$198)/($W$196*8.314*C198))*$Y$192</f>
        <v>4.62504692444573E+026</v>
      </c>
      <c r="I198" s="1" t="n">
        <f aca="false">($W$199^(-1/$W$200))*($K$190^(1/$W$200-1))*EXP(($W$201+D198*$W$202)/($W$200*8.314*C198))*$Y$193</f>
        <v>3.1334542352686E+032</v>
      </c>
      <c r="J198" s="1" t="n">
        <f aca="false">($W$203^(-1/$W$204))*($K$190^(1/$W$204-1))*EXP(($W$205+D198*$W$206)/($W$204*8.314*C198))*$Y$194</f>
        <v>1.1187711651431E+022</v>
      </c>
      <c r="K198" s="1" t="n">
        <f aca="false">G198*$K$190*2</f>
        <v>4860467555.07775</v>
      </c>
      <c r="L198" s="1" t="n">
        <f aca="false">H198*$K$190*2</f>
        <v>925009384889.146</v>
      </c>
      <c r="M198" s="1" t="n">
        <f aca="false">I198*$K$190*2</f>
        <v>6.26690847053721E+017</v>
      </c>
      <c r="N198" s="1" t="n">
        <f aca="false">J198*$K$190*2</f>
        <v>22375423.3028619</v>
      </c>
      <c r="O198" s="1" t="n">
        <f aca="false">($W$207^(-1/$W$208))*($K$190^(1/$W$208-1))*EXP(($W$209+D198*$W$210)/($W$208*8.314*C198))*$X$195</f>
        <v>5E+019</v>
      </c>
      <c r="P198" s="1" t="n">
        <f aca="false">O198*$K$190*2</f>
        <v>100000</v>
      </c>
      <c r="Q198" s="1" t="n">
        <f aca="false">MIN(K198,E198)</f>
        <v>75077880.2341106</v>
      </c>
      <c r="R198" s="1" t="n">
        <f aca="false">MIN(F198,G198)</f>
        <v>3.75389401170553E+022</v>
      </c>
      <c r="V198" s="25" t="s">
        <v>76</v>
      </c>
      <c r="W198" s="1" t="n">
        <v>6.4E-006</v>
      </c>
    </row>
    <row r="199" customFormat="false" ht="13.8" hidden="false" customHeight="false" outlineLevel="0" collapsed="false">
      <c r="A199" s="0" t="n">
        <v>7</v>
      </c>
      <c r="B199" s="1" t="n">
        <v>193000</v>
      </c>
      <c r="C199" s="10" t="n">
        <f aca="false">$F$188+($C$190/$F$190)*($B$190-B199)-($D$188*($B$190-B199)*($B$190-B199))/(2*$F$190)</f>
        <v>461.69</v>
      </c>
      <c r="D199" s="0" t="n">
        <f aca="false">A199*9.8*2800*1000</f>
        <v>192080000</v>
      </c>
      <c r="E199" s="1" t="n">
        <f aca="false">$J$190*COS(20/180*3.14)+SIN(20/180*3.14)*D199</f>
        <v>84458349.8382184</v>
      </c>
      <c r="F199" s="1" t="n">
        <f aca="false">E199/$K$190/2</f>
        <v>4.22291749191092E+022</v>
      </c>
      <c r="G199" s="1" t="n">
        <f aca="false">($W$191^(-1/$W$192))*($K$190^(1/$W$192-1))*EXP(($W$193+D199*$W$194)/($W$192*8.314*C199))*$Y$191</f>
        <v>1.12924543801605E+024</v>
      </c>
      <c r="H199" s="1" t="n">
        <f aca="false">($W$195^(-1/$W$196))*($K$190^(1/$W$196-1))*EXP(($W$197+D199*$W$198)/($W$196*8.314*C199))*$Y$192</f>
        <v>1.59404726846117E+026</v>
      </c>
      <c r="I199" s="1" t="n">
        <f aca="false">($W$199^(-1/$W$200))*($K$190^(1/$W$200-1))*EXP(($W$201+D199*$W$202)/($W$200*8.314*C199))*$Y$193</f>
        <v>3.81667230006656E+031</v>
      </c>
      <c r="J199" s="1" t="n">
        <f aca="false">($W$203^(-1/$W$204))*($K$190^(1/$W$204-1))*EXP(($W$205+D199*$W$206)/($W$204*8.314*C199))*$Y$194</f>
        <v>4.24952534049305E+021</v>
      </c>
      <c r="K199" s="1" t="n">
        <f aca="false">G199*$K$190*2</f>
        <v>2258490876.0321</v>
      </c>
      <c r="L199" s="1" t="n">
        <f aca="false">H199*$K$190*2</f>
        <v>318809453692.234</v>
      </c>
      <c r="M199" s="1" t="n">
        <f aca="false">I199*$K$190*2</f>
        <v>76333446001331300</v>
      </c>
      <c r="N199" s="1" t="n">
        <f aca="false">J199*$K$190*2</f>
        <v>8499050.68098609</v>
      </c>
      <c r="O199" s="1" t="n">
        <f aca="false">($W$207^(-1/$W$208))*($K$190^(1/$W$208-1))*EXP(($W$209+D199*$W$210)/($W$208*8.314*C199))*$X$195</f>
        <v>5E+019</v>
      </c>
      <c r="P199" s="1" t="n">
        <f aca="false">O199*$K$190*2</f>
        <v>100000</v>
      </c>
      <c r="Q199" s="1" t="n">
        <f aca="false">MIN(K199,E199)</f>
        <v>84458349.8382184</v>
      </c>
      <c r="R199" s="1" t="n">
        <f aca="false">MIN(F199,G199)</f>
        <v>4.22291749191092E+022</v>
      </c>
      <c r="V199" s="23" t="s">
        <v>77</v>
      </c>
      <c r="W199" s="1" t="n">
        <v>1.71681E-014</v>
      </c>
      <c r="X199" s="1" t="n">
        <v>4294000</v>
      </c>
    </row>
    <row r="200" customFormat="false" ht="13.8" hidden="false" customHeight="false" outlineLevel="0" collapsed="false">
      <c r="A200" s="0" t="n">
        <v>8</v>
      </c>
      <c r="B200" s="1" t="n">
        <v>192000</v>
      </c>
      <c r="C200" s="10" t="n">
        <f aca="false">$F$188+($C$190/$F$190)*($B$190-B200)-($D$188*($B$190-B200)*($B$190-B200))/(2*$F$190)</f>
        <v>483.88380952381</v>
      </c>
      <c r="D200" s="0" t="n">
        <f aca="false">A200*9.8*2800*1000</f>
        <v>219520000</v>
      </c>
      <c r="E200" s="1" t="n">
        <f aca="false">$J$190*COS(20/180*3.14)+SIN(20/180*3.14)*D200</f>
        <v>93838819.4423263</v>
      </c>
      <c r="F200" s="1" t="n">
        <f aca="false">E200/$K$190/2</f>
        <v>4.69194097211631E+022</v>
      </c>
      <c r="G200" s="1" t="n">
        <f aca="false">($W$191^(-1/$W$192))*($K$190^(1/$W$192-1))*EXP(($W$193+D200*$W$194)/($W$192*8.314*C200))*$Y$191</f>
        <v>5.84618035615243E+023</v>
      </c>
      <c r="H200" s="1" t="n">
        <f aca="false">($W$195^(-1/$W$196))*($K$190^(1/$W$196-1))*EXP(($W$197+D200*$W$198)/($W$196*8.314*C200))*$Y$192</f>
        <v>6.38377933742467E+025</v>
      </c>
      <c r="I200" s="1" t="n">
        <f aca="false">($W$199^(-1/$W$200))*($K$190^(1/$W$200-1))*EXP(($W$201+D200*$W$202)/($W$200*8.314*C200))*$Y$193</f>
        <v>6.25066509331207E+030</v>
      </c>
      <c r="J200" s="1" t="n">
        <f aca="false">($W$203^(-1/$W$204))*($K$190^(1/$W$204-1))*EXP(($W$205+D200*$W$206)/($W$204*8.314*C200))*$Y$194</f>
        <v>1.84894687451957E+021</v>
      </c>
      <c r="K200" s="1" t="n">
        <f aca="false">G200*$K$190*2</f>
        <v>1169236071.23049</v>
      </c>
      <c r="L200" s="1" t="n">
        <f aca="false">H200*$K$190*2</f>
        <v>127675586748.493</v>
      </c>
      <c r="M200" s="1" t="n">
        <f aca="false">I200*$K$190*2</f>
        <v>12501330186624100</v>
      </c>
      <c r="N200" s="1" t="n">
        <f aca="false">J200*$K$190*2</f>
        <v>3697893.74903914</v>
      </c>
      <c r="O200" s="1" t="n">
        <f aca="false">($W$207^(-1/$W$208))*($K$190^(1/$W$208-1))*EXP(($W$209+D200*$W$210)/($W$208*8.314*C200))*$X$195</f>
        <v>5E+019</v>
      </c>
      <c r="P200" s="1" t="n">
        <f aca="false">O200*$K$190*2</f>
        <v>100000</v>
      </c>
      <c r="Q200" s="1" t="n">
        <f aca="false">MIN(K200,E200)</f>
        <v>93838819.4423263</v>
      </c>
      <c r="R200" s="1" t="n">
        <f aca="false">MIN(F200,G200)</f>
        <v>4.69194097211631E+022</v>
      </c>
      <c r="V200" s="23" t="s">
        <v>78</v>
      </c>
      <c r="W200" s="1" t="n">
        <v>3.3</v>
      </c>
    </row>
    <row r="201" customFormat="false" ht="13.8" hidden="false" customHeight="false" outlineLevel="0" collapsed="false">
      <c r="A201" s="0" t="n">
        <v>9</v>
      </c>
      <c r="B201" s="1" t="n">
        <v>191000</v>
      </c>
      <c r="C201" s="10" t="n">
        <f aca="false">$F$188+($C$190/$F$190)*($B$190-B201)-($D$188*($B$190-B201)*($B$190-B201))/(2*$F$190)</f>
        <v>504.887142857143</v>
      </c>
      <c r="D201" s="0" t="n">
        <f aca="false">A201*9.8*2800*1000</f>
        <v>246960000</v>
      </c>
      <c r="E201" s="1" t="n">
        <f aca="false">$J$190*COS(20/180*3.14)+SIN(20/180*3.14)*D201</f>
        <v>103219289.046434</v>
      </c>
      <c r="F201" s="1" t="n">
        <f aca="false">E201/$K$190/2</f>
        <v>5.1609644523217E+022</v>
      </c>
      <c r="G201" s="1" t="n">
        <f aca="false">($W$191^(-1/$W$192))*($K$190^(1/$W$192-1))*EXP(($W$193+D201*$W$194)/($W$192*8.314*C201))*$Y$191</f>
        <v>3.30892196729461E+023</v>
      </c>
      <c r="H201" s="1" t="n">
        <f aca="false">($W$195^(-1/$W$196))*($K$190^(1/$W$196-1))*EXP(($W$197+D201*$W$198)/($W$196*8.314*C201))*$Y$192</f>
        <v>2.8935955319488E+025</v>
      </c>
      <c r="I201" s="1" t="n">
        <f aca="false">($W$199^(-1/$W$200))*($K$190^(1/$W$200-1))*EXP(($W$201+D201*$W$202)/($W$200*8.314*C201))*$Y$193</f>
        <v>1.30687145215433E+030</v>
      </c>
      <c r="J201" s="1" t="n">
        <f aca="false">($W$203^(-1/$W$204))*($K$190^(1/$W$204-1))*EXP(($W$205+D201*$W$206)/($W$204*8.314*C201))*$Y$194</f>
        <v>8.99825253198705E+020</v>
      </c>
      <c r="K201" s="1" t="n">
        <f aca="false">G201*$K$190*2</f>
        <v>661784393.458921</v>
      </c>
      <c r="L201" s="1" t="n">
        <f aca="false">H201*$K$190*2</f>
        <v>57871910638.976</v>
      </c>
      <c r="M201" s="1" t="n">
        <f aca="false">I201*$K$190*2</f>
        <v>2613742904308670</v>
      </c>
      <c r="N201" s="1" t="n">
        <f aca="false">J201*$K$190*2</f>
        <v>1799650.50639741</v>
      </c>
      <c r="O201" s="1" t="n">
        <f aca="false">($W$207^(-1/$W$208))*($K$190^(1/$W$208-1))*EXP(($W$209+D201*$W$210)/($W$208*8.314*C201))*$X$195</f>
        <v>5E+019</v>
      </c>
      <c r="P201" s="1" t="n">
        <f aca="false">O201*$K$190*2</f>
        <v>100000</v>
      </c>
      <c r="Q201" s="1" t="n">
        <f aca="false">MIN(K201,E201)</f>
        <v>103219289.046434</v>
      </c>
      <c r="R201" s="1" t="n">
        <f aca="false">MIN(F201,G201)</f>
        <v>5.1609644523217E+022</v>
      </c>
      <c r="V201" s="23" t="s">
        <v>79</v>
      </c>
      <c r="W201" s="1" t="n">
        <v>502100</v>
      </c>
    </row>
    <row r="202" customFormat="false" ht="13.8" hidden="false" customHeight="false" outlineLevel="0" collapsed="false">
      <c r="A202" s="0" t="n">
        <v>10</v>
      </c>
      <c r="B202" s="1" t="n">
        <v>190000</v>
      </c>
      <c r="C202" s="10" t="n">
        <f aca="false">$F$188+($C$190/$F$190)*($B$190-B202)-($D$188*($B$190-B202)*($B$190-B202))/(2*$F$190)</f>
        <v>524.7</v>
      </c>
      <c r="D202" s="0" t="n">
        <f aca="false">A202*9.8*2800*1000</f>
        <v>274400000</v>
      </c>
      <c r="E202" s="1" t="n">
        <f aca="false">$J$190*COS(20/180*3.14)+SIN(20/180*3.14)*D202</f>
        <v>112599758.650542</v>
      </c>
      <c r="F202" s="1" t="n">
        <f aca="false">E202/$K$190/2</f>
        <v>5.62998793252709E+022</v>
      </c>
      <c r="G202" s="1" t="n">
        <f aca="false">($W$191^(-1/$W$192))*($K$190^(1/$W$192-1))*EXP(($W$193+D202*$W$194)/($W$192*8.314*C202))*$Y$191</f>
        <v>2.01789120287173E+023</v>
      </c>
      <c r="H202" s="1" t="n">
        <f aca="false">($W$195^(-1/$W$196))*($K$190^(1/$W$196-1))*EXP(($W$197+D202*$W$198)/($W$196*8.314*C202))*$Y$192</f>
        <v>1.4547331556294E+025</v>
      </c>
      <c r="I202" s="1" t="n">
        <f aca="false">($W$199^(-1/$W$200))*($K$190^(1/$W$200-1))*EXP(($W$201+D202*$W$202)/($W$200*8.314*C202))*$Y$193</f>
        <v>3.35151567444914E+029</v>
      </c>
      <c r="J202" s="1" t="n">
        <f aca="false">($W$203^(-1/$W$204))*($K$190^(1/$W$204-1))*EXP(($W$205+D202*$W$206)/($W$204*8.314*C202))*$Y$194</f>
        <v>4.80917460710856E+020</v>
      </c>
      <c r="K202" s="1" t="n">
        <f aca="false">G202*$K$190*2</f>
        <v>403578240.574346</v>
      </c>
      <c r="L202" s="1" t="n">
        <f aca="false">H202*$K$190*2</f>
        <v>29094663112.5881</v>
      </c>
      <c r="M202" s="1" t="n">
        <f aca="false">I202*$K$190*2</f>
        <v>670303134889828</v>
      </c>
      <c r="N202" s="1" t="n">
        <f aca="false">J202*$K$190*2</f>
        <v>961834.921421713</v>
      </c>
      <c r="O202" s="1" t="n">
        <f aca="false">($W$207^(-1/$W$208))*($K$190^(1/$W$208-1))*EXP(($W$209+D202*$W$210)/($W$208*8.314*C202))*$X$195</f>
        <v>5E+019</v>
      </c>
      <c r="P202" s="1" t="n">
        <f aca="false">O202*$K$190*2</f>
        <v>100000</v>
      </c>
      <c r="Q202" s="1" t="n">
        <f aca="false">MIN(K202,E202)</f>
        <v>112599758.650542</v>
      </c>
      <c r="R202" s="1" t="n">
        <f aca="false">MIN(F202,G202)</f>
        <v>5.62998793252709E+022</v>
      </c>
      <c r="V202" s="23" t="s">
        <v>80</v>
      </c>
      <c r="W202" s="1" t="n">
        <v>6.4E-006</v>
      </c>
    </row>
    <row r="203" customFormat="false" ht="13.8" hidden="false" customHeight="false" outlineLevel="0" collapsed="false">
      <c r="A203" s="0" t="n">
        <v>11</v>
      </c>
      <c r="B203" s="1" t="n">
        <v>189000</v>
      </c>
      <c r="C203" s="10" t="n">
        <f aca="false">$F$188+($C$190/$F$190)*($B$190-B203)-($D$188*($B$190-B203)*($B$190-B203))/(2*$F$190)</f>
        <v>543.322380952381</v>
      </c>
      <c r="D203" s="0" t="n">
        <f aca="false">A203*9.8*2800*1000</f>
        <v>301840000</v>
      </c>
      <c r="E203" s="1" t="n">
        <f aca="false">$J$190*COS(20/180*3.14)+SIN(20/180*3.14)*D203</f>
        <v>121980228.25465</v>
      </c>
      <c r="F203" s="1" t="n">
        <f aca="false">E203/$K$190/2</f>
        <v>6.09901141273249E+022</v>
      </c>
      <c r="G203" s="1" t="n">
        <f aca="false">($W$191^(-1/$W$192))*($K$190^(1/$W$192-1))*EXP(($W$193+D203*$W$194)/($W$192*8.314*C203))*$Y$191</f>
        <v>1.31084044195732E+023</v>
      </c>
      <c r="H203" s="1" t="n">
        <f aca="false">($W$195^(-1/$W$196))*($K$190^(1/$W$196-1))*EXP(($W$197+D203*$W$198)/($W$196*8.314*C203))*$Y$192</f>
        <v>7.98417243438408E+024</v>
      </c>
      <c r="I203" s="1" t="n">
        <f aca="false">($W$199^(-1/$W$200))*($K$190^(1/$W$200-1))*EXP(($W$201+D203*$W$202)/($W$200*8.314*C203))*$Y$193</f>
        <v>1.0217926720735E+029</v>
      </c>
      <c r="J203" s="1" t="n">
        <f aca="false">($W$203^(-1/$W$204))*($K$190^(1/$W$204-1))*EXP(($W$205+D203*$W$206)/($W$204*8.314*C203))*$Y$194</f>
        <v>2.78242101807052E+020</v>
      </c>
      <c r="K203" s="1" t="n">
        <f aca="false">G203*$K$190*2</f>
        <v>262168088.391465</v>
      </c>
      <c r="L203" s="1" t="n">
        <f aca="false">H203*$K$190*2</f>
        <v>15968344868.7682</v>
      </c>
      <c r="M203" s="1" t="n">
        <f aca="false">I203*$K$190*2</f>
        <v>204358534414700</v>
      </c>
      <c r="N203" s="1" t="n">
        <f aca="false">J203*$K$190*2</f>
        <v>556484.203614105</v>
      </c>
      <c r="O203" s="1" t="n">
        <f aca="false">($W$207^(-1/$W$208))*($K$190^(1/$W$208-1))*EXP(($W$209+D203*$W$210)/($W$208*8.314*C203))*$X$195</f>
        <v>5E+019</v>
      </c>
      <c r="P203" s="1" t="n">
        <f aca="false">O203*$K$190*2</f>
        <v>100000</v>
      </c>
      <c r="Q203" s="1" t="n">
        <f aca="false">MIN(K203,E203)</f>
        <v>121980228.25465</v>
      </c>
      <c r="R203" s="1" t="n">
        <f aca="false">MIN(F203,G203)</f>
        <v>6.09901141273249E+022</v>
      </c>
      <c r="V203" s="25" t="s">
        <v>81</v>
      </c>
      <c r="W203" s="1" t="n">
        <v>1.36931E-012</v>
      </c>
    </row>
    <row r="204" customFormat="false" ht="13.8" hidden="false" customHeight="false" outlineLevel="0" collapsed="false">
      <c r="A204" s="0" t="n">
        <v>12</v>
      </c>
      <c r="B204" s="1" t="n">
        <v>188000</v>
      </c>
      <c r="C204" s="10" t="n">
        <f aca="false">$F$188+($C$190/$F$190)*($B$190-B204)-($D$188*($B$190-B204)*($B$190-B204))/(2*$F$190)</f>
        <v>560.754285714286</v>
      </c>
      <c r="D204" s="0" t="n">
        <f aca="false">A204*9.8*2800*1000</f>
        <v>329280000</v>
      </c>
      <c r="E204" s="1" t="n">
        <f aca="false">$J$190*COS(20/180*3.14)+SIN(20/180*3.14)*D204</f>
        <v>131360697.858758</v>
      </c>
      <c r="F204" s="1" t="n">
        <f aca="false">E204/$K$190/2</f>
        <v>6.56803489293788E+022</v>
      </c>
      <c r="G204" s="1" t="n">
        <f aca="false">($W$191^(-1/$W$192))*($K$190^(1/$W$192-1))*EXP(($W$193+D204*$W$194)/($W$192*8.314*C204))*$Y$191</f>
        <v>8.98908883338817E+022</v>
      </c>
      <c r="H204" s="1" t="n">
        <f aca="false">($W$195^(-1/$W$196))*($K$190^(1/$W$196-1))*EXP(($W$197+D204*$W$198)/($W$196*8.314*C204))*$Y$192</f>
        <v>4.72413310783846E+024</v>
      </c>
      <c r="I204" s="1" t="n">
        <f aca="false">($W$199^(-1/$W$200))*($K$190^(1/$W$200-1))*EXP(($W$201+D204*$W$202)/($W$200*8.314*C204))*$Y$193</f>
        <v>3.61267112162322E+028</v>
      </c>
      <c r="J204" s="1" t="n">
        <f aca="false">($W$203^(-1/$W$204))*($K$190^(1/$W$204-1))*EXP(($W$205+D204*$W$206)/($W$204*8.314*C204))*$Y$194</f>
        <v>1.72294059851969E+020</v>
      </c>
      <c r="K204" s="1" t="n">
        <f aca="false">G204*$K$190*2</f>
        <v>179781776.667763</v>
      </c>
      <c r="L204" s="1" t="n">
        <f aca="false">H204*$K$190*2</f>
        <v>9448266215.67693</v>
      </c>
      <c r="M204" s="1" t="n">
        <f aca="false">I204*$K$190*2</f>
        <v>72253422432464.5</v>
      </c>
      <c r="N204" s="1" t="n">
        <f aca="false">J204*$K$190*2</f>
        <v>344588.119703938</v>
      </c>
      <c r="O204" s="1" t="n">
        <f aca="false">($W$207^(-1/$W$208))*($K$190^(1/$W$208-1))*EXP(($W$209+D204*$W$210)/($W$208*8.314*C204))*$X$195</f>
        <v>5E+019</v>
      </c>
      <c r="P204" s="1" t="n">
        <f aca="false">O204*$K$190*2</f>
        <v>100000</v>
      </c>
      <c r="Q204" s="1" t="n">
        <f aca="false">MIN(K204,E204)</f>
        <v>131360697.858758</v>
      </c>
      <c r="R204" s="1" t="n">
        <f aca="false">MIN(F204,G204)</f>
        <v>6.56803489293788E+022</v>
      </c>
      <c r="V204" s="25" t="s">
        <v>82</v>
      </c>
      <c r="W204" s="1" t="n">
        <v>3.3</v>
      </c>
    </row>
    <row r="205" customFormat="false" ht="13.8" hidden="false" customHeight="false" outlineLevel="0" collapsed="false">
      <c r="A205" s="0" t="n">
        <v>13</v>
      </c>
      <c r="B205" s="1" t="n">
        <v>187000</v>
      </c>
      <c r="C205" s="10" t="n">
        <f aca="false">$F$188+($C$190/$F$190)*($B$190-B205)-($D$188*($B$190-B205)*($B$190-B205))/(2*$F$190)</f>
        <v>576.995714285714</v>
      </c>
      <c r="D205" s="0" t="n">
        <f aca="false">A205*9.8*2800*1000</f>
        <v>356720000</v>
      </c>
      <c r="E205" s="1" t="n">
        <f aca="false">$J$190*COS(20/180*3.14)+SIN(20/180*3.14)*D205</f>
        <v>140741167.462865</v>
      </c>
      <c r="F205" s="1" t="n">
        <f aca="false">E205/$K$190/2</f>
        <v>7.03705837314327E+022</v>
      </c>
      <c r="G205" s="1" t="n">
        <f aca="false">($W$191^(-1/$W$192))*($K$190^(1/$W$192-1))*EXP(($W$193+D205*$W$194)/($W$192*8.314*C205))*$Y$191</f>
        <v>6.46026045469406E+022</v>
      </c>
      <c r="H205" s="1" t="n">
        <f aca="false">($W$195^(-1/$W$196))*($K$190^(1/$W$196-1))*EXP(($W$197+D205*$W$198)/($W$196*8.314*C205))*$Y$192</f>
        <v>2.98325577094067E+024</v>
      </c>
      <c r="I205" s="1" t="n">
        <f aca="false">($W$199^(-1/$W$200))*($K$190^(1/$W$200-1))*EXP(($W$201+D205*$W$202)/($W$200*8.314*C205))*$Y$193</f>
        <v>1.45215016677423E+028</v>
      </c>
      <c r="J205" s="1" t="n">
        <f aca="false">($W$203^(-1/$W$204))*($K$190^(1/$W$204-1))*EXP(($W$205+D205*$W$206)/($W$204*8.314*C205))*$Y$194</f>
        <v>1.13149136348229E+020</v>
      </c>
      <c r="K205" s="1" t="n">
        <f aca="false">G205*$K$190*2</f>
        <v>129205209.093881</v>
      </c>
      <c r="L205" s="1" t="n">
        <f aca="false">H205*$K$190*2</f>
        <v>5966511541.88134</v>
      </c>
      <c r="M205" s="1" t="n">
        <f aca="false">I205*$K$190*2</f>
        <v>29043003335484.6</v>
      </c>
      <c r="N205" s="1" t="n">
        <f aca="false">J205*$K$190*2</f>
        <v>226298.272696458</v>
      </c>
      <c r="O205" s="1" t="n">
        <f aca="false">($W$207^(-1/$W$208))*($K$190^(1/$W$208-1))*EXP(($W$209+D205*$W$210)/($W$208*8.314*C205))*$X$195</f>
        <v>5E+019</v>
      </c>
      <c r="P205" s="1" t="n">
        <f aca="false">O205*$K$190*2</f>
        <v>100000</v>
      </c>
      <c r="Q205" s="1" t="n">
        <f aca="false">MIN(K205,E205)</f>
        <v>129205209.093881</v>
      </c>
      <c r="R205" s="1" t="n">
        <f aca="false">MIN(F205,G205)</f>
        <v>6.46026045469406E+022</v>
      </c>
      <c r="V205" s="25" t="s">
        <v>83</v>
      </c>
      <c r="W205" s="1" t="n">
        <v>229830</v>
      </c>
    </row>
    <row r="206" customFormat="false" ht="13.8" hidden="false" customHeight="false" outlineLevel="0" collapsed="false">
      <c r="A206" s="0" t="n">
        <v>14</v>
      </c>
      <c r="B206" s="1" t="n">
        <v>186000</v>
      </c>
      <c r="C206" s="10" t="n">
        <f aca="false">$F$188+($C$190/$F$190)*($B$190-B206)-($D$188*($B$190-B206)*($B$190-B206))/(2*$F$190)</f>
        <v>592.046666666667</v>
      </c>
      <c r="D206" s="0" t="n">
        <f aca="false">A206*9.8*2800*1000</f>
        <v>384160000</v>
      </c>
      <c r="E206" s="1" t="n">
        <f aca="false">$J$190*COS(20/180*3.14)+SIN(20/180*3.14)*D206</f>
        <v>150121637.066973</v>
      </c>
      <c r="F206" s="1" t="n">
        <f aca="false">E206/$K$190/2</f>
        <v>7.50608185334866E+022</v>
      </c>
      <c r="G206" s="1" t="n">
        <f aca="false">($W$191^(-1/$W$192))*($K$190^(1/$W$192-1))*EXP(($W$193+D206*$W$194)/($W$192*8.314*C206))*$Y$191</f>
        <v>4.83739080208288E+022</v>
      </c>
      <c r="H206" s="1" t="n">
        <f aca="false">($W$195^(-1/$W$196))*($K$190^(1/$W$196-1))*EXP(($W$197+D206*$W$198)/($W$196*8.314*C206))*$Y$192</f>
        <v>1.99436057527018E+024</v>
      </c>
      <c r="I206" s="1" t="n">
        <f aca="false">($W$199^(-1/$W$200))*($K$190^(1/$W$200-1))*EXP(($W$201+D206*$W$202)/($W$200*8.314*C206))*$Y$193</f>
        <v>6.5303874221629E+027</v>
      </c>
      <c r="J206" s="1" t="n">
        <f aca="false">($W$203^(-1/$W$204))*($K$190^(1/$W$204-1))*EXP(($W$205+D206*$W$206)/($W$204*8.314*C206))*$Y$194</f>
        <v>7.82280825236111E+019</v>
      </c>
      <c r="K206" s="1" t="n">
        <f aca="false">G206*$K$190*2</f>
        <v>96747816.0416576</v>
      </c>
      <c r="L206" s="1" t="n">
        <f aca="false">H206*$K$190*2</f>
        <v>3988721150.54036</v>
      </c>
      <c r="M206" s="1" t="n">
        <f aca="false">I206*$K$190*2</f>
        <v>13060774844325.8</v>
      </c>
      <c r="N206" s="1" t="n">
        <f aca="false">J206*$K$190*2</f>
        <v>156456.165047222</v>
      </c>
      <c r="O206" s="1" t="n">
        <f aca="false">($W$207^(-1/$W$208))*($K$190^(1/$W$208-1))*EXP(($W$209+D206*$W$210)/($W$208*8.314*C206))*$X$195</f>
        <v>5E+019</v>
      </c>
      <c r="P206" s="1" t="n">
        <f aca="false">O206*$K$190*2</f>
        <v>100000</v>
      </c>
      <c r="Q206" s="1" t="n">
        <f aca="false">MIN(K206,E206)</f>
        <v>96747816.0416576</v>
      </c>
      <c r="R206" s="1" t="n">
        <f aca="false">MIN(F206,G206)</f>
        <v>4.83739080208288E+022</v>
      </c>
      <c r="V206" s="25" t="s">
        <v>84</v>
      </c>
      <c r="W206" s="1" t="n">
        <v>0</v>
      </c>
    </row>
    <row r="207" customFormat="false" ht="13.8" hidden="false" customHeight="false" outlineLevel="0" collapsed="false">
      <c r="A207" s="0" t="n">
        <v>15</v>
      </c>
      <c r="B207" s="1" t="n">
        <v>185000</v>
      </c>
      <c r="C207" s="10" t="n">
        <f aca="false">$F$188+($C$190/$F$190)*($B$190-B207)-($D$188*($B$190-B207)*($B$190-B207))/(2*$F$190)</f>
        <v>605.907142857143</v>
      </c>
      <c r="D207" s="0" t="n">
        <f aca="false">A207*9.8*2800*1000</f>
        <v>411600000</v>
      </c>
      <c r="E207" s="1" t="n">
        <f aca="false">$J$190*COS(20/180*3.14)+SIN(20/180*3.14)*D207</f>
        <v>159502106.671081</v>
      </c>
      <c r="F207" s="1" t="n">
        <f aca="false">E207/$K$190/2</f>
        <v>7.97510533355405E+022</v>
      </c>
      <c r="G207" s="1" t="n">
        <f aca="false">($W$191^(-1/$W$192))*($K$190^(1/$W$192-1))*EXP(($W$193+D207*$W$194)/($W$192*8.314*C207))*$Y$191</f>
        <v>3.75603890424006E+022</v>
      </c>
      <c r="H207" s="1" t="n">
        <f aca="false">($W$195^(-1/$W$196))*($K$190^(1/$W$196-1))*EXP(($W$197+D207*$W$198)/($W$196*8.314*C207))*$Y$192</f>
        <v>1.40212535695053E+024</v>
      </c>
      <c r="I207" s="1" t="n">
        <f aca="false">($W$199^(-1/$W$200))*($K$190^(1/$W$200-1))*EXP(($W$201+D207*$W$202)/($W$200*8.314*C207))*$Y$193</f>
        <v>3.24289162360839E+027</v>
      </c>
      <c r="J207" s="1" t="n">
        <f aca="false">($W$203^(-1/$W$204))*($K$190^(1/$W$204-1))*EXP(($W$205+D207*$W$206)/($W$204*8.314*C207))*$Y$194</f>
        <v>5.65973034609034E+019</v>
      </c>
      <c r="K207" s="1" t="n">
        <f aca="false">G207*$K$190*2</f>
        <v>75120778.0848012</v>
      </c>
      <c r="L207" s="1" t="n">
        <f aca="false">H207*$K$190*2</f>
        <v>2804250713.90106</v>
      </c>
      <c r="M207" s="1" t="n">
        <f aca="false">I207*$K$190*2</f>
        <v>6485783247216.79</v>
      </c>
      <c r="N207" s="1" t="n">
        <f aca="false">J207*$K$190*2</f>
        <v>113194.606921807</v>
      </c>
      <c r="O207" s="1" t="n">
        <f aca="false">($W$207^(-1/$W$208))*($K$190^(1/$W$208-1))*EXP(($W$209+D207*$W$210)/($W$208*8.314*C207))*$X$195</f>
        <v>5E+019</v>
      </c>
      <c r="P207" s="1" t="n">
        <f aca="false">O207*$K$190*2</f>
        <v>100000</v>
      </c>
      <c r="Q207" s="1" t="n">
        <f aca="false">MIN(K207,E207)</f>
        <v>75120778.0848012</v>
      </c>
      <c r="R207" s="1" t="n">
        <f aca="false">MIN(F207,G207)</f>
        <v>3.75603890424006E+022</v>
      </c>
      <c r="V207" s="23" t="s">
        <v>85</v>
      </c>
      <c r="W207" s="1" t="n">
        <v>1E-020</v>
      </c>
    </row>
    <row r="208" customFormat="false" ht="13.8" hidden="false" customHeight="false" outlineLevel="0" collapsed="false">
      <c r="A208" s="0" t="n">
        <v>16</v>
      </c>
      <c r="B208" s="1" t="n">
        <v>184000</v>
      </c>
      <c r="C208" s="10" t="n">
        <f aca="false">$F$188+($C$190/$F$190)*($B$190-B208)-($D$188*($B$190-B208)*($B$190-B208))/(2*$F$190)</f>
        <v>618.577142857143</v>
      </c>
      <c r="D208" s="0" t="n">
        <f aca="false">A208*9.8*2800*1000</f>
        <v>439040000</v>
      </c>
      <c r="E208" s="1" t="n">
        <f aca="false">$J$190*COS(20/180*3.14)+SIN(20/180*3.14)*D208</f>
        <v>168882576.275189</v>
      </c>
      <c r="F208" s="1" t="n">
        <f aca="false">E208/$K$190/2</f>
        <v>8.44412881375944E+022</v>
      </c>
      <c r="G208" s="1" t="n">
        <f aca="false">($W$191^(-1/$W$192))*($K$190^(1/$W$192-1))*EXP(($W$193+D208*$W$194)/($W$192*8.314*C208))*$Y$191</f>
        <v>3.01240309109877E+022</v>
      </c>
      <c r="H208" s="1" t="n">
        <f aca="false">($W$195^(-1/$W$196))*($K$190^(1/$W$196-1))*EXP(($W$197+D208*$W$198)/($W$196*8.314*C208))*$Y$192</f>
        <v>1.03106582994393E+024</v>
      </c>
      <c r="I208" s="1" t="n">
        <f aca="false">($W$199^(-1/$W$200))*($K$190^(1/$W$200-1))*EXP(($W$201+D208*$W$202)/($W$200*8.314*C208))*$Y$193</f>
        <v>1.75930779537563E+027</v>
      </c>
      <c r="J208" s="1" t="n">
        <f aca="false">($W$203^(-1/$W$204))*($K$190^(1/$W$204-1))*EXP(($W$205+D208*$W$206)/($W$204*8.314*C208))*$Y$194</f>
        <v>4.2639599764788E+019</v>
      </c>
      <c r="K208" s="1" t="n">
        <f aca="false">G208*$K$190*2</f>
        <v>60248061.8219753</v>
      </c>
      <c r="L208" s="1" t="n">
        <f aca="false">H208*$K$190*2</f>
        <v>2062131659.88785</v>
      </c>
      <c r="M208" s="1" t="n">
        <f aca="false">I208*$K$190*2</f>
        <v>3518615590751.26</v>
      </c>
      <c r="N208" s="1" t="n">
        <f aca="false">J208*$K$190*2</f>
        <v>85279.1995295761</v>
      </c>
      <c r="O208" s="1" t="n">
        <f aca="false">($W$207^(-1/$W$208))*($K$190^(1/$W$208-1))*EXP(($W$209+D208*$W$210)/($W$208*8.314*C208))*$X$195</f>
        <v>5E+019</v>
      </c>
      <c r="P208" s="1" t="n">
        <f aca="false">O208*$K$190*2</f>
        <v>100000</v>
      </c>
      <c r="Q208" s="1" t="n">
        <f aca="false">MIN(K208,E208)</f>
        <v>60248061.8219753</v>
      </c>
      <c r="R208" s="1" t="n">
        <f aca="false">MIN(F208,G208)</f>
        <v>3.01240309109877E+022</v>
      </c>
      <c r="V208" s="23" t="s">
        <v>86</v>
      </c>
      <c r="W208" s="1" t="n">
        <v>1</v>
      </c>
      <c r="AC208" s="0" t="n">
        <f aca="false">200000000/1E-016</f>
        <v>2E+024</v>
      </c>
    </row>
    <row r="209" customFormat="false" ht="13.8" hidden="false" customHeight="false" outlineLevel="0" collapsed="false">
      <c r="A209" s="0" t="n">
        <v>17</v>
      </c>
      <c r="B209" s="1" t="n">
        <v>183000</v>
      </c>
      <c r="C209" s="10" t="n">
        <f aca="false">$F$188+($C$190/$F$190)*($B$190-B209)-($D$188*($B$190-B209)*($B$190-B209))/(2*$F$190)</f>
        <v>630.056666666667</v>
      </c>
      <c r="D209" s="0" t="n">
        <f aca="false">A209*9.8*2800*1000</f>
        <v>466480000</v>
      </c>
      <c r="E209" s="1" t="n">
        <f aca="false">$J$190*COS(20/180*3.14)+SIN(20/180*3.14)*D209</f>
        <v>178263045.879297</v>
      </c>
      <c r="F209" s="1" t="n">
        <f aca="false">E209/$K$190/2</f>
        <v>8.91315229396483E+022</v>
      </c>
      <c r="G209" s="1" t="n">
        <f aca="false">($W$191^(-1/$W$192))*($K$190^(1/$W$192-1))*EXP(($W$193+D209*$W$194)/($W$192*8.314*C209))*$Y$191</f>
        <v>2.4875315260271E+022</v>
      </c>
      <c r="H209" s="1" t="n">
        <f aca="false">($W$195^(-1/$W$196))*($K$190^(1/$W$196-1))*EXP(($W$197+D209*$W$198)/($W$196*8.314*C209))*$Y$192</f>
        <v>7.89529229947634E+023</v>
      </c>
      <c r="I209" s="1" t="n">
        <f aca="false">($W$199^(-1/$W$200))*($K$190^(1/$W$200-1))*EXP(($W$201+D209*$W$202)/($W$200*8.314*C209))*$Y$193</f>
        <v>1.03357998785093E+027</v>
      </c>
      <c r="J209" s="1" t="n">
        <f aca="false">($W$203^(-1/$W$204))*($K$190^(1/$W$204-1))*EXP(($W$205+D209*$W$206)/($W$204*8.314*C209))*$Y$194</f>
        <v>3.33163089394119E+019</v>
      </c>
      <c r="K209" s="1" t="n">
        <f aca="false">G209*$K$190*2</f>
        <v>49750630.520542</v>
      </c>
      <c r="L209" s="1" t="n">
        <f aca="false">H209*$K$190*2</f>
        <v>1579058459.89527</v>
      </c>
      <c r="M209" s="1" t="n">
        <f aca="false">I209*$K$190*2</f>
        <v>2067159975701.85</v>
      </c>
      <c r="N209" s="1" t="n">
        <f aca="false">J209*$K$190*2</f>
        <v>66632.6178788238</v>
      </c>
      <c r="O209" s="1" t="n">
        <f aca="false">($W$207^(-1/$W$208))*($K$190^(1/$W$208-1))*EXP(($W$209+D209*$W$210)/($W$208*8.314*C209))*$X$195</f>
        <v>5E+019</v>
      </c>
      <c r="P209" s="1" t="n">
        <f aca="false">O209*$K$190*2</f>
        <v>100000</v>
      </c>
      <c r="Q209" s="1" t="n">
        <f aca="false">MIN(K209,E209)</f>
        <v>49750630.520542</v>
      </c>
      <c r="R209" s="1" t="n">
        <f aca="false">MIN(F209,G209)</f>
        <v>2.4875315260271E+022</v>
      </c>
      <c r="V209" s="23" t="s">
        <v>87</v>
      </c>
      <c r="W209" s="1" t="n">
        <v>0</v>
      </c>
    </row>
    <row r="210" customFormat="false" ht="13.8" hidden="false" customHeight="false" outlineLevel="0" collapsed="false">
      <c r="A210" s="0" t="n">
        <v>18</v>
      </c>
      <c r="B210" s="1" t="n">
        <v>182000</v>
      </c>
      <c r="C210" s="10" t="n">
        <f aca="false">$F$188+($C$190/$F$190)*($B$190-B210)-($D$188*($B$190-B210)*($B$190-B210))/(2*$F$190)</f>
        <v>640.345714285714</v>
      </c>
      <c r="D210" s="0" t="n">
        <f aca="false">A210*9.8*2800*1000</f>
        <v>493920000</v>
      </c>
      <c r="E210" s="1" t="n">
        <f aca="false">$J$190*COS(20/180*3.14)+SIN(20/180*3.14)*D210</f>
        <v>187643515.483404</v>
      </c>
      <c r="F210" s="1" t="n">
        <f aca="false">E210/$K$190/2</f>
        <v>9.38217577417022E+022</v>
      </c>
      <c r="G210" s="1" t="n">
        <f aca="false">($W$191^(-1/$W$192))*($K$190^(1/$W$192-1))*EXP(($W$193+D210*$W$194)/($W$192*8.314*C210))*$Y$191</f>
        <v>2.10936308124327E+022</v>
      </c>
      <c r="H210" s="1" t="n">
        <f aca="false">($W$195^(-1/$W$196))*($K$190^(1/$W$196-1))*EXP(($W$197+D210*$W$198)/($W$196*8.314*C210))*$Y$192</f>
        <v>6.27249304292718E+023</v>
      </c>
      <c r="I210" s="1" t="n">
        <f aca="false">($W$199^(-1/$W$200))*($K$190^(1/$W$200-1))*EXP(($W$201+D210*$W$202)/($W$200*8.314*C210))*$Y$193</f>
        <v>6.52815457148948E+026</v>
      </c>
      <c r="J210" s="1" t="n">
        <f aca="false">($W$203^(-1/$W$204))*($K$190^(1/$W$204-1))*EXP(($W$205+D210*$W$206)/($W$204*8.314*C210))*$Y$194</f>
        <v>2.69078014193422E+019</v>
      </c>
      <c r="K210" s="1" t="n">
        <f aca="false">G210*$K$190*2</f>
        <v>42187261.6248653</v>
      </c>
      <c r="L210" s="1" t="n">
        <f aca="false">H210*$K$190*2</f>
        <v>1254498608.58544</v>
      </c>
      <c r="M210" s="1" t="n">
        <f aca="false">I210*$K$190*2</f>
        <v>1305630914297.9</v>
      </c>
      <c r="N210" s="1" t="n">
        <f aca="false">J210*$K$190*2</f>
        <v>53815.6028386843</v>
      </c>
      <c r="O210" s="1" t="n">
        <f aca="false">($W$207^(-1/$W$208))*($K$190^(1/$W$208-1))*EXP(($W$209+D210*$W$210)/($W$208*8.314*C210))*$X$195</f>
        <v>5E+019</v>
      </c>
      <c r="P210" s="1" t="n">
        <f aca="false">O210*$K$190*2</f>
        <v>100000</v>
      </c>
      <c r="Q210" s="1" t="n">
        <f aca="false">MIN(K210,E210)</f>
        <v>42187261.6248653</v>
      </c>
      <c r="R210" s="1" t="n">
        <f aca="false">MIN(F210,G210)</f>
        <v>2.10936308124327E+022</v>
      </c>
      <c r="V210" s="23" t="s">
        <v>88</v>
      </c>
      <c r="W210" s="1" t="n">
        <v>0</v>
      </c>
    </row>
    <row r="211" customFormat="false" ht="13.8" hidden="false" customHeight="false" outlineLevel="0" collapsed="false">
      <c r="A211" s="0" t="n">
        <v>19</v>
      </c>
      <c r="B211" s="1" t="n">
        <v>181000</v>
      </c>
      <c r="C211" s="10" t="n">
        <f aca="false">$G$188+($D$190/$G$190)*($B$190-B211-18000)-($C$188*($B$190-B211-18000)*($B$190-B211-18000))/(2*$G$190)</f>
        <v>656.741428571429</v>
      </c>
      <c r="D211" s="0" t="n">
        <f aca="false">A211*9.8*2800*1000</f>
        <v>521360000</v>
      </c>
      <c r="E211" s="1" t="n">
        <f aca="false">$J$190*COS(20/180*3.14)+SIN(20/180*3.14)*D211</f>
        <v>197023985.087512</v>
      </c>
      <c r="F211" s="1" t="n">
        <f aca="false">E211/$K$190/2</f>
        <v>9.85119925437562E+022</v>
      </c>
      <c r="G211" s="1" t="n">
        <f aca="false">($W$191^(-1/$W$192))*($K$190^(1/$W$192-1))*EXP(($W$193+D211*$W$194)/($W$192*8.314*C211))*$Y$191</f>
        <v>1.63152185505304E+022</v>
      </c>
      <c r="H211" s="1" t="n">
        <f aca="false">($W$195^(-1/$W$196))*($K$190^(1/$W$196-1))*EXP(($W$197+D211*$W$198)/($W$196*8.314*C211))*$Y$192</f>
        <v>4.38768571796686E+023</v>
      </c>
      <c r="I211" s="1" t="n">
        <f aca="false">($W$199^(-1/$W$200))*($K$190^(1/$W$200-1))*EXP(($W$201+D211*$W$202)/($W$200*8.314*C211))*$Y$193</f>
        <v>3.21519860319073E+026</v>
      </c>
      <c r="J211" s="1" t="n">
        <f aca="false">($W$203^(-1/$W$204))*($K$190^(1/$W$204-1))*EXP(($W$205+D211*$W$206)/($W$204*8.314*C211))*$Y$194</f>
        <v>1.94107160261233E+019</v>
      </c>
      <c r="K211" s="1" t="n">
        <f aca="false">G211*$K$190*2</f>
        <v>32630437.1010608</v>
      </c>
      <c r="L211" s="1" t="n">
        <f aca="false">H211*$K$190*2</f>
        <v>877537143.593372</v>
      </c>
      <c r="M211" s="1" t="n">
        <f aca="false">I211*$K$190*2</f>
        <v>643039720638.146</v>
      </c>
      <c r="N211" s="1" t="n">
        <f aca="false">J211*$K$190*2</f>
        <v>38821.4320522465</v>
      </c>
      <c r="O211" s="1" t="n">
        <f aca="false">($W$207^(-1/$W$208))*($K$190^(1/$W$208-1))*EXP(($W$209+D211*$W$210)/($W$208*8.314*C211))*$X$195</f>
        <v>5E+019</v>
      </c>
      <c r="P211" s="1" t="n">
        <f aca="false">O211*$K$190*2</f>
        <v>100000</v>
      </c>
      <c r="Q211" s="1" t="n">
        <f aca="false">MIN(K211,E211)</f>
        <v>32630437.1010608</v>
      </c>
      <c r="R211" s="1" t="n">
        <f aca="false">MIN(F211,G211)</f>
        <v>1.63152185505304E+022</v>
      </c>
    </row>
    <row r="212" customFormat="false" ht="13.8" hidden="false" customHeight="false" outlineLevel="0" collapsed="false">
      <c r="A212" s="26" t="n">
        <v>20</v>
      </c>
      <c r="B212" s="1" t="n">
        <v>180000</v>
      </c>
      <c r="C212" s="10" t="n">
        <f aca="false">$G$188+($D$190/$G$190)*($B$190-B212-18000)-($C$188*($B$190-B212-18000)*($B$190-B212-18000))/(2*$G$190)</f>
        <v>673.292380952381</v>
      </c>
      <c r="D212" s="0" t="n">
        <f aca="false">A212*9.8*2800*1000</f>
        <v>548800000</v>
      </c>
      <c r="E212" s="27" t="n">
        <f aca="false">$J$190*COS(20/180*3.14)+SIN(20/180*3.14)*D212</f>
        <v>206404454.69162</v>
      </c>
      <c r="F212" s="27" t="n">
        <f aca="false">E212/$K$190/2</f>
        <v>1.0320222734581E+023</v>
      </c>
      <c r="G212" s="27" t="n">
        <f aca="false">($W$191^(-1/$W$192))*($K$190^(1/$W$192-1))*EXP(($W$193+D212*$W$194)/($W$192*8.314*C212))*$Y$191</f>
        <v>1.27484267126118E+022</v>
      </c>
      <c r="H212" s="27" t="n">
        <f aca="false">($W$195^(-1/$W$196))*($K$190^(1/$W$196-1))*EXP(($W$197+D212*$W$198)/($W$196*8.314*C212))*$Y$192</f>
        <v>3.11307817014521E+023</v>
      </c>
      <c r="I212" s="27" t="n">
        <f aca="false">($W$199^(-1/$W$200))*($K$190^(1/$W$200-1))*EXP(($W$201+D212*$W$202)/($W$200*8.314*C212))*$Y$193</f>
        <v>1.62879896397076E+026</v>
      </c>
      <c r="J212" s="27" t="n">
        <f aca="false">($W$203^(-1/$W$204))*($K$190^(1/$W$204-1))*EXP(($W$205+D212*$W$206)/($W$204*8.314*C212))*$Y$194</f>
        <v>1.41862713189287E+019</v>
      </c>
      <c r="K212" s="27" t="n">
        <f aca="false">G212*$K$190*2</f>
        <v>25496853.4252237</v>
      </c>
      <c r="L212" s="27" t="n">
        <f aca="false">H212*$K$190*2</f>
        <v>622615634.029042</v>
      </c>
      <c r="M212" s="27" t="n">
        <f aca="false">I212*$K$190*2</f>
        <v>325759792794.152</v>
      </c>
      <c r="N212" s="27" t="n">
        <f aca="false">J212*$K$190*2</f>
        <v>28372.5426378574</v>
      </c>
      <c r="O212" s="1" t="n">
        <f aca="false">($W$207^(-1/$W$208))*($K$190^(1/$W$208-1))*EXP(($W$209+D212*$W$210)/($W$208*8.314*C212))*$X$195</f>
        <v>5E+019</v>
      </c>
      <c r="P212" s="1" t="n">
        <f aca="false">O212*$K$190*2</f>
        <v>100000</v>
      </c>
      <c r="Q212" s="1" t="n">
        <f aca="false">MIN(K212,E212)</f>
        <v>25496853.4252237</v>
      </c>
      <c r="R212" s="1" t="n">
        <f aca="false">MIN(F212,G212)</f>
        <v>1.27484267126118E+022</v>
      </c>
    </row>
    <row r="213" customFormat="false" ht="13.8" hidden="false" customHeight="false" outlineLevel="0" collapsed="false">
      <c r="A213" s="28" t="n">
        <v>21</v>
      </c>
      <c r="B213" s="1" t="n">
        <v>179000</v>
      </c>
      <c r="C213" s="10" t="n">
        <f aca="false">$G$188+($D$190/$G$190)*($B$190-B213-18000)-($C$188*($B$190-B213-18000)*($B$190-B213-18000))/(2*$G$190)</f>
        <v>689.652857142857</v>
      </c>
      <c r="D213" s="28" t="n">
        <f aca="false">D212+2900*9.8*(A213-A212)*1000</f>
        <v>577220000</v>
      </c>
      <c r="E213" s="1" t="n">
        <f aca="false">$J$190*COS(20/180*3.14)+SIN(20/180*3.14)*D213</f>
        <v>216119941.067303</v>
      </c>
      <c r="F213" s="29" t="n">
        <f aca="false">E213/$K$190/2</f>
        <v>1.08059970533652E+023</v>
      </c>
      <c r="G213" s="29" t="n">
        <f aca="false">($W$191^(-1/$W$192))*($K$190^(1/$W$192-1))*EXP(($W$193+D213*$W$194)/($W$192*8.314*C213))*$Y$191</f>
        <v>1.0110303412477E+022</v>
      </c>
      <c r="H213" s="29" t="n">
        <f aca="false">($W$195^(-1/$W$196))*($K$190^(1/$W$196-1))*EXP(($W$197+D213*$W$198)/($W$196*8.314*C213))*$Y$192</f>
        <v>2.25463075224803E+023</v>
      </c>
      <c r="I213" s="29" t="n">
        <f aca="false">($W$199^(-1/$W$200))*($K$190^(1/$W$200-1))*EXP(($W$201+D213*$W$202)/($W$200*8.314*C213))*$Y$193</f>
        <v>8.59109213102946E+025</v>
      </c>
      <c r="J213" s="29" t="n">
        <f aca="false">($W$203^(-1/$W$204))*($K$190^(1/$W$204-1))*EXP(($W$205+D213*$W$206)/($W$204*8.314*C213))*$Y$194</f>
        <v>1.05605309203616E+019</v>
      </c>
      <c r="K213" s="29" t="n">
        <f aca="false">G213*$K$190*2</f>
        <v>20220606.824954</v>
      </c>
      <c r="L213" s="29" t="n">
        <f aca="false">H213*$K$190*2</f>
        <v>450926150.449607</v>
      </c>
      <c r="M213" s="29" t="n">
        <f aca="false">I213*$K$190*2</f>
        <v>171821842620.589</v>
      </c>
      <c r="N213" s="29" t="n">
        <f aca="false">J213*$K$190*2</f>
        <v>21121.0618407231</v>
      </c>
      <c r="Q213" s="29" t="n">
        <f aca="false">MIN(L213,E213)</f>
        <v>216119941.067303</v>
      </c>
      <c r="R213" s="29" t="n">
        <f aca="false">MIN(F213,H213)</f>
        <v>1.08059970533652E+023</v>
      </c>
    </row>
    <row r="214" customFormat="false" ht="13.8" hidden="false" customHeight="false" outlineLevel="0" collapsed="false">
      <c r="A214" s="0" t="n">
        <v>22</v>
      </c>
      <c r="B214" s="1" t="n">
        <v>178000</v>
      </c>
      <c r="C214" s="10" t="n">
        <f aca="false">$G$188+($D$190/$G$190)*($B$190-B214-18000)-($C$188*($B$190-B214-18000)*($B$190-B214-18000))/(2*$G$190)</f>
        <v>705.822857142857</v>
      </c>
      <c r="D214" s="28" t="n">
        <f aca="false">D213+2900*9.8*(A214-A213)*1000</f>
        <v>605640000</v>
      </c>
      <c r="E214" s="1" t="n">
        <f aca="false">$J$190*COS(20/180*3.14)+SIN(20/180*3.14)*D214</f>
        <v>225835427.442986</v>
      </c>
      <c r="F214" s="1" t="n">
        <f aca="false">E214/$K$190/2</f>
        <v>1.12917713721493E+023</v>
      </c>
      <c r="G214" s="1" t="n">
        <f aca="false">($W$191^(-1/$W$192))*($K$190^(1/$W$192-1))*EXP(($W$193+D214*$W$194)/($W$192*8.314*C214))*$Y$191</f>
        <v>8.1258729623041E+021</v>
      </c>
      <c r="H214" s="1" t="n">
        <f aca="false">($W$195^(-1/$W$196))*($K$190^(1/$W$196-1))*EXP(($W$197+D214*$W$198)/($W$196*8.314*C214))*$Y$192</f>
        <v>1.66349201081994E+023</v>
      </c>
      <c r="I214" s="1" t="n">
        <f aca="false">($W$199^(-1/$W$200))*($K$190^(1/$W$200-1))*EXP(($W$201+D214*$W$202)/($W$200*8.314*C214))*$Y$193</f>
        <v>4.70074304760442E+025</v>
      </c>
      <c r="J214" s="1" t="n">
        <f aca="false">($W$203^(-1/$W$204))*($K$190^(1/$W$204-1))*EXP(($W$205+D214*$W$206)/($W$204*8.314*C214))*$Y$194</f>
        <v>7.99529680755361E+018</v>
      </c>
      <c r="K214" s="1" t="n">
        <f aca="false">G214*$K$190*2</f>
        <v>16251745.9246082</v>
      </c>
      <c r="L214" s="1" t="n">
        <f aca="false">H214*$K$190*2</f>
        <v>332698402.163988</v>
      </c>
      <c r="M214" s="1" t="n">
        <f aca="false">I214*$K$190*2</f>
        <v>94014860952.0884</v>
      </c>
      <c r="N214" s="1" t="n">
        <f aca="false">J214*$K$190*2</f>
        <v>15990.5936151072</v>
      </c>
      <c r="Q214" s="29" t="n">
        <f aca="false">MIN(L214,E214)</f>
        <v>225835427.442986</v>
      </c>
      <c r="R214" s="29" t="n">
        <f aca="false">MIN(F214,H214)</f>
        <v>1.12917713721493E+023</v>
      </c>
    </row>
    <row r="215" customFormat="false" ht="13.8" hidden="false" customHeight="false" outlineLevel="0" collapsed="false">
      <c r="A215" s="0" t="n">
        <v>23</v>
      </c>
      <c r="B215" s="1" t="n">
        <v>177000</v>
      </c>
      <c r="C215" s="10" t="n">
        <f aca="false">$G$188+($D$190/$G$190)*($B$190-B215-18000)-($C$188*($B$190-B215-18000)*($B$190-B215-18000))/(2*$G$190)</f>
        <v>721.802380952381</v>
      </c>
      <c r="D215" s="28" t="n">
        <f aca="false">D214+2900*9.8*(A215-A214)*1000</f>
        <v>634060000</v>
      </c>
      <c r="E215" s="1" t="n">
        <f aca="false">$J$190*COS(20/180*3.14)+SIN(20/180*3.14)*D215</f>
        <v>235550913.818669</v>
      </c>
      <c r="F215" s="1" t="n">
        <f aca="false">E215/$K$190/2</f>
        <v>1.17775456909335E+023</v>
      </c>
      <c r="G215" s="1" t="n">
        <f aca="false">($W$191^(-1/$W$192))*($K$190^(1/$W$192-1))*EXP(($W$193+D215*$W$194)/($W$192*8.314*C215))*$Y$191</f>
        <v>6.61164160449213E+021</v>
      </c>
      <c r="H215" s="1" t="n">
        <f aca="false">($W$195^(-1/$W$196))*($K$190^(1/$W$196-1))*EXP(($W$197+D215*$W$198)/($W$196*8.314*C215))*$Y$192</f>
        <v>1.24847451785601E+023</v>
      </c>
      <c r="I215" s="1" t="n">
        <f aca="false">($W$199^(-1/$W$200))*($K$190^(1/$W$200-1))*EXP(($W$201+D215*$W$202)/($W$200*8.314*C215))*$Y$193</f>
        <v>2.66037879760545E+025</v>
      </c>
      <c r="J215" s="1" t="n">
        <f aca="false">($W$203^(-1/$W$204))*($K$190^(1/$W$204-1))*EXP(($W$205+D215*$W$206)/($W$204*8.314*C215))*$Y$194</f>
        <v>6.14789421057669E+018</v>
      </c>
      <c r="K215" s="1" t="n">
        <f aca="false">G215*$K$190*2</f>
        <v>13223283.2089843</v>
      </c>
      <c r="L215" s="1" t="n">
        <f aca="false">H215*$K$190*2</f>
        <v>249694903.571202</v>
      </c>
      <c r="M215" s="1" t="n">
        <f aca="false">I215*$K$190*2</f>
        <v>53207575952.109</v>
      </c>
      <c r="N215" s="1" t="n">
        <f aca="false">J215*$K$190*2</f>
        <v>12295.7884211534</v>
      </c>
      <c r="Q215" s="29" t="n">
        <f aca="false">MIN(L215,E215)</f>
        <v>235550913.818669</v>
      </c>
      <c r="R215" s="29" t="n">
        <f aca="false">MIN(F215,H215)</f>
        <v>1.17775456909335E+023</v>
      </c>
    </row>
    <row r="216" customFormat="false" ht="13.8" hidden="false" customHeight="false" outlineLevel="0" collapsed="false">
      <c r="A216" s="0" t="n">
        <v>24</v>
      </c>
      <c r="B216" s="1" t="n">
        <v>176000</v>
      </c>
      <c r="C216" s="10" t="n">
        <f aca="false">$G$188+($D$190/$G$190)*($B$190-B216-18000)-($C$188*($B$190-B216-18000)*($B$190-B216-18000))/(2*$G$190)</f>
        <v>737.591428571429</v>
      </c>
      <c r="D216" s="28" t="n">
        <f aca="false">D215+2900*9.8*(A216-A215)*1000</f>
        <v>662480000</v>
      </c>
      <c r="E216" s="1" t="n">
        <f aca="false">$J$190*COS(20/180*3.14)+SIN(20/180*3.14)*D216</f>
        <v>245266400.194353</v>
      </c>
      <c r="F216" s="1" t="n">
        <f aca="false">E216/$K$190/2</f>
        <v>1.22633200097176E+023</v>
      </c>
      <c r="G216" s="1" t="n">
        <f aca="false">($W$191^(-1/$W$192))*($K$190^(1/$W$192-1))*EXP(($W$193+D216*$W$194)/($W$192*8.314*C216))*$Y$191</f>
        <v>5.44084047474823E+021</v>
      </c>
      <c r="H216" s="1" t="n">
        <f aca="false">($W$195^(-1/$W$196))*($K$190^(1/$W$196-1))*EXP(($W$197+D216*$W$198)/($W$196*8.314*C216))*$Y$192</f>
        <v>9.51861834512952E+022</v>
      </c>
      <c r="I216" s="1" t="n">
        <f aca="false">($W$199^(-1/$W$200))*($K$190^(1/$W$200-1))*EXP(($W$201+D216*$W$202)/($W$200*8.314*C216))*$Y$193</f>
        <v>1.55322730587741E+025</v>
      </c>
      <c r="J216" s="1" t="n">
        <f aca="false">($W$203^(-1/$W$204))*($K$190^(1/$W$204-1))*EXP(($W$205+D216*$W$206)/($W$204*8.314*C216))*$Y$194</f>
        <v>4.79550654702979E+018</v>
      </c>
      <c r="K216" s="1" t="n">
        <f aca="false">G216*$K$190*2</f>
        <v>10881680.9494965</v>
      </c>
      <c r="L216" s="1" t="n">
        <f aca="false">H216*$K$190*2</f>
        <v>190372366.90259</v>
      </c>
      <c r="M216" s="1" t="n">
        <f aca="false">I216*$K$190*2</f>
        <v>31064546117.5482</v>
      </c>
      <c r="N216" s="1" t="n">
        <f aca="false">J216*$K$190*2</f>
        <v>9591.01309405959</v>
      </c>
      <c r="Q216" s="29" t="n">
        <f aca="false">MIN(L216,E216)</f>
        <v>190372366.90259</v>
      </c>
      <c r="R216" s="29" t="n">
        <f aca="false">MIN(F216,H216)</f>
        <v>9.51861834512952E+022</v>
      </c>
    </row>
    <row r="217" customFormat="false" ht="13.8" hidden="false" customHeight="false" outlineLevel="0" collapsed="false">
      <c r="A217" s="0" t="n">
        <v>25</v>
      </c>
      <c r="B217" s="1" t="n">
        <v>175000</v>
      </c>
      <c r="C217" s="10" t="n">
        <f aca="false">$G$188+($D$190/$G$190)*($B$190-B217-18000)-($C$188*($B$190-B217-18000)*($B$190-B217-18000))/(2*$G$190)</f>
        <v>753.19</v>
      </c>
      <c r="D217" s="28" t="n">
        <f aca="false">D216+2900*9.8*(A217-A216)*1000</f>
        <v>690900000</v>
      </c>
      <c r="E217" s="1" t="n">
        <f aca="false">$J$190*COS(20/180*3.14)+SIN(20/180*3.14)*D217</f>
        <v>254981886.570036</v>
      </c>
      <c r="F217" s="1" t="n">
        <f aca="false">E217/$K$190/2</f>
        <v>1.27490943285018E+023</v>
      </c>
      <c r="G217" s="1" t="n">
        <f aca="false">($W$191^(-1/$W$192))*($K$190^(1/$W$192-1))*EXP(($W$193+D217*$W$194)/($W$192*8.314*C217))*$Y$191</f>
        <v>4.52445869602129E+021</v>
      </c>
      <c r="H217" s="1" t="n">
        <f aca="false">($W$195^(-1/$W$196))*($K$190^(1/$W$196-1))*EXP(($W$197+D217*$W$198)/($W$196*8.314*C217))*$Y$192</f>
        <v>7.36349804042797E+022</v>
      </c>
      <c r="I217" s="1" t="n">
        <f aca="false">($W$199^(-1/$W$200))*($K$190^(1/$W$200-1))*EXP(($W$201+D217*$W$202)/($W$200*8.314*C217))*$Y$193</f>
        <v>9.33284183086342E+024</v>
      </c>
      <c r="J217" s="1" t="n">
        <f aca="false">($W$203^(-1/$W$204))*($K$190^(1/$W$204-1))*EXP(($W$205+D217*$W$206)/($W$204*8.314*C217))*$Y$194</f>
        <v>3.79040928495878E+018</v>
      </c>
      <c r="K217" s="1" t="n">
        <f aca="false">G217*$K$190*2</f>
        <v>9048917.39204258</v>
      </c>
      <c r="L217" s="1" t="n">
        <f aca="false">H217*$K$190*2</f>
        <v>147269960.808559</v>
      </c>
      <c r="M217" s="1" t="n">
        <f aca="false">I217*$K$190*2</f>
        <v>18665683661.7269</v>
      </c>
      <c r="N217" s="1" t="n">
        <f aca="false">J217*$K$190*2</f>
        <v>7580.81856991755</v>
      </c>
      <c r="Q217" s="29" t="n">
        <f aca="false">MIN(L217,E217)</f>
        <v>147269960.808559</v>
      </c>
      <c r="R217" s="29" t="n">
        <f aca="false">MIN(F217,H217)</f>
        <v>7.36349804042797E+022</v>
      </c>
    </row>
    <row r="218" customFormat="false" ht="13.8" hidden="false" customHeight="false" outlineLevel="0" collapsed="false">
      <c r="A218" s="0" t="n">
        <v>26</v>
      </c>
      <c r="B218" s="1" t="n">
        <v>174000</v>
      </c>
      <c r="C218" s="10" t="n">
        <f aca="false">$G$188+($D$190/$G$190)*($B$190-B218-18000)-($C$188*($B$190-B218-18000)*($B$190-B218-18000))/(2*$G$190)</f>
        <v>768.598095238095</v>
      </c>
      <c r="D218" s="28" t="n">
        <f aca="false">D217+2900*9.8*(A218-A217)*1000</f>
        <v>719320000</v>
      </c>
      <c r="E218" s="1" t="n">
        <f aca="false">$J$190*COS(20/180*3.14)+SIN(20/180*3.14)*D218</f>
        <v>264697372.945719</v>
      </c>
      <c r="F218" s="1" t="n">
        <f aca="false">E218/$K$190/2</f>
        <v>1.32348686472859E+023</v>
      </c>
      <c r="G218" s="1" t="n">
        <f aca="false">($W$191^(-1/$W$192))*($K$190^(1/$W$192-1))*EXP(($W$193+D218*$W$194)/($W$192*8.314*C218))*$Y$191</f>
        <v>3.79904993852132E+021</v>
      </c>
      <c r="H218" s="1" t="n">
        <f aca="false">($W$195^(-1/$W$196))*($K$190^(1/$W$196-1))*EXP(($W$197+D218*$W$198)/($W$196*8.314*C218))*$Y$192</f>
        <v>5.77355131566154E+022</v>
      </c>
      <c r="I218" s="1" t="n">
        <f aca="false">($W$199^(-1/$W$200))*($K$190^(1/$W$200-1))*EXP(($W$201+D218*$W$202)/($W$200*8.314*C218))*$Y$193</f>
        <v>5.75911017925302E+024</v>
      </c>
      <c r="J218" s="1" t="n">
        <f aca="false">($W$203^(-1/$W$204))*($K$190^(1/$W$204-1))*EXP(($W$205+D218*$W$206)/($W$204*8.314*C218))*$Y$194</f>
        <v>3.0328826555561E+018</v>
      </c>
      <c r="K218" s="1" t="n">
        <f aca="false">G218*$K$190*2</f>
        <v>7598099.87704264</v>
      </c>
      <c r="L218" s="1" t="n">
        <f aca="false">H218*$K$190*2</f>
        <v>115471026.313231</v>
      </c>
      <c r="M218" s="1" t="n">
        <f aca="false">I218*$K$190*2</f>
        <v>11518220358.5061</v>
      </c>
      <c r="N218" s="1" t="n">
        <f aca="false">J218*$K$190*2</f>
        <v>6065.76531111221</v>
      </c>
      <c r="Q218" s="29" t="n">
        <f aca="false">MIN(L218,E218)</f>
        <v>115471026.313231</v>
      </c>
      <c r="R218" s="29" t="n">
        <f aca="false">MIN(F218,H218)</f>
        <v>5.77355131566154E+022</v>
      </c>
    </row>
    <row r="219" customFormat="false" ht="13.8" hidden="false" customHeight="false" outlineLevel="0" collapsed="false">
      <c r="A219" s="0" t="n">
        <v>27</v>
      </c>
      <c r="B219" s="1" t="n">
        <v>173000</v>
      </c>
      <c r="C219" s="10" t="n">
        <f aca="false">$G$188+($D$190/$G$190)*($B$190-B219-18000)-($C$188*($B$190-B219-18000)*($B$190-B219-18000))/(2*$G$190)</f>
        <v>783.815714285714</v>
      </c>
      <c r="D219" s="28" t="n">
        <f aca="false">D218+2900*9.8*(A219-A218)*1000</f>
        <v>747740000</v>
      </c>
      <c r="E219" s="1" t="n">
        <f aca="false">$J$190*COS(20/180*3.14)+SIN(20/180*3.14)*D219</f>
        <v>274412859.321402</v>
      </c>
      <c r="F219" s="1" t="n">
        <f aca="false">E219/$K$190/2</f>
        <v>1.37206429660701E+023</v>
      </c>
      <c r="G219" s="1" t="n">
        <f aca="false">($W$191^(-1/$W$192))*($K$190^(1/$W$192-1))*EXP(($W$193+D219*$W$194)/($W$192*8.314*C219))*$Y$191</f>
        <v>3.21875294556968E+021</v>
      </c>
      <c r="H219" s="1" t="n">
        <f aca="false">($W$195^(-1/$W$196))*($K$190^(1/$W$196-1))*EXP(($W$197+D219*$W$198)/($W$196*8.314*C219))*$Y$192</f>
        <v>4.5838305024982E+022</v>
      </c>
      <c r="I219" s="1" t="n">
        <f aca="false">($W$199^(-1/$W$200))*($K$190^(1/$W$200-1))*EXP(($W$201+D219*$W$202)/($W$200*8.314*C219))*$Y$193</f>
        <v>3.64271108913699E+024</v>
      </c>
      <c r="J219" s="1" t="n">
        <f aca="false">($W$203^(-1/$W$204))*($K$190^(1/$W$204-1))*EXP(($W$205+D219*$W$206)/($W$204*8.314*C219))*$Y$194</f>
        <v>2.45447595881346E+018</v>
      </c>
      <c r="K219" s="1" t="n">
        <f aca="false">G219*$K$190*2</f>
        <v>6437505.89113936</v>
      </c>
      <c r="L219" s="1" t="n">
        <f aca="false">H219*$K$190*2</f>
        <v>91676610.049964</v>
      </c>
      <c r="M219" s="1" t="n">
        <f aca="false">I219*$K$190*2</f>
        <v>7285422178.27399</v>
      </c>
      <c r="N219" s="1" t="n">
        <f aca="false">J219*$K$190*2</f>
        <v>4908.95191762692</v>
      </c>
      <c r="Q219" s="29" t="n">
        <f aca="false">MIN(L219,E219)</f>
        <v>91676610.049964</v>
      </c>
      <c r="R219" s="29" t="n">
        <f aca="false">MIN(F219,H219)</f>
        <v>4.5838305024982E+022</v>
      </c>
    </row>
    <row r="220" customFormat="false" ht="13.8" hidden="false" customHeight="false" outlineLevel="0" collapsed="false">
      <c r="A220" s="0" t="n">
        <v>28</v>
      </c>
      <c r="B220" s="1" t="n">
        <v>172000</v>
      </c>
      <c r="C220" s="10" t="n">
        <f aca="false">$G$188+($D$190/$G$190)*($B$190-B220-18000)-($C$188*($B$190-B220-18000)*($B$190-B220-18000))/(2*$G$190)</f>
        <v>798.842857142857</v>
      </c>
      <c r="D220" s="28" t="n">
        <f aca="false">D219+2900*9.8*(A220-A219)*1000</f>
        <v>776160000</v>
      </c>
      <c r="E220" s="1" t="n">
        <f aca="false">$J$190*COS(20/180*3.14)+SIN(20/180*3.14)*D220</f>
        <v>284128345.697085</v>
      </c>
      <c r="F220" s="1" t="n">
        <f aca="false">E220/$K$190/2</f>
        <v>1.42064172848542E+023</v>
      </c>
      <c r="G220" s="1" t="n">
        <f aca="false">($W$191^(-1/$W$192))*($K$190^(1/$W$192-1))*EXP(($W$193+D220*$W$194)/($W$192*8.314*C220))*$Y$191</f>
        <v>2.74998252590874E+021</v>
      </c>
      <c r="H220" s="1" t="n">
        <f aca="false">($W$195^(-1/$W$196))*($K$190^(1/$W$196-1))*EXP(($W$197+D220*$W$198)/($W$196*8.314*C220))*$Y$192</f>
        <v>3.68178923154068E+022</v>
      </c>
      <c r="I220" s="1" t="n">
        <f aca="false">($W$199^(-1/$W$200))*($K$190^(1/$W$200-1))*EXP(($W$201+D220*$W$202)/($W$200*8.314*C220))*$Y$193</f>
        <v>2.35758057607474E+024</v>
      </c>
      <c r="J220" s="1" t="n">
        <f aca="false">($W$203^(-1/$W$204))*($K$190^(1/$W$204-1))*EXP(($W$205+D220*$W$206)/($W$204*8.314*C220))*$Y$194</f>
        <v>2.00746482252253E+018</v>
      </c>
      <c r="K220" s="1" t="n">
        <f aca="false">G220*$K$190*2</f>
        <v>5499965.05181748</v>
      </c>
      <c r="L220" s="1" t="n">
        <f aca="false">H220*$K$190*2</f>
        <v>73635784.6308136</v>
      </c>
      <c r="M220" s="1" t="n">
        <f aca="false">I220*$K$190*2</f>
        <v>4715161152.14948</v>
      </c>
      <c r="N220" s="1" t="n">
        <f aca="false">J220*$K$190*2</f>
        <v>4014.92964504507</v>
      </c>
      <c r="Q220" s="29" t="n">
        <f aca="false">MIN(L220,E220)</f>
        <v>73635784.6308136</v>
      </c>
      <c r="R220" s="29" t="n">
        <f aca="false">MIN(F220,H220)</f>
        <v>3.68178923154068E+022</v>
      </c>
    </row>
    <row r="221" customFormat="false" ht="13.8" hidden="false" customHeight="false" outlineLevel="0" collapsed="false">
      <c r="A221" s="0" t="n">
        <v>29</v>
      </c>
      <c r="B221" s="1" t="n">
        <v>171000</v>
      </c>
      <c r="C221" s="10" t="n">
        <f aca="false">$G$188+($D$190/$G$190)*($B$190-B221-18000)-($C$188*($B$190-B221-18000)*($B$190-B221-18000))/(2*$G$190)</f>
        <v>813.679523809524</v>
      </c>
      <c r="D221" s="28" t="n">
        <f aca="false">D220+2900*9.8*(A221-A220)*1000</f>
        <v>804580000</v>
      </c>
      <c r="E221" s="1" t="n">
        <f aca="false">$J$190*COS(20/180*3.14)+SIN(20/180*3.14)*D221</f>
        <v>293843832.072768</v>
      </c>
      <c r="F221" s="1" t="n">
        <f aca="false">E221/$K$190/2</f>
        <v>1.46921916036384E+023</v>
      </c>
      <c r="G221" s="1" t="n">
        <f aca="false">($W$191^(-1/$W$192))*($K$190^(1/$W$192-1))*EXP(($W$193+D221*$W$194)/($W$192*8.314*C221))*$Y$191</f>
        <v>2.36784226898139E+021</v>
      </c>
      <c r="H221" s="1" t="n">
        <f aca="false">($W$195^(-1/$W$196))*($K$190^(1/$W$196-1))*EXP(($W$197+D221*$W$198)/($W$196*8.314*C221))*$Y$192</f>
        <v>2.98942599365968E+022</v>
      </c>
      <c r="I221" s="1" t="n">
        <f aca="false">($W$199^(-1/$W$200))*($K$190^(1/$W$200-1))*EXP(($W$201+D221*$W$202)/($W$200*8.314*C221))*$Y$193</f>
        <v>1.55881873869272E+024</v>
      </c>
      <c r="J221" s="1" t="n">
        <f aca="false">($W$203^(-1/$W$204))*($K$190^(1/$W$204-1))*EXP(($W$205+D221*$W$206)/($W$204*8.314*C221))*$Y$194</f>
        <v>1.65808843665698E+018</v>
      </c>
      <c r="K221" s="1" t="n">
        <f aca="false">G221*$K$190*2</f>
        <v>4735684.53796278</v>
      </c>
      <c r="L221" s="1" t="n">
        <f aca="false">H221*$K$190*2</f>
        <v>59788519.8731936</v>
      </c>
      <c r="M221" s="1" t="n">
        <f aca="false">I221*$K$190*2</f>
        <v>3117637477.38545</v>
      </c>
      <c r="N221" s="1" t="n">
        <f aca="false">J221*$K$190*2</f>
        <v>3316.17687331395</v>
      </c>
      <c r="Q221" s="29" t="n">
        <f aca="false">MIN(L221,E221)</f>
        <v>59788519.8731936</v>
      </c>
      <c r="R221" s="29" t="n">
        <f aca="false">MIN(F221,H221)</f>
        <v>2.98942599365968E+022</v>
      </c>
    </row>
    <row r="222" customFormat="false" ht="13.8" hidden="false" customHeight="false" outlineLevel="0" collapsed="false">
      <c r="A222" s="0" t="n">
        <v>30</v>
      </c>
      <c r="B222" s="1" t="n">
        <v>170000</v>
      </c>
      <c r="C222" s="10" t="n">
        <f aca="false">$G$188+($D$190/$G$190)*($B$190-B222-18000)-($C$188*($B$190-B222-18000)*($B$190-B222-18000))/(2*$G$190)</f>
        <v>828.325714285714</v>
      </c>
      <c r="D222" s="28" t="n">
        <f aca="false">D221+2900*9.8*(A222-A221)*1000</f>
        <v>833000000</v>
      </c>
      <c r="E222" s="1" t="n">
        <f aca="false">$J$190*COS(20/180*3.14)+SIN(20/180*3.14)*D222</f>
        <v>303559318.448451</v>
      </c>
      <c r="F222" s="1" t="n">
        <f aca="false">E222/$K$190/2</f>
        <v>1.51779659224226E+023</v>
      </c>
      <c r="G222" s="1" t="n">
        <f aca="false">($W$191^(-1/$W$192))*($K$190^(1/$W$192-1))*EXP(($W$193+D222*$W$194)/($W$192*8.314*C222))*$Y$191</f>
        <v>2.05366532245615E+021</v>
      </c>
      <c r="H222" s="1" t="n">
        <f aca="false">($W$195^(-1/$W$196))*($K$190^(1/$W$196-1))*EXP(($W$197+D222*$W$198)/($W$196*8.314*C222))*$Y$192</f>
        <v>2.45188622539535E+022</v>
      </c>
      <c r="I222" s="1" t="n">
        <f aca="false">($W$199^(-1/$W$200))*($K$190^(1/$W$200-1))*EXP(($W$201+D222*$W$202)/($W$200*8.314*C222))*$Y$193</f>
        <v>1.05145078506723E+024</v>
      </c>
      <c r="J222" s="1" t="n">
        <f aca="false">($W$203^(-1/$W$204))*($K$190^(1/$W$204-1))*EXP(($W$205+D222*$W$206)/($W$204*8.314*C222))*$Y$194</f>
        <v>1.38213752288445E+018</v>
      </c>
      <c r="K222" s="1" t="n">
        <f aca="false">G222*$K$190*2</f>
        <v>4107330.6449123</v>
      </c>
      <c r="L222" s="1" t="n">
        <f aca="false">H222*$K$190*2</f>
        <v>49037724.507907</v>
      </c>
      <c r="M222" s="1" t="n">
        <f aca="false">I222*$K$190*2</f>
        <v>2102901570.13445</v>
      </c>
      <c r="N222" s="1" t="n">
        <f aca="false">J222*$K$190*2</f>
        <v>2764.27504576891</v>
      </c>
      <c r="Q222" s="29" t="n">
        <f aca="false">MIN(L222,E222)</f>
        <v>49037724.507907</v>
      </c>
      <c r="R222" s="29" t="n">
        <f aca="false">MIN(F222,H222)</f>
        <v>2.45188622539535E+022</v>
      </c>
    </row>
    <row r="223" customFormat="false" ht="13.8" hidden="false" customHeight="false" outlineLevel="0" collapsed="false">
      <c r="A223" s="28" t="n">
        <v>31</v>
      </c>
      <c r="B223" s="1" t="n">
        <v>169000</v>
      </c>
      <c r="C223" s="10" t="n">
        <f aca="false">$H$188+(($E$190/$H$190)*($B$190-B223-30000)/2.5)</f>
        <v>832.489777777778</v>
      </c>
      <c r="D223" s="28" t="n">
        <f aca="false">D222+2900*9.8*(A223-A222)*1000</f>
        <v>861420000</v>
      </c>
      <c r="E223" s="1" t="n">
        <f aca="false">$J$190*COS(20/180*3.14)+SIN(20/180*3.14)*D223</f>
        <v>313274804.824134</v>
      </c>
      <c r="F223" s="29" t="n">
        <f aca="false">E223/$K$190/2</f>
        <v>1.56637402412067E+023</v>
      </c>
      <c r="G223" s="29" t="n">
        <f aca="false">($W$191^(-1/$W$192))*($K$190^(1/$W$192-1))*EXP(($W$193+D223*$W$194)/($W$192*8.314*C223))*$Y$191</f>
        <v>1.98331600672059E+021</v>
      </c>
      <c r="H223" s="29" t="n">
        <f aca="false">($W$195^(-1/$W$196))*($K$190^(1/$W$196-1))*EXP(($W$197+D223*$W$198)/($W$196*8.314*C223))*$Y$192</f>
        <v>2.33335156272965E+022</v>
      </c>
      <c r="I223" s="29" t="n">
        <f aca="false">($W$199^(-1/$W$200))*($K$190^(1/$W$200-1))*EXP(($W$201+D223*$W$202)/($W$200*8.314*C223))*$Y$193</f>
        <v>9.47859000250121E+023</v>
      </c>
      <c r="J223" s="29" t="n">
        <f aca="false">($W$203^(-1/$W$204))*($K$190^(1/$W$204-1))*EXP(($W$205+D223*$W$206)/($W$204*8.314*C223))*$Y$194</f>
        <v>1.31396124975818E+018</v>
      </c>
      <c r="K223" s="29" t="n">
        <f aca="false">G223*$K$190*2</f>
        <v>3966632.01344118</v>
      </c>
      <c r="L223" s="29" t="n">
        <f aca="false">H223*$K$190*2</f>
        <v>46667031.254593</v>
      </c>
      <c r="M223" s="29" t="n">
        <f aca="false">I223*$K$190*2</f>
        <v>1895718000.50024</v>
      </c>
      <c r="N223" s="29" t="n">
        <f aca="false">J223*$K$190*2</f>
        <v>2627.92249951635</v>
      </c>
      <c r="Q223" s="29" t="n">
        <f aca="false">MIN(L223,E223)</f>
        <v>46667031.254593</v>
      </c>
      <c r="R223" s="29" t="n">
        <f aca="false">MIN(F223,H223)</f>
        <v>2.33335156272965E+022</v>
      </c>
    </row>
    <row r="224" customFormat="false" ht="13.8" hidden="false" customHeight="false" outlineLevel="0" collapsed="false">
      <c r="A224" s="28" t="n">
        <v>32</v>
      </c>
      <c r="B224" s="1" t="n">
        <v>168000</v>
      </c>
      <c r="C224" s="10" t="n">
        <f aca="false">$H$188+(($E$190/$H$190)*($B$190-B224-30000)/2.5)</f>
        <v>836.979555555556</v>
      </c>
      <c r="D224" s="28" t="n">
        <f aca="false">D223+2900*9.8*(A224-A223)*1000</f>
        <v>889840000</v>
      </c>
      <c r="E224" s="1" t="n">
        <f aca="false">$J$190*COS(20/180*3.14)+SIN(20/180*3.14)*D224</f>
        <v>322990291.199817</v>
      </c>
      <c r="F224" s="29" t="n">
        <f aca="false">E224/$K$190/2</f>
        <v>1.61495145599909E+023</v>
      </c>
      <c r="G224" s="29" t="n">
        <f aca="false">($W$191^(-1/$W$192))*($K$190^(1/$W$192-1))*EXP(($W$193+D224*$W$194)/($W$192*8.314*C224))*$Y$191</f>
        <v>1.90992739192052E+021</v>
      </c>
      <c r="H224" s="29" t="n">
        <f aca="false">($W$195^(-1/$W$196))*($K$190^(1/$W$196-1))*EXP(($W$197+D224*$W$198)/($W$196*8.314*C224))*$Y$192</f>
        <v>2.21184903545214E+022</v>
      </c>
      <c r="I224" s="29" t="n">
        <f aca="false">($W$199^(-1/$W$200))*($K$190^(1/$W$200-1))*EXP(($W$201+D224*$W$202)/($W$200*8.314*C224))*$Y$193</f>
        <v>8.48024059725268E+023</v>
      </c>
      <c r="J224" s="29" t="n">
        <f aca="false">($W$203^(-1/$W$204))*($K$190^(1/$W$204-1))*EXP(($W$205+D224*$W$206)/($W$204*8.314*C224))*$Y$194</f>
        <v>1.24491691829165E+018</v>
      </c>
      <c r="K224" s="29" t="n">
        <f aca="false">G224*$K$190*2</f>
        <v>3819854.78384103</v>
      </c>
      <c r="L224" s="29" t="n">
        <f aca="false">H224*$K$190*2</f>
        <v>44236980.7090427</v>
      </c>
      <c r="M224" s="29" t="n">
        <f aca="false">I224*$K$190*2</f>
        <v>1696048119.45054</v>
      </c>
      <c r="N224" s="29" t="n">
        <f aca="false">J224*$K$190*2</f>
        <v>2489.8338365833</v>
      </c>
      <c r="Q224" s="29" t="n">
        <f aca="false">MIN(L224,E224)</f>
        <v>44236980.7090427</v>
      </c>
      <c r="R224" s="29" t="n">
        <f aca="false">MIN(F224,H224)</f>
        <v>2.21184903545214E+022</v>
      </c>
    </row>
    <row r="225" customFormat="false" ht="13.8" hidden="false" customHeight="false" outlineLevel="0" collapsed="false">
      <c r="A225" s="28" t="n">
        <v>33</v>
      </c>
      <c r="B225" s="1" t="n">
        <v>167000</v>
      </c>
      <c r="C225" s="10" t="n">
        <f aca="false">$H$188+(($E$190/$H$190)*($B$190-B225-30000)/2.5)</f>
        <v>841.469333333333</v>
      </c>
      <c r="D225" s="28" t="n">
        <f aca="false">D224+2900*9.8*(A225-A224)*1000</f>
        <v>918260000</v>
      </c>
      <c r="E225" s="1" t="n">
        <f aca="false">$J$190*COS(20/180*3.14)+SIN(20/180*3.14)*D225</f>
        <v>332705777.5755</v>
      </c>
      <c r="F225" s="29" t="n">
        <f aca="false">E225/$K$190/2</f>
        <v>1.6635288878775E+023</v>
      </c>
      <c r="G225" s="29" t="n">
        <f aca="false">($W$191^(-1/$W$192))*($K$190^(1/$W$192-1))*EXP(($W$193+D225*$W$194)/($W$192*8.314*C225))*$Y$191</f>
        <v>1.83999456686953E+021</v>
      </c>
      <c r="H225" s="29" t="n">
        <f aca="false">($W$195^(-1/$W$196))*($K$190^(1/$W$196-1))*EXP(($W$197+D225*$W$198)/($W$196*8.314*C225))*$Y$192</f>
        <v>2.0978702429879E+022</v>
      </c>
      <c r="I225" s="29" t="n">
        <f aca="false">($W$199^(-1/$W$200))*($K$190^(1/$W$200-1))*EXP(($W$201+D225*$W$202)/($W$200*8.314*C225))*$Y$193</f>
        <v>7.59606044970166E+023</v>
      </c>
      <c r="J225" s="29" t="n">
        <f aca="false">($W$203^(-1/$W$204))*($K$190^(1/$W$204-1))*EXP(($W$205+D225*$W$206)/($W$204*8.314*C225))*$Y$194</f>
        <v>1.18018023925067E+018</v>
      </c>
      <c r="K225" s="29" t="n">
        <f aca="false">G225*$K$190*2</f>
        <v>3679989.13373907</v>
      </c>
      <c r="L225" s="29" t="n">
        <f aca="false">H225*$K$190*2</f>
        <v>41957404.859758</v>
      </c>
      <c r="M225" s="29" t="n">
        <f aca="false">I225*$K$190*2</f>
        <v>1519212089.94033</v>
      </c>
      <c r="N225" s="29" t="n">
        <f aca="false">J225*$K$190*2</f>
        <v>2360.36047850134</v>
      </c>
      <c r="Q225" s="29" t="n">
        <f aca="false">MIN(L225,E225)</f>
        <v>41957404.859758</v>
      </c>
      <c r="R225" s="29" t="n">
        <f aca="false">MIN(F225,H225)</f>
        <v>2.0978702429879E+022</v>
      </c>
    </row>
    <row r="226" customFormat="false" ht="13.8" hidden="false" customHeight="false" outlineLevel="0" collapsed="false">
      <c r="A226" s="28" t="n">
        <v>34</v>
      </c>
      <c r="B226" s="1" t="n">
        <v>166000</v>
      </c>
      <c r="C226" s="10" t="n">
        <f aca="false">$H$188+(($E$190/$H$190)*($B$190-B226-30000)/2.5)</f>
        <v>845.959111111111</v>
      </c>
      <c r="D226" s="28" t="n">
        <f aca="false">D225+2900*9.8*(A226-A225)*1000</f>
        <v>946680000</v>
      </c>
      <c r="E226" s="1" t="n">
        <f aca="false">$J$190*COS(20/180*3.14)+SIN(20/180*3.14)*D226</f>
        <v>342421263.951183</v>
      </c>
      <c r="F226" s="29" t="n">
        <f aca="false">E226/$K$190/2</f>
        <v>1.71210631975592E+023</v>
      </c>
      <c r="G226" s="29" t="n">
        <f aca="false">($W$191^(-1/$W$192))*($K$190^(1/$W$192-1))*EXP(($W$193+D226*$W$194)/($W$192*8.314*C226))*$Y$191</f>
        <v>1.77332437850441E+021</v>
      </c>
      <c r="H226" s="29" t="n">
        <f aca="false">($W$195^(-1/$W$196))*($K$190^(1/$W$196-1))*EXP(($W$197+D226*$W$198)/($W$196*8.314*C226))*$Y$192</f>
        <v>1.99088261813414E+022</v>
      </c>
      <c r="I226" s="29" t="n">
        <f aca="false">($W$199^(-1/$W$200))*($K$190^(1/$W$200-1))*EXP(($W$201+D226*$W$202)/($W$200*8.314*C226))*$Y$193</f>
        <v>6.81202511040828E+023</v>
      </c>
      <c r="J226" s="29" t="n">
        <f aca="false">($W$203^(-1/$W$204))*($K$190^(1/$W$204-1))*EXP(($W$205+D226*$W$206)/($W$204*8.314*C226))*$Y$194</f>
        <v>1.1194442846557E+018</v>
      </c>
      <c r="K226" s="29" t="n">
        <f aca="false">G226*$K$190*2</f>
        <v>3546648.75700882</v>
      </c>
      <c r="L226" s="29" t="n">
        <f aca="false">H226*$K$190*2</f>
        <v>39817652.3626827</v>
      </c>
      <c r="M226" s="29" t="n">
        <f aca="false">I226*$K$190*2</f>
        <v>1362405022.08166</v>
      </c>
      <c r="N226" s="29" t="n">
        <f aca="false">J226*$K$190*2</f>
        <v>2238.8885693114</v>
      </c>
      <c r="Q226" s="29" t="n">
        <f aca="false">MIN(L226,E226)</f>
        <v>39817652.3626827</v>
      </c>
      <c r="R226" s="29" t="n">
        <f aca="false">MIN(F226,H226)</f>
        <v>1.99088261813414E+022</v>
      </c>
    </row>
    <row r="227" customFormat="false" ht="13.8" hidden="false" customHeight="false" outlineLevel="0" collapsed="false">
      <c r="A227" s="28" t="n">
        <v>35</v>
      </c>
      <c r="B227" s="1" t="n">
        <v>165000</v>
      </c>
      <c r="C227" s="10" t="n">
        <f aca="false">$H$188+(($E$190/$H$190)*($B$190-B227-30000)/2.5)</f>
        <v>850.448888888889</v>
      </c>
      <c r="D227" s="28" t="n">
        <f aca="false">D226+2900*9.8*(A227-A226)*1000</f>
        <v>975100000</v>
      </c>
      <c r="E227" s="1" t="n">
        <f aca="false">$J$190*COS(20/180*3.14)+SIN(20/180*3.14)*D227</f>
        <v>352136750.326867</v>
      </c>
      <c r="F227" s="29" t="n">
        <f aca="false">E227/$K$190/2</f>
        <v>1.76068375163433E+023</v>
      </c>
      <c r="G227" s="29" t="n">
        <f aca="false">($W$191^(-1/$W$192))*($K$190^(1/$W$192-1))*EXP(($W$193+D227*$W$194)/($W$192*8.314*C227))*$Y$191</f>
        <v>1.70973603643016E+021</v>
      </c>
      <c r="H227" s="29" t="n">
        <f aca="false">($W$195^(-1/$W$196))*($K$190^(1/$W$196-1))*EXP(($W$197+D227*$W$198)/($W$196*8.314*C227))*$Y$192</f>
        <v>1.89039567704613E+022</v>
      </c>
      <c r="I227" s="29" t="n">
        <f aca="false">($W$199^(-1/$W$200))*($K$190^(1/$W$200-1))*EXP(($W$201+D227*$W$202)/($W$200*8.314*C227))*$Y$193</f>
        <v>6.11594567022616E+023</v>
      </c>
      <c r="J227" s="29" t="n">
        <f aca="false">($W$203^(-1/$W$204))*($K$190^(1/$W$204-1))*EXP(($W$205+D227*$W$206)/($W$204*8.314*C227))*$Y$194</f>
        <v>1.06242652373496E+018</v>
      </c>
      <c r="K227" s="29" t="n">
        <f aca="false">G227*$K$190*2</f>
        <v>3419472.07286031</v>
      </c>
      <c r="L227" s="29" t="n">
        <f aca="false">H227*$K$190*2</f>
        <v>37807913.5409226</v>
      </c>
      <c r="M227" s="29" t="n">
        <f aca="false">I227*$K$190*2</f>
        <v>1223189134.04523</v>
      </c>
      <c r="N227" s="29" t="n">
        <f aca="false">J227*$K$190*2</f>
        <v>2124.85304746993</v>
      </c>
      <c r="Q227" s="29" t="n">
        <f aca="false">MIN(L227,E227)</f>
        <v>37807913.5409226</v>
      </c>
      <c r="R227" s="29" t="n">
        <f aca="false">MIN(F227,H227)</f>
        <v>1.89039567704613E+022</v>
      </c>
    </row>
    <row r="228" customFormat="false" ht="13.8" hidden="false" customHeight="false" outlineLevel="0" collapsed="false">
      <c r="A228" s="0" t="n">
        <v>36</v>
      </c>
      <c r="B228" s="1" t="n">
        <v>164000</v>
      </c>
      <c r="C228" s="10" t="n">
        <f aca="false">$H$188+(($E$190/$H$190)*($B$190-B228-30000)/2.5)</f>
        <v>854.938666666667</v>
      </c>
      <c r="D228" s="28" t="n">
        <f aca="false">D227+2900*9.8*(A228-A227)*1000</f>
        <v>1003520000</v>
      </c>
      <c r="E228" s="1" t="n">
        <f aca="false">$J$190*COS(20/180*3.14)+SIN(20/180*3.14)*D228</f>
        <v>361852236.70255</v>
      </c>
      <c r="F228" s="1" t="n">
        <f aca="false">E228/$K$190/2</f>
        <v>1.80926118351275E+023</v>
      </c>
      <c r="G228" s="1" t="n">
        <f aca="false">($W$191^(-1/$W$192))*($K$190^(1/$W$192-1))*EXP(($W$193+D228*$W$194)/($W$192*8.314*C228))*$Y$191</f>
        <v>1.64906022726945E+021</v>
      </c>
      <c r="H228" s="1" t="n">
        <f aca="false">($W$195^(-1/$W$196))*($K$190^(1/$W$196-1))*EXP(($W$197+D228*$W$198)/($W$196*8.314*C228))*$Y$192</f>
        <v>1.79595736663279E+022</v>
      </c>
      <c r="I228" s="1" t="n">
        <f aca="false">($W$199^(-1/$W$200))*($K$190^(1/$W$200-1))*EXP(($W$201+D228*$W$202)/($W$200*8.314*C228))*$Y$193</f>
        <v>5.49721442875255E+023</v>
      </c>
      <c r="J228" s="1" t="n">
        <f aca="false">($W$203^(-1/$W$204))*($K$190^(1/$W$204-1))*EXP(($W$205+D228*$W$206)/($W$204*8.314*C228))*$Y$194</f>
        <v>1.00886669388835E+018</v>
      </c>
      <c r="K228" s="1" t="n">
        <f aca="false">G228*$K$190*2</f>
        <v>3298120.4545389</v>
      </c>
      <c r="L228" s="1" t="n">
        <f aca="false">H228*$K$190*2</f>
        <v>35919147.3326558</v>
      </c>
      <c r="M228" s="1" t="n">
        <f aca="false">I228*$K$190*2</f>
        <v>1099442885.75051</v>
      </c>
      <c r="N228" s="1" t="n">
        <f aca="false">J228*$K$190*2</f>
        <v>2017.7333877767</v>
      </c>
      <c r="Q228" s="29" t="n">
        <f aca="false">MIN(M228,E228)</f>
        <v>361852236.70255</v>
      </c>
      <c r="R228" s="29" t="n">
        <f aca="false">MIN(F228,I228)</f>
        <v>1.80926118351275E+023</v>
      </c>
    </row>
    <row r="229" customFormat="false" ht="13.8" hidden="false" customHeight="false" outlineLevel="0" collapsed="false">
      <c r="A229" s="0" t="n">
        <v>37</v>
      </c>
      <c r="B229" s="1" t="n">
        <v>163000</v>
      </c>
      <c r="C229" s="10" t="n">
        <f aca="false">$H$188+(($E$190/$H$190)*($B$190-B229-30000)/2.5)</f>
        <v>859.428444444445</v>
      </c>
      <c r="D229" s="28" t="n">
        <f aca="false">D228+2900*9.8*(A229-A228)*1000</f>
        <v>1031940000</v>
      </c>
      <c r="E229" s="1" t="n">
        <f aca="false">$J$190*COS(20/180*3.14)+SIN(20/180*3.14)*D229</f>
        <v>371567723.078233</v>
      </c>
      <c r="F229" s="1" t="n">
        <f aca="false">E229/$K$190/2</f>
        <v>1.85783861539116E+023</v>
      </c>
      <c r="G229" s="1" t="n">
        <f aca="false">($W$191^(-1/$W$192))*($K$190^(1/$W$192-1))*EXP(($W$193+D229*$W$194)/($W$192*8.314*C229))*$Y$191</f>
        <v>1.59113829889858E+021</v>
      </c>
      <c r="H229" s="1" t="n">
        <f aca="false">($W$195^(-1/$W$196))*($K$190^(1/$W$196-1))*EXP(($W$197+D229*$W$198)/($W$196*8.314*C229))*$Y$192</f>
        <v>1.70715075605085E+022</v>
      </c>
      <c r="I229" s="1" t="n">
        <f aca="false">($W$199^(-1/$W$200))*($K$190^(1/$W$200-1))*EXP(($W$201+D229*$W$202)/($W$200*8.314*C229))*$Y$193</f>
        <v>4.94658767647222E+023</v>
      </c>
      <c r="J229" s="1" t="n">
        <f aca="false">($W$203^(-1/$W$204))*($K$190^(1/$W$204-1))*EXP(($W$205+D229*$W$206)/($W$204*8.314*C229))*$Y$194</f>
        <v>9.585248732288E+017</v>
      </c>
      <c r="K229" s="1" t="n">
        <f aca="false">G229*$K$190*2</f>
        <v>3182276.59779717</v>
      </c>
      <c r="L229" s="1" t="n">
        <f aca="false">H229*$K$190*2</f>
        <v>34143015.1210169</v>
      </c>
      <c r="M229" s="1" t="n">
        <f aca="false">I229*$K$190*2</f>
        <v>989317535.294444</v>
      </c>
      <c r="N229" s="1" t="n">
        <f aca="false">J229*$K$190*2</f>
        <v>1917.0497464576</v>
      </c>
      <c r="Q229" s="29" t="n">
        <f aca="false">MIN(M229,E229)</f>
        <v>371567723.078233</v>
      </c>
      <c r="R229" s="29" t="n">
        <f aca="false">MIN(F229,I229)</f>
        <v>1.85783861539116E+023</v>
      </c>
    </row>
    <row r="230" customFormat="false" ht="13.8" hidden="false" customHeight="false" outlineLevel="0" collapsed="false">
      <c r="A230" s="0" t="n">
        <v>38</v>
      </c>
      <c r="B230" s="1" t="n">
        <v>162000</v>
      </c>
      <c r="C230" s="10" t="n">
        <f aca="false">$H$188+(($E$190/$H$190)*($B$190-B230-30000)/2.5)</f>
        <v>863.918222222222</v>
      </c>
      <c r="D230" s="28" t="n">
        <f aca="false">D229+2900*9.8*(A230-A229)*1000</f>
        <v>1060360000</v>
      </c>
      <c r="E230" s="1" t="n">
        <f aca="false">$J$190*COS(20/180*3.14)+SIN(20/180*3.14)*D230</f>
        <v>381283209.453916</v>
      </c>
      <c r="F230" s="1" t="n">
        <f aca="false">E230/$K$190/2</f>
        <v>1.90641604726958E+023</v>
      </c>
      <c r="G230" s="1" t="n">
        <f aca="false">($W$191^(-1/$W$192))*($K$190^(1/$W$192-1))*EXP(($W$193+D230*$W$194)/($W$192*8.314*C230))*$Y$191</f>
        <v>1.53582150856757E+021</v>
      </c>
      <c r="H230" s="1" t="n">
        <f aca="false">($W$195^(-1/$W$196))*($K$190^(1/$W$196-1))*EXP(($W$197+D230*$W$198)/($W$196*8.314*C230))*$Y$192</f>
        <v>1.62359103743385E+022</v>
      </c>
      <c r="I230" s="1" t="n">
        <f aca="false">($W$199^(-1/$W$200))*($K$190^(1/$W$200-1))*EXP(($W$201+D230*$W$202)/($W$200*8.314*C230))*$Y$193</f>
        <v>4.45599991138264E+023</v>
      </c>
      <c r="J230" s="1" t="n">
        <f aca="false">($W$203^(-1/$W$204))*($K$190^(1/$W$204-1))*EXP(($W$205+D230*$W$206)/($W$204*8.314*C230))*$Y$194</f>
        <v>9.1117973418146E+017</v>
      </c>
      <c r="K230" s="1" t="n">
        <f aca="false">G230*$K$190*2</f>
        <v>3071643.01713513</v>
      </c>
      <c r="L230" s="1" t="n">
        <f aca="false">H230*$K$190*2</f>
        <v>32471820.748677</v>
      </c>
      <c r="M230" s="1" t="n">
        <f aca="false">I230*$K$190*2</f>
        <v>891199982.276528</v>
      </c>
      <c r="N230" s="1" t="n">
        <f aca="false">J230*$K$190*2</f>
        <v>1822.35946836292</v>
      </c>
      <c r="Q230" s="29" t="n">
        <f aca="false">MIN(M230,E230)</f>
        <v>381283209.453916</v>
      </c>
      <c r="R230" s="29" t="n">
        <f aca="false">MIN(F230,I230)</f>
        <v>1.90641604726958E+023</v>
      </c>
    </row>
    <row r="231" customFormat="false" ht="13.8" hidden="false" customHeight="false" outlineLevel="0" collapsed="false">
      <c r="A231" s="0" t="n">
        <v>39</v>
      </c>
      <c r="B231" s="1" t="n">
        <v>161000</v>
      </c>
      <c r="C231" s="10" t="n">
        <f aca="false">$H$188+(($E$190/$H$190)*($B$190-B231-30000)/2.5)</f>
        <v>868.408</v>
      </c>
      <c r="D231" s="28" t="n">
        <f aca="false">D230+2900*9.8*(A231-A230)*1000</f>
        <v>1088780000</v>
      </c>
      <c r="E231" s="1" t="n">
        <f aca="false">$J$190*COS(20/180*3.14)+SIN(20/180*3.14)*D231</f>
        <v>390998695.829599</v>
      </c>
      <c r="F231" s="1" t="n">
        <f aca="false">E231/$K$190/2</f>
        <v>1.954993479148E+023</v>
      </c>
      <c r="G231" s="1" t="n">
        <f aca="false">($W$191^(-1/$W$192))*($K$190^(1/$W$192-1))*EXP(($W$193+D231*$W$194)/($W$192*8.314*C231))*$Y$191</f>
        <v>1.48297032945807E+021</v>
      </c>
      <c r="H231" s="1" t="n">
        <f aca="false">($W$195^(-1/$W$196))*($K$190^(1/$W$196-1))*EXP(($W$197+D231*$W$198)/($W$196*8.314*C231))*$Y$192</f>
        <v>1.54492280476405E+022</v>
      </c>
      <c r="I231" s="1" t="n">
        <f aca="false">($W$199^(-1/$W$200))*($K$190^(1/$W$200-1))*EXP(($W$201+D231*$W$202)/($W$200*8.314*C231))*$Y$193</f>
        <v>4.01840471886448E+023</v>
      </c>
      <c r="J231" s="1" t="n">
        <f aca="false">($W$203^(-1/$W$204))*($K$190^(1/$W$204-1))*EXP(($W$205+D231*$W$206)/($W$204*8.314*C231))*$Y$194</f>
        <v>8.66626959850622E+017</v>
      </c>
      <c r="K231" s="1" t="n">
        <f aca="false">G231*$K$190*2</f>
        <v>2965940.65891613</v>
      </c>
      <c r="L231" s="1" t="n">
        <f aca="false">H231*$K$190*2</f>
        <v>30898456.095281</v>
      </c>
      <c r="M231" s="1" t="n">
        <f aca="false">I231*$K$190*2</f>
        <v>803680943.772896</v>
      </c>
      <c r="N231" s="1" t="n">
        <f aca="false">J231*$K$190*2</f>
        <v>1733.25391970124</v>
      </c>
      <c r="Q231" s="29" t="n">
        <f aca="false">MIN(M231,E231)</f>
        <v>390998695.829599</v>
      </c>
      <c r="R231" s="29" t="n">
        <f aca="false">MIN(F231,I231)</f>
        <v>1.954993479148E+023</v>
      </c>
    </row>
    <row r="232" customFormat="false" ht="13.8" hidden="false" customHeight="false" outlineLevel="0" collapsed="false">
      <c r="A232" s="26" t="n">
        <v>40</v>
      </c>
      <c r="B232" s="1" t="n">
        <v>160000</v>
      </c>
      <c r="C232" s="10" t="n">
        <f aca="false">$H$188+(($E$190/$H$190)*($B$190-B232-30000)/2.5)</f>
        <v>872.897777777778</v>
      </c>
      <c r="D232" s="28" t="n">
        <f aca="false">D231+2900*9.8*(A232-A231)*1000</f>
        <v>1117200000</v>
      </c>
      <c r="E232" s="27" t="n">
        <f aca="false">$J$190*COS(20/180*3.14)+SIN(20/180*3.14)*D232</f>
        <v>400714182.205282</v>
      </c>
      <c r="F232" s="30" t="n">
        <f aca="false">E232/$K$190/2</f>
        <v>2.00357091102641E+023</v>
      </c>
      <c r="G232" s="30" t="n">
        <f aca="false">($W$191^(-1/$W$192))*($K$190^(1/$W$192-1))*EXP(($W$193+D232*$W$194)/($W$192*8.314*C232))*$Y$191</f>
        <v>1.43245381073362E+021</v>
      </c>
      <c r="H232" s="30" t="n">
        <f aca="false">($W$195^(-1/$W$196))*($K$190^(1/$W$196-1))*EXP(($W$197+D232*$W$198)/($W$196*8.314*C232))*$Y$192</f>
        <v>1.47081758313313E+022</v>
      </c>
      <c r="I232" s="30" t="n">
        <f aca="false">($W$199^(-1/$W$200))*($K$190^(1/$W$200-1))*EXP(($W$201+D232*$W$202)/($W$200*8.314*C232))*$Y$193</f>
        <v>3.6276383003462E+023</v>
      </c>
      <c r="J232" s="30" t="n">
        <f aca="false">($W$203^(-1/$W$204))*($K$190^(1/$W$204-1))*EXP(($W$205+D232*$W$206)/($W$204*8.314*C232))*$Y$194</f>
        <v>8.24677806836859E+017</v>
      </c>
      <c r="K232" s="30" t="n">
        <f aca="false">G232*$K$190*2</f>
        <v>2864907.62146723</v>
      </c>
      <c r="L232" s="30" t="n">
        <f aca="false">H232*$K$190*2</f>
        <v>29416351.6626626</v>
      </c>
      <c r="M232" s="30" t="n">
        <f aca="false">I232*$K$190*2</f>
        <v>725527660.069241</v>
      </c>
      <c r="N232" s="30" t="n">
        <f aca="false">J232*$K$190*2</f>
        <v>1649.35561367372</v>
      </c>
      <c r="Q232" s="29" t="n">
        <f aca="false">MIN(M232,E232)</f>
        <v>400714182.205282</v>
      </c>
      <c r="R232" s="29" t="n">
        <f aca="false">MIN(F232,I232)</f>
        <v>2.00357091102641E+023</v>
      </c>
    </row>
    <row r="233" customFormat="false" ht="13.8" hidden="false" customHeight="false" outlineLevel="0" collapsed="false">
      <c r="A233" s="0" t="n">
        <v>41</v>
      </c>
      <c r="B233" s="1" t="n">
        <v>159000</v>
      </c>
      <c r="C233" s="10" t="n">
        <f aca="false">$H$188+(($E$190/$H$190)*($B$190-B233-30000)/2.5)</f>
        <v>877.387555555556</v>
      </c>
      <c r="D233" s="28" t="n">
        <f aca="false">D232+3300*9.8*(A233-A232)*1000</f>
        <v>1149540000</v>
      </c>
      <c r="E233" s="1" t="n">
        <f aca="false">$J$190*COS(20/180*3.14)+SIN(20/180*3.14)*D233</f>
        <v>411769735.667266</v>
      </c>
      <c r="F233" s="1" t="n">
        <f aca="false">E233/$K$190/2</f>
        <v>2.05884867833633E+023</v>
      </c>
      <c r="G233" s="1" t="n">
        <f aca="false">($W$191^(-1/$W$192))*($K$190^(1/$W$192-1))*EXP(($W$193+D233*$W$194)/($W$192*8.314*C233))*$Y$191</f>
        <v>1.38533960917701E+021</v>
      </c>
      <c r="H233" s="1" t="n">
        <f aca="false">($W$195^(-1/$W$196))*($K$190^(1/$W$196-1))*EXP(($W$197+D233*$W$198)/($W$196*8.314*C233))*$Y$192</f>
        <v>1.4023894477824E+022</v>
      </c>
      <c r="I233" s="1" t="n">
        <f aca="false">($W$199^(-1/$W$200))*($K$190^(1/$W$200-1))*EXP(($W$201+D233*$W$202)/($W$200*8.314*C233))*$Y$193</f>
        <v>3.28172069209717E+023</v>
      </c>
      <c r="J233" s="1" t="n">
        <f aca="false">($W$203^(-1/$W$204))*($K$190^(1/$W$204-1))*EXP(($W$205+D233*$W$206)/($W$204*8.314*C233))*$Y$194</f>
        <v>7.85157799933582E+017</v>
      </c>
      <c r="K233" s="1" t="n">
        <f aca="false">G233*$K$190*2</f>
        <v>2770679.21835402</v>
      </c>
      <c r="L233" s="1" t="n">
        <f aca="false">H233*$K$190*2</f>
        <v>28047788.9556479</v>
      </c>
      <c r="M233" s="1" t="n">
        <f aca="false">I233*$K$190*2</f>
        <v>656344138.419433</v>
      </c>
      <c r="N233" s="1" t="n">
        <f aca="false">J233*$K$190*2</f>
        <v>1570.31559986716</v>
      </c>
      <c r="Q233" s="29" t="n">
        <f aca="false">MIN(M233,E233)</f>
        <v>411769735.667266</v>
      </c>
      <c r="R233" s="29" t="n">
        <f aca="false">MIN(F233,I233)</f>
        <v>2.05884867833633E+023</v>
      </c>
    </row>
    <row r="234" customFormat="false" ht="13.8" hidden="false" customHeight="false" outlineLevel="0" collapsed="false">
      <c r="A234" s="0" t="n">
        <v>42</v>
      </c>
      <c r="B234" s="1" t="n">
        <v>158000</v>
      </c>
      <c r="C234" s="10" t="n">
        <f aca="false">$H$188+(($E$190/$H$190)*($B$190-B234-30000)/2.5)</f>
        <v>881.877333333333</v>
      </c>
      <c r="D234" s="28" t="n">
        <f aca="false">D233+3300*9.8*(A234-A233)*1000</f>
        <v>1181880000</v>
      </c>
      <c r="E234" s="1" t="n">
        <f aca="false">$J$190*COS(20/180*3.14)+SIN(20/180*3.14)*D234</f>
        <v>422825289.129251</v>
      </c>
      <c r="F234" s="1" t="n">
        <f aca="false">E234/$K$190/2</f>
        <v>2.11412644564625E+023</v>
      </c>
      <c r="G234" s="1" t="n">
        <f aca="false">($W$191^(-1/$W$192))*($K$190^(1/$W$192-1))*EXP(($W$193+D234*$W$194)/($W$192*8.314*C234))*$Y$191</f>
        <v>1.34023133582422E+021</v>
      </c>
      <c r="H234" s="1" t="n">
        <f aca="false">($W$195^(-1/$W$196))*($K$190^(1/$W$196-1))*EXP(($W$197+D234*$W$198)/($W$196*8.314*C234))*$Y$192</f>
        <v>1.33779365383742E+022</v>
      </c>
      <c r="I234" s="1" t="n">
        <f aca="false">($W$199^(-1/$W$200))*($K$190^(1/$W$200-1))*EXP(($W$201+D234*$W$202)/($W$200*8.314*C234))*$Y$193</f>
        <v>2.9718193822253E+023</v>
      </c>
      <c r="J234" s="1" t="n">
        <f aca="false">($W$203^(-1/$W$204))*($K$190^(1/$W$204-1))*EXP(($W$205+D234*$W$206)/($W$204*8.314*C234))*$Y$194</f>
        <v>7.47905545680487E+017</v>
      </c>
      <c r="K234" s="1" t="n">
        <f aca="false">G234*$K$190*2</f>
        <v>2680462.67164844</v>
      </c>
      <c r="L234" s="1" t="n">
        <f aca="false">H234*$K$190*2</f>
        <v>26755873.0767484</v>
      </c>
      <c r="M234" s="1" t="n">
        <f aca="false">I234*$K$190*2</f>
        <v>594363876.445059</v>
      </c>
      <c r="N234" s="1" t="n">
        <f aca="false">J234*$K$190*2</f>
        <v>1495.81109136097</v>
      </c>
      <c r="Q234" s="29" t="n">
        <f aca="false">MIN(M234,E234)</f>
        <v>422825289.129251</v>
      </c>
      <c r="R234" s="29" t="n">
        <f aca="false">MIN(F234,I234)</f>
        <v>2.11412644564625E+023</v>
      </c>
    </row>
    <row r="235" customFormat="false" ht="13.8" hidden="false" customHeight="false" outlineLevel="0" collapsed="false">
      <c r="A235" s="0" t="n">
        <v>43</v>
      </c>
      <c r="B235" s="1" t="n">
        <v>157000</v>
      </c>
      <c r="C235" s="10" t="n">
        <f aca="false">$H$188+(($E$190/$H$190)*($B$190-B235-30000)/2.5)</f>
        <v>886.367111111111</v>
      </c>
      <c r="D235" s="28" t="n">
        <f aca="false">D234+3300*9.8*(A235-A234)*1000</f>
        <v>1214220000</v>
      </c>
      <c r="E235" s="1" t="n">
        <f aca="false">$J$190*COS(20/180*3.14)+SIN(20/180*3.14)*D235</f>
        <v>433880842.591235</v>
      </c>
      <c r="F235" s="1" t="n">
        <f aca="false">E235/$K$190/2</f>
        <v>2.16940421295617E+023</v>
      </c>
      <c r="G235" s="1" t="n">
        <f aca="false">($W$191^(-1/$W$192))*($K$190^(1/$W$192-1))*EXP(($W$193+D235*$W$194)/($W$192*8.314*C235))*$Y$191</f>
        <v>1.29702673672903E+021</v>
      </c>
      <c r="H235" s="1" t="n">
        <f aca="false">($W$195^(-1/$W$196))*($K$190^(1/$W$196-1))*EXP(($W$197+D235*$W$198)/($W$196*8.314*C235))*$Y$192</f>
        <v>1.27678302531857E+022</v>
      </c>
      <c r="I235" s="1" t="n">
        <f aca="false">($W$199^(-1/$W$200))*($K$190^(1/$W$200-1))*EXP(($W$201+D235*$W$202)/($W$200*8.314*C235))*$Y$193</f>
        <v>2.69388858830454E+023</v>
      </c>
      <c r="J235" s="1" t="n">
        <f aca="false">($W$203^(-1/$W$204))*($K$190^(1/$W$204-1))*EXP(($W$205+D235*$W$206)/($W$204*8.314*C235))*$Y$194</f>
        <v>7.12771653124961E+017</v>
      </c>
      <c r="K235" s="1" t="n">
        <f aca="false">G235*$K$190*2</f>
        <v>2594053.47345805</v>
      </c>
      <c r="L235" s="1" t="n">
        <f aca="false">H235*$K$190*2</f>
        <v>25535660.5063714</v>
      </c>
      <c r="M235" s="1" t="n">
        <f aca="false">I235*$K$190*2</f>
        <v>538777717.660908</v>
      </c>
      <c r="N235" s="1" t="n">
        <f aca="false">J235*$K$190*2</f>
        <v>1425.54330624992</v>
      </c>
      <c r="Q235" s="29" t="n">
        <f aca="false">MIN(M235,E235)</f>
        <v>433880842.591235</v>
      </c>
      <c r="R235" s="29" t="n">
        <f aca="false">MIN(F235,I235)</f>
        <v>2.16940421295617E+023</v>
      </c>
    </row>
    <row r="236" customFormat="false" ht="13.8" hidden="false" customHeight="false" outlineLevel="0" collapsed="false">
      <c r="A236" s="0" t="n">
        <v>44</v>
      </c>
      <c r="B236" s="1" t="n">
        <v>156000</v>
      </c>
      <c r="C236" s="10" t="n">
        <f aca="false">$H$188+(($E$190/$H$190)*($B$190-B236-30000)/2.5)</f>
        <v>890.856888888889</v>
      </c>
      <c r="D236" s="28" t="n">
        <f aca="false">D235+3300*9.8*(A236-A235)*1000</f>
        <v>1246560000</v>
      </c>
      <c r="E236" s="1" t="n">
        <f aca="false">$J$190*COS(20/180*3.14)+SIN(20/180*3.14)*D236</f>
        <v>444936396.053219</v>
      </c>
      <c r="F236" s="1" t="n">
        <f aca="false">E236/$K$190/2</f>
        <v>2.22468198026609E+023</v>
      </c>
      <c r="G236" s="1" t="n">
        <f aca="false">($W$191^(-1/$W$192))*($K$190^(1/$W$192-1))*EXP(($W$193+D236*$W$194)/($W$192*8.314*C236))*$Y$191</f>
        <v>1.25562956134722E+021</v>
      </c>
      <c r="H236" s="1" t="n">
        <f aca="false">($W$195^(-1/$W$196))*($K$190^(1/$W$196-1))*EXP(($W$197+D236*$W$198)/($W$196*8.314*C236))*$Y$192</f>
        <v>1.21912827678443E+022</v>
      </c>
      <c r="I236" s="1" t="n">
        <f aca="false">($W$199^(-1/$W$200))*($K$190^(1/$W$200-1))*EXP(($W$201+D236*$W$202)/($W$200*8.314*C236))*$Y$193</f>
        <v>2.44436848626359E+023</v>
      </c>
      <c r="J236" s="1" t="n">
        <f aca="false">($W$203^(-1/$W$204))*($K$190^(1/$W$204-1))*EXP(($W$205+D236*$W$206)/($W$204*8.314*C236))*$Y$194</f>
        <v>6.79617751362369E+017</v>
      </c>
      <c r="K236" s="1" t="n">
        <f aca="false">G236*$K$190*2</f>
        <v>2511259.12269443</v>
      </c>
      <c r="L236" s="1" t="n">
        <f aca="false">H236*$K$190*2</f>
        <v>24382565.5356886</v>
      </c>
      <c r="M236" s="1" t="n">
        <f aca="false">I236*$K$190*2</f>
        <v>488873697.252718</v>
      </c>
      <c r="N236" s="1" t="n">
        <f aca="false">J236*$K$190*2</f>
        <v>1359.23550272474</v>
      </c>
      <c r="Q236" s="29" t="n">
        <f aca="false">MIN(M236,E236)</f>
        <v>444936396.053219</v>
      </c>
      <c r="R236" s="29" t="n">
        <f aca="false">MIN(F236,I236)</f>
        <v>2.22468198026609E+023</v>
      </c>
    </row>
    <row r="237" customFormat="false" ht="13.8" hidden="false" customHeight="false" outlineLevel="0" collapsed="false">
      <c r="A237" s="0" t="n">
        <v>45</v>
      </c>
      <c r="B237" s="1" t="n">
        <v>155000</v>
      </c>
      <c r="C237" s="10" t="n">
        <f aca="false">$H$188+(($E$190/$H$190)*($B$190-B237-30000)/2.5)</f>
        <v>895.346666666667</v>
      </c>
      <c r="D237" s="28" t="n">
        <f aca="false">D236+3300*9.8*(A237-A236)*1000</f>
        <v>1278900000</v>
      </c>
      <c r="E237" s="1" t="n">
        <f aca="false">$J$190*COS(20/180*3.14)+SIN(20/180*3.14)*D237</f>
        <v>455991949.515203</v>
      </c>
      <c r="F237" s="1" t="n">
        <f aca="false">E237/$K$190/2</f>
        <v>2.27995974757602E+023</v>
      </c>
      <c r="G237" s="1" t="n">
        <f aca="false">($W$191^(-1/$W$192))*($K$190^(1/$W$192-1))*EXP(($W$193+D237*$W$194)/($W$192*8.314*C237))*$Y$191</f>
        <v>1.21594916635631E+021</v>
      </c>
      <c r="H237" s="1" t="n">
        <f aca="false">($W$195^(-1/$W$196))*($K$190^(1/$W$196-1))*EXP(($W$197+D237*$W$198)/($W$196*8.314*C237))*$Y$192</f>
        <v>1.16461658528624E+022</v>
      </c>
      <c r="I237" s="1" t="n">
        <f aca="false">($W$199^(-1/$W$200))*($K$190^(1/$W$200-1))*EXP(($W$201+D237*$W$202)/($W$200*8.314*C237))*$Y$193</f>
        <v>2.2201232297641E+023</v>
      </c>
      <c r="J237" s="1" t="n">
        <f aca="false">($W$203^(-1/$W$204))*($K$190^(1/$W$204-1))*EXP(($W$205+D237*$W$206)/($W$204*8.314*C237))*$Y$194</f>
        <v>6.4831559451019E+017</v>
      </c>
      <c r="K237" s="1" t="n">
        <f aca="false">G237*$K$190*2</f>
        <v>2431898.33271261</v>
      </c>
      <c r="L237" s="1" t="n">
        <f aca="false">H237*$K$190*2</f>
        <v>23292331.7057247</v>
      </c>
      <c r="M237" s="1" t="n">
        <f aca="false">I237*$K$190*2</f>
        <v>444024645.95282</v>
      </c>
      <c r="N237" s="1" t="n">
        <f aca="false">J237*$K$190*2</f>
        <v>1296.63118902038</v>
      </c>
      <c r="Q237" s="29" t="n">
        <f aca="false">MIN(M237,E237)</f>
        <v>444024645.95282</v>
      </c>
      <c r="R237" s="29" t="n">
        <f aca="false">MIN(F237,I237)</f>
        <v>2.2201232297641E+023</v>
      </c>
    </row>
    <row r="238" customFormat="false" ht="13.8" hidden="false" customHeight="false" outlineLevel="0" collapsed="false">
      <c r="A238" s="0" t="n">
        <v>46</v>
      </c>
      <c r="B238" s="1" t="n">
        <v>154000</v>
      </c>
      <c r="C238" s="10" t="n">
        <f aca="false">$H$188+(($E$190/$H$190)*($B$190-B238-30000)/2.5)</f>
        <v>899.836444444444</v>
      </c>
      <c r="D238" s="28" t="n">
        <f aca="false">D237+3300*9.8*(A238-A237)*1000</f>
        <v>1311240000</v>
      </c>
      <c r="E238" s="1" t="n">
        <f aca="false">$J$190*COS(20/180*3.14)+SIN(20/180*3.14)*D238</f>
        <v>467047502.977187</v>
      </c>
      <c r="F238" s="1" t="n">
        <f aca="false">E238/$K$190/2</f>
        <v>2.33523751488594E+023</v>
      </c>
      <c r="G238" s="1" t="n">
        <f aca="false">($W$191^(-1/$W$192))*($K$190^(1/$W$192-1))*EXP(($W$193+D238*$W$194)/($W$192*8.314*C238))*$Y$191</f>
        <v>1.17790014836944E+021</v>
      </c>
      <c r="H238" s="1" t="n">
        <f aca="false">($W$195^(-1/$W$196))*($K$190^(1/$W$196-1))*EXP(($W$197+D238*$W$198)/($W$196*8.314*C238))*$Y$192</f>
        <v>1.11305028644513E+022</v>
      </c>
      <c r="I238" s="1" t="n">
        <f aca="false">($W$199^(-1/$W$200))*($K$190^(1/$W$200-1))*EXP(($W$201+D238*$W$202)/($W$200*8.314*C238))*$Y$193</f>
        <v>2.01838731654456E+023</v>
      </c>
      <c r="J238" s="1" t="n">
        <f aca="false">($W$203^(-1/$W$204))*($K$190^(1/$W$204-1))*EXP(($W$205+D238*$W$206)/($W$204*8.314*C238))*$Y$194</f>
        <v>6.18746245735456E+017</v>
      </c>
      <c r="K238" s="1" t="n">
        <f aca="false">G238*$K$190*2</f>
        <v>2355800.29673888</v>
      </c>
      <c r="L238" s="1" t="n">
        <f aca="false">H238*$K$190*2</f>
        <v>22261005.7289026</v>
      </c>
      <c r="M238" s="1" t="n">
        <f aca="false">I238*$K$190*2</f>
        <v>403677463.308911</v>
      </c>
      <c r="N238" s="1" t="n">
        <f aca="false">J238*$K$190*2</f>
        <v>1237.49249147091</v>
      </c>
      <c r="Q238" s="29" t="n">
        <f aca="false">MIN(M238,E238)</f>
        <v>403677463.308911</v>
      </c>
      <c r="R238" s="29" t="n">
        <f aca="false">MIN(F238,I238)</f>
        <v>2.01838731654456E+023</v>
      </c>
    </row>
    <row r="239" customFormat="false" ht="13.8" hidden="false" customHeight="false" outlineLevel="0" collapsed="false">
      <c r="A239" s="0" t="n">
        <v>47</v>
      </c>
      <c r="B239" s="1" t="n">
        <v>153000</v>
      </c>
      <c r="C239" s="10" t="n">
        <f aca="false">$H$188+(($E$190/$H$190)*($B$190-B239-30000)/2.5)</f>
        <v>904.326222222222</v>
      </c>
      <c r="D239" s="28" t="n">
        <f aca="false">D238+3300*9.8*(A239-A238)*1000</f>
        <v>1343580000</v>
      </c>
      <c r="E239" s="1" t="n">
        <f aca="false">$J$190*COS(20/180*3.14)+SIN(20/180*3.14)*D239</f>
        <v>478103056.439172</v>
      </c>
      <c r="F239" s="1" t="n">
        <f aca="false">E239/$K$190/2</f>
        <v>2.39051528219586E+023</v>
      </c>
      <c r="G239" s="1" t="n">
        <f aca="false">($W$191^(-1/$W$192))*($K$190^(1/$W$192-1))*EXP(($W$193+D239*$W$194)/($W$192*8.314*C239))*$Y$191</f>
        <v>1.14140200324354E+021</v>
      </c>
      <c r="H239" s="1" t="n">
        <f aca="false">($W$195^(-1/$W$196))*($K$190^(1/$W$196-1))*EXP(($W$197+D239*$W$198)/($W$196*8.314*C239))*$Y$192</f>
        <v>1.06424568301813E+022</v>
      </c>
      <c r="I239" s="1" t="n">
        <f aca="false">($W$199^(-1/$W$200))*($K$190^(1/$W$200-1))*EXP(($W$201+D239*$W$202)/($W$200*8.314*C239))*$Y$193</f>
        <v>1.83671912032435E+023</v>
      </c>
      <c r="J239" s="1" t="n">
        <f aca="false">($W$203^(-1/$W$204))*($K$190^(1/$W$204-1))*EXP(($W$205+D239*$W$206)/($W$204*8.314*C239))*$Y$194</f>
        <v>5.90799332813643E+017</v>
      </c>
      <c r="K239" s="1" t="n">
        <f aca="false">G239*$K$190*2</f>
        <v>2282804.00648708</v>
      </c>
      <c r="L239" s="1" t="n">
        <f aca="false">H239*$K$190*2</f>
        <v>21284913.6603625</v>
      </c>
      <c r="M239" s="1" t="n">
        <f aca="false">I239*$K$190*2</f>
        <v>367343824.064871</v>
      </c>
      <c r="N239" s="1" t="n">
        <f aca="false">J239*$K$190*2</f>
        <v>1181.59866562729</v>
      </c>
      <c r="Q239" s="29" t="n">
        <f aca="false">MIN(M239,E239)</f>
        <v>367343824.064871</v>
      </c>
      <c r="R239" s="29" t="n">
        <f aca="false">MIN(F239,I239)</f>
        <v>1.83671912032435E+023</v>
      </c>
    </row>
    <row r="240" customFormat="false" ht="13.8" hidden="false" customHeight="false" outlineLevel="0" collapsed="false">
      <c r="A240" s="0" t="n">
        <v>48</v>
      </c>
      <c r="B240" s="1" t="n">
        <v>152000</v>
      </c>
      <c r="C240" s="10" t="n">
        <f aca="false">$H$188+(($E$190/$H$190)*($B$190-B240-30000)/2.5)</f>
        <v>908.816</v>
      </c>
      <c r="D240" s="28" t="n">
        <f aca="false">D239+3300*9.8*(A240-A239)*1000</f>
        <v>1375920000</v>
      </c>
      <c r="E240" s="1" t="n">
        <f aca="false">$J$190*COS(20/180*3.14)+SIN(20/180*3.14)*D240</f>
        <v>489158609.901156</v>
      </c>
      <c r="F240" s="1" t="n">
        <f aca="false">E240/$K$190/2</f>
        <v>2.44579304950578E+023</v>
      </c>
      <c r="G240" s="1" t="n">
        <f aca="false">($W$191^(-1/$W$192))*($K$190^(1/$W$192-1))*EXP(($W$193+D240*$W$194)/($W$192*8.314*C240))*$Y$191</f>
        <v>1.10637880987985E+021</v>
      </c>
      <c r="H240" s="1" t="n">
        <f aca="false">($W$195^(-1/$W$196))*($K$190^(1/$W$196-1))*EXP(($W$197+D240*$W$198)/($W$196*8.314*C240))*$Y$192</f>
        <v>1.01803195548538E+022</v>
      </c>
      <c r="I240" s="1" t="n">
        <f aca="false">($W$199^(-1/$W$200))*($K$190^(1/$W$200-1))*EXP(($W$201+D240*$W$202)/($W$200*8.314*C240))*$Y$193</f>
        <v>1.67296058191636E+023</v>
      </c>
      <c r="J240" s="1" t="n">
        <f aca="false">($W$203^(-1/$W$204))*($K$190^(1/$W$204-1))*EXP(($W$205+D240*$W$206)/($W$204*8.314*C240))*$Y$194</f>
        <v>5.64372368462387E+017</v>
      </c>
      <c r="K240" s="1" t="n">
        <f aca="false">G240*$K$190*2</f>
        <v>2212757.6197597</v>
      </c>
      <c r="L240" s="1" t="n">
        <f aca="false">H240*$K$190*2</f>
        <v>20360639.1097076</v>
      </c>
      <c r="M240" s="1" t="n">
        <f aca="false">I240*$K$190*2</f>
        <v>334592116.383272</v>
      </c>
      <c r="N240" s="1" t="n">
        <f aca="false">J240*$K$190*2</f>
        <v>1128.74473692477</v>
      </c>
      <c r="Q240" s="29" t="n">
        <f aca="false">MIN(M240,E240)</f>
        <v>334592116.383272</v>
      </c>
      <c r="R240" s="29" t="n">
        <f aca="false">MIN(F240,I240)</f>
        <v>1.67296058191636E+023</v>
      </c>
    </row>
    <row r="241" customFormat="false" ht="13.8" hidden="false" customHeight="false" outlineLevel="0" collapsed="false">
      <c r="A241" s="0" t="n">
        <v>49</v>
      </c>
      <c r="B241" s="1" t="n">
        <v>151000</v>
      </c>
      <c r="C241" s="10" t="n">
        <f aca="false">$H$188+(($E$190/$H$190)*($B$190-B241-30000)/2.5)</f>
        <v>913.305777777778</v>
      </c>
      <c r="D241" s="28" t="n">
        <f aca="false">D240+3300*9.8*(A241-A240)*1000</f>
        <v>1408260000</v>
      </c>
      <c r="E241" s="1" t="n">
        <f aca="false">$J$190*COS(20/180*3.14)+SIN(20/180*3.14)*D241</f>
        <v>500214163.36314</v>
      </c>
      <c r="F241" s="1" t="n">
        <f aca="false">E241/$K$190/2</f>
        <v>2.5010708168157E+023</v>
      </c>
      <c r="G241" s="1" t="n">
        <f aca="false">($W$191^(-1/$W$192))*($K$190^(1/$W$192-1))*EXP(($W$193+D241*$W$194)/($W$192*8.314*C241))*$Y$191</f>
        <v>1.07275893659438E+021</v>
      </c>
      <c r="H241" s="1" t="n">
        <f aca="false">($W$195^(-1/$W$196))*($K$190^(1/$W$196-1))*EXP(($W$197+D241*$W$198)/($W$196*8.314*C241))*$Y$192</f>
        <v>9.74250165234089E+021</v>
      </c>
      <c r="I241" s="1" t="n">
        <f aca="false">($W$199^(-1/$W$200))*($K$190^(1/$W$200-1))*EXP(($W$201+D241*$W$202)/($W$200*8.314*C241))*$Y$193</f>
        <v>1.52520220118349E+023</v>
      </c>
      <c r="J241" s="1" t="n">
        <f aca="false">($W$203^(-1/$W$204))*($K$190^(1/$W$204-1))*EXP(($W$205+D241*$W$206)/($W$204*8.314*C241))*$Y$194</f>
        <v>5.3937012937584E+017</v>
      </c>
      <c r="K241" s="1" t="n">
        <f aca="false">G241*$K$190*2</f>
        <v>2145517.87318876</v>
      </c>
      <c r="L241" s="1" t="n">
        <f aca="false">H241*$K$190*2</f>
        <v>19485003.3046818</v>
      </c>
      <c r="M241" s="1" t="n">
        <f aca="false">I241*$K$190*2</f>
        <v>305040440.236698</v>
      </c>
      <c r="N241" s="1" t="n">
        <f aca="false">J241*$K$190*2</f>
        <v>1078.74025875168</v>
      </c>
      <c r="Q241" s="29" t="n">
        <f aca="false">MIN(M241,E241)</f>
        <v>305040440.236698</v>
      </c>
      <c r="R241" s="29" t="n">
        <f aca="false">MIN(F241,I241)</f>
        <v>1.52520220118349E+023</v>
      </c>
    </row>
    <row r="242" customFormat="false" ht="13.8" hidden="false" customHeight="false" outlineLevel="0" collapsed="false">
      <c r="A242" s="0" t="n">
        <v>50</v>
      </c>
      <c r="B242" s="1" t="n">
        <v>150000</v>
      </c>
      <c r="C242" s="10" t="n">
        <f aca="false">$H$188+(($E$190/$H$190)*($B$190-B242-30000)/2.5)</f>
        <v>917.795555555556</v>
      </c>
      <c r="D242" s="28" t="n">
        <f aca="false">D241+3300*9.8*(A242-A241)*1000</f>
        <v>1440600000</v>
      </c>
      <c r="E242" s="1" t="n">
        <f aca="false">$J$190*COS(20/180*3.14)+SIN(20/180*3.14)*D242</f>
        <v>511269716.825124</v>
      </c>
      <c r="F242" s="1" t="n">
        <f aca="false">E242/$K$190/2</f>
        <v>2.55634858412562E+023</v>
      </c>
      <c r="G242" s="1" t="n">
        <f aca="false">($W$191^(-1/$W$192))*($K$190^(1/$W$192-1))*EXP(($W$193+D242*$W$194)/($W$192*8.314*C242))*$Y$191</f>
        <v>1.04047476829901E+021</v>
      </c>
      <c r="H242" s="1" t="n">
        <f aca="false">($W$195^(-1/$W$196))*($K$190^(1/$W$196-1))*EXP(($W$197+D242*$W$198)/($W$196*8.314*C242))*$Y$192</f>
        <v>9.32752341846208E+021</v>
      </c>
      <c r="I242" s="1" t="n">
        <f aca="false">($W$199^(-1/$W$200))*($K$190^(1/$W$200-1))*EXP(($W$201+D242*$W$202)/($W$200*8.314*C242))*$Y$193</f>
        <v>1.39175259675444E+023</v>
      </c>
      <c r="J242" s="1" t="n">
        <f aca="false">($W$203^(-1/$W$204))*($K$190^(1/$W$204-1))*EXP(($W$205+D242*$W$206)/($W$204*8.314*C242))*$Y$194</f>
        <v>5.15704088494783E+017</v>
      </c>
      <c r="K242" s="1" t="n">
        <f aca="false">G242*$K$190*2</f>
        <v>2080949.53659802</v>
      </c>
      <c r="L242" s="1" t="n">
        <f aca="false">H242*$K$190*2</f>
        <v>18655046.8369242</v>
      </c>
      <c r="M242" s="1" t="n">
        <f aca="false">I242*$K$190*2</f>
        <v>278350519.350888</v>
      </c>
      <c r="N242" s="1" t="n">
        <f aca="false">J242*$K$190*2</f>
        <v>1031.40817698957</v>
      </c>
      <c r="Q242" s="29" t="n">
        <f aca="false">MIN(M242,E242)</f>
        <v>278350519.350888</v>
      </c>
      <c r="R242" s="29" t="n">
        <f aca="false">MIN(F242,I242)</f>
        <v>1.39175259675444E+023</v>
      </c>
    </row>
    <row r="243" customFormat="false" ht="13.8" hidden="false" customHeight="false" outlineLevel="0" collapsed="false">
      <c r="A243" s="0" t="n">
        <v>51</v>
      </c>
      <c r="B243" s="1" t="n">
        <v>149000</v>
      </c>
      <c r="C243" s="10" t="n">
        <f aca="false">$H$188+(($E$190/$H$190)*($B$190-B243-30000)/2.5)</f>
        <v>922.285333333333</v>
      </c>
      <c r="D243" s="28" t="n">
        <f aca="false">D242+3300*9.8*(A243-A242)*1000</f>
        <v>1472940000</v>
      </c>
      <c r="E243" s="1" t="n">
        <f aca="false">$J$190*COS(20/180*3.14)+SIN(20/180*3.14)*D243</f>
        <v>522325270.287108</v>
      </c>
      <c r="F243" s="1" t="n">
        <f aca="false">E243/$K$190/2</f>
        <v>2.61162635143554E+023</v>
      </c>
      <c r="G243" s="1" t="n">
        <f aca="false">($W$191^(-1/$W$192))*($K$190^(1/$W$192-1))*EXP(($W$193+D243*$W$194)/($W$192*8.314*C243))*$Y$191</f>
        <v>1.00946245288234E+021</v>
      </c>
      <c r="H243" s="1" t="n">
        <f aca="false">($W$195^(-1/$W$196))*($K$190^(1/$W$196-1))*EXP(($W$197+D243*$W$198)/($W$196*8.314*C243))*$Y$192</f>
        <v>8.93400646831371E+021</v>
      </c>
      <c r="I243" s="1" t="n">
        <f aca="false">($W$199^(-1/$W$200))*($K$190^(1/$W$200-1))*EXP(($W$201+D243*$W$202)/($W$200*8.314*C243))*$Y$193</f>
        <v>1.27111200660732E+023</v>
      </c>
      <c r="J243" s="1" t="n">
        <f aca="false">($W$203^(-1/$W$204))*($K$190^(1/$W$204-1))*EXP(($W$205+D243*$W$206)/($W$204*8.314*C243))*$Y$194</f>
        <v>4.9329189559183E+017</v>
      </c>
      <c r="K243" s="1" t="n">
        <f aca="false">G243*$K$190*2</f>
        <v>2018924.90576469</v>
      </c>
      <c r="L243" s="1" t="n">
        <f aca="false">H243*$K$190*2</f>
        <v>17868012.9366274</v>
      </c>
      <c r="M243" s="1" t="n">
        <f aca="false">I243*$K$190*2</f>
        <v>254222401.321464</v>
      </c>
      <c r="N243" s="1" t="n">
        <f aca="false">J243*$K$190*2</f>
        <v>986.583791183659</v>
      </c>
      <c r="Q243" s="29" t="n">
        <f aca="false">MIN(M243,E243)</f>
        <v>254222401.321464</v>
      </c>
      <c r="R243" s="29" t="n">
        <f aca="false">MIN(F243,I243)</f>
        <v>1.27111200660732E+023</v>
      </c>
    </row>
    <row r="244" customFormat="false" ht="13.8" hidden="false" customHeight="false" outlineLevel="0" collapsed="false">
      <c r="A244" s="0" t="n">
        <v>52</v>
      </c>
      <c r="B244" s="1" t="n">
        <v>148000</v>
      </c>
      <c r="C244" s="10" t="n">
        <f aca="false">$H$188+(($E$190/$H$190)*($B$190-B244-30000)/2.5)</f>
        <v>926.775111111111</v>
      </c>
      <c r="D244" s="28" t="n">
        <f aca="false">D243+3300*9.8*(A244-A243)*1000</f>
        <v>1505280000</v>
      </c>
      <c r="E244" s="1" t="n">
        <f aca="false">$J$190*COS(20/180*3.14)+SIN(20/180*3.14)*D244</f>
        <v>533380823.749093</v>
      </c>
      <c r="F244" s="1" t="n">
        <f aca="false">E244/$K$190/2</f>
        <v>2.66690411874546E+023</v>
      </c>
      <c r="G244" s="1" t="n">
        <f aca="false">($W$191^(-1/$W$192))*($K$190^(1/$W$192-1))*EXP(($W$193+D244*$W$194)/($W$192*8.314*C244))*$Y$191</f>
        <v>9.79661665314165E+020</v>
      </c>
      <c r="H244" s="1" t="n">
        <f aca="false">($W$195^(-1/$W$196))*($K$190^(1/$W$196-1))*EXP(($W$197+D244*$W$198)/($W$196*8.314*C244))*$Y$192</f>
        <v>8.560666068931E+021</v>
      </c>
      <c r="I244" s="1" t="n">
        <f aca="false">($W$199^(-1/$W$200))*($K$190^(1/$W$200-1))*EXP(($W$201+D244*$W$202)/($W$200*8.314*C244))*$Y$193</f>
        <v>1.16194919276529E+023</v>
      </c>
      <c r="J244" s="1" t="n">
        <f aca="false">($W$203^(-1/$W$204))*($K$190^(1/$W$204-1))*EXP(($W$205+D244*$W$206)/($W$204*8.314*C244))*$Y$194</f>
        <v>4.72056901737677E+017</v>
      </c>
      <c r="K244" s="1" t="n">
        <f aca="false">G244*$K$190*2</f>
        <v>1959323.33062833</v>
      </c>
      <c r="L244" s="1" t="n">
        <f aca="false">H244*$K$190*2</f>
        <v>17121332.137862</v>
      </c>
      <c r="M244" s="1" t="n">
        <f aca="false">I244*$K$190*2</f>
        <v>232389838.553057</v>
      </c>
      <c r="N244" s="1" t="n">
        <f aca="false">J244*$K$190*2</f>
        <v>944.113803475354</v>
      </c>
      <c r="Q244" s="29" t="n">
        <f aca="false">MIN(M244,E244)</f>
        <v>232389838.553057</v>
      </c>
      <c r="R244" s="29" t="n">
        <f aca="false">MIN(F244,I244)</f>
        <v>1.16194919276529E+023</v>
      </c>
    </row>
    <row r="245" customFormat="false" ht="13.8" hidden="false" customHeight="false" outlineLevel="0" collapsed="false">
      <c r="A245" s="0" t="n">
        <v>53</v>
      </c>
      <c r="B245" s="1" t="n">
        <v>147000</v>
      </c>
      <c r="C245" s="10" t="n">
        <f aca="false">$H$188+(($E$190/$H$190)*($B$190-B245-30000)/2.5)</f>
        <v>931.264888888889</v>
      </c>
      <c r="D245" s="28" t="n">
        <f aca="false">D244+3300*9.8*(A245-A244)*1000</f>
        <v>1537620000</v>
      </c>
      <c r="E245" s="1" t="n">
        <f aca="false">$J$190*COS(20/180*3.14)+SIN(20/180*3.14)*D245</f>
        <v>544436377.211077</v>
      </c>
      <c r="F245" s="1" t="n">
        <f aca="false">E245/$K$190/2</f>
        <v>2.72218188605538E+023</v>
      </c>
      <c r="G245" s="1" t="n">
        <f aca="false">($W$191^(-1/$W$192))*($K$190^(1/$W$192-1))*EXP(($W$193+D245*$W$194)/($W$192*8.314*C245))*$Y$191</f>
        <v>9.51015388120138E+020</v>
      </c>
      <c r="H245" s="1" t="n">
        <f aca="false">($W$195^(-1/$W$196))*($K$190^(1/$W$196-1))*EXP(($W$197+D245*$W$198)/($W$196*8.314*C245))*$Y$192</f>
        <v>8.20630410485804E+021</v>
      </c>
      <c r="I245" s="1" t="n">
        <f aca="false">($W$199^(-1/$W$200))*($K$190^(1/$W$200-1))*EXP(($W$201+D245*$W$202)/($W$200*8.314*C245))*$Y$193</f>
        <v>1.06308128995363E+023</v>
      </c>
      <c r="J245" s="1" t="n">
        <f aca="false">($W$203^(-1/$W$204))*($K$190^(1/$W$204-1))*EXP(($W$205+D245*$W$206)/($W$204*8.314*C245))*$Y$194</f>
        <v>4.51927723649908E+017</v>
      </c>
      <c r="K245" s="1" t="n">
        <f aca="false">G245*$K$190*2</f>
        <v>1902030.77624028</v>
      </c>
      <c r="L245" s="1" t="n">
        <f aca="false">H245*$K$190*2</f>
        <v>16412608.2097161</v>
      </c>
      <c r="M245" s="1" t="n">
        <f aca="false">I245*$K$190*2</f>
        <v>212616257.990726</v>
      </c>
      <c r="N245" s="1" t="n">
        <f aca="false">J245*$K$190*2</f>
        <v>903.855447299816</v>
      </c>
      <c r="Q245" s="29" t="n">
        <f aca="false">MIN(M245,E245)</f>
        <v>212616257.990726</v>
      </c>
      <c r="R245" s="29" t="n">
        <f aca="false">MIN(F245,I245)</f>
        <v>1.06308128995363E+023</v>
      </c>
    </row>
    <row r="246" customFormat="false" ht="13.8" hidden="false" customHeight="false" outlineLevel="0" collapsed="false">
      <c r="A246" s="0" t="n">
        <v>54</v>
      </c>
      <c r="B246" s="1" t="n">
        <v>146000</v>
      </c>
      <c r="C246" s="10" t="n">
        <f aca="false">$H$188+(($E$190/$H$190)*($B$190-B246-30000)/2.5)</f>
        <v>935.754666666667</v>
      </c>
      <c r="D246" s="28" t="n">
        <f aca="false">D245+3300*9.8*(A246-A245)*1000</f>
        <v>1569960000</v>
      </c>
      <c r="E246" s="1" t="n">
        <f aca="false">$J$190*COS(20/180*3.14)+SIN(20/180*3.14)*D246</f>
        <v>555491930.673061</v>
      </c>
      <c r="F246" s="1" t="n">
        <f aca="false">E246/$K$190/2</f>
        <v>2.77745965336531E+023</v>
      </c>
      <c r="G246" s="1" t="n">
        <f aca="false">($W$191^(-1/$W$192))*($K$190^(1/$W$192-1))*EXP(($W$193+D246*$W$194)/($W$192*8.314*C246))*$Y$191</f>
        <v>9.23469706985291E+020</v>
      </c>
      <c r="H246" s="1" t="n">
        <f aca="false">($W$195^(-1/$W$196))*($K$190^(1/$W$196-1))*EXP(($W$197+D246*$W$198)/($W$196*8.314*C246))*$Y$192</f>
        <v>7.86980262020537E+021</v>
      </c>
      <c r="I246" s="1" t="n">
        <f aca="false">($W$199^(-1/$W$200))*($K$190^(1/$W$200-1))*EXP(($W$201+D246*$W$202)/($W$200*8.314*C246))*$Y$193</f>
        <v>9.7345620325459E+022</v>
      </c>
      <c r="J246" s="1" t="n">
        <f aca="false">($W$203^(-1/$W$204))*($K$190^(1/$W$204-1))*EXP(($W$205+D246*$W$206)/($W$204*8.314*C246))*$Y$194</f>
        <v>4.32837844315744E+017</v>
      </c>
      <c r="K246" s="1" t="n">
        <f aca="false">G246*$K$190*2</f>
        <v>1846939.41397058</v>
      </c>
      <c r="L246" s="1" t="n">
        <f aca="false">H246*$K$190*2</f>
        <v>15739605.2404107</v>
      </c>
      <c r="M246" s="1" t="n">
        <f aca="false">I246*$K$190*2</f>
        <v>194691240.650918</v>
      </c>
      <c r="N246" s="1" t="n">
        <f aca="false">J246*$K$190*2</f>
        <v>865.675688631487</v>
      </c>
      <c r="Q246" s="29" t="n">
        <f aca="false">MIN(M246,E246)</f>
        <v>194691240.650918</v>
      </c>
      <c r="R246" s="29" t="n">
        <f aca="false">MIN(F246,I246)</f>
        <v>9.7345620325459E+022</v>
      </c>
    </row>
    <row r="247" customFormat="false" ht="13.8" hidden="false" customHeight="false" outlineLevel="0" collapsed="false">
      <c r="A247" s="26" t="n">
        <v>55</v>
      </c>
      <c r="B247" s="1" t="n">
        <v>145000</v>
      </c>
      <c r="C247" s="10" t="n">
        <f aca="false">$H$188+(($E$190/$H$190)*($B$190-B247-30000)/2.5)</f>
        <v>940.244444444445</v>
      </c>
      <c r="D247" s="28" t="n">
        <f aca="false">D246+3300*9.8*(A247-A246)*1000</f>
        <v>1602300000</v>
      </c>
      <c r="E247" s="27" t="n">
        <f aca="false">$J$190*COS(20/180*3.14)+SIN(20/180*3.14)*D247</f>
        <v>566547484.135045</v>
      </c>
      <c r="F247" s="27" t="n">
        <f aca="false">E247/$K$190/2</f>
        <v>2.83273742067523E+023</v>
      </c>
      <c r="G247" s="27" t="n">
        <f aca="false">($W$191^(-1/$W$192))*($K$190^(1/$W$192-1))*EXP(($W$193+D247*$W$194)/($W$192*8.314*C247))*$Y$191</f>
        <v>8.96973620346578E+020</v>
      </c>
      <c r="H247" s="27" t="n">
        <f aca="false">($W$195^(-1/$W$196))*($K$190^(1/$W$196-1))*EXP(($W$197+D247*$W$198)/($W$196*8.314*C247))*$Y$192</f>
        <v>7.55011788616234E+021</v>
      </c>
      <c r="I247" s="27" t="n">
        <f aca="false">($W$199^(-1/$W$200))*($K$190^(1/$W$200-1))*EXP(($W$201+D247*$W$202)/($W$200*8.314*C247))*$Y$193</f>
        <v>8.92137215340023E+022</v>
      </c>
      <c r="J247" s="27" t="n">
        <f aca="false">($W$203^(-1/$W$204))*($K$190^(1/$W$204-1))*EXP(($W$205+D247*$W$206)/($W$204*8.314*C247))*$Y$194</f>
        <v>4.1472524662972E+017</v>
      </c>
      <c r="K247" s="27" t="n">
        <f aca="false">G247*$K$190*2</f>
        <v>1793947.24069316</v>
      </c>
      <c r="L247" s="27" t="n">
        <f aca="false">H247*$K$190*2</f>
        <v>15100235.7723247</v>
      </c>
      <c r="M247" s="27" t="n">
        <f aca="false">I247*$K$190*2</f>
        <v>178427443.068005</v>
      </c>
      <c r="N247" s="27" t="n">
        <f aca="false">J247*$K$190*2</f>
        <v>829.450493259441</v>
      </c>
      <c r="Q247" s="29" t="n">
        <f aca="false">MIN(M247,E247)</f>
        <v>178427443.068005</v>
      </c>
      <c r="R247" s="29" t="n">
        <f aca="false">MIN(F247,I247)</f>
        <v>8.92137215340023E+022</v>
      </c>
    </row>
    <row r="248" customFormat="false" ht="13.8" hidden="false" customHeight="false" outlineLevel="0" collapsed="false">
      <c r="A248" s="28" t="n">
        <v>56</v>
      </c>
      <c r="B248" s="1" t="n">
        <v>144000</v>
      </c>
      <c r="C248" s="10" t="n">
        <f aca="false">$H$188+(($E$190/$H$190)*($B$190-B248-30000)/2.5)</f>
        <v>944.734222222222</v>
      </c>
      <c r="D248" s="28" t="n">
        <f aca="false">D247+3300*9.8*(A248-A247)*1000</f>
        <v>1634640000</v>
      </c>
      <c r="E248" s="29" t="n">
        <f aca="false">$J$190*COS(20/180*3.14)+SIN(20/180*3.14)*D248</f>
        <v>577603037.59703</v>
      </c>
      <c r="F248" s="1" t="n">
        <f aca="false">E248/$K$190/2</f>
        <v>2.88801518798515E+023</v>
      </c>
      <c r="G248" s="1" t="n">
        <f aca="false">($W$191^(-1/$W$192))*($K$190^(1/$W$192-1))*EXP(($W$193+D248*$W$194)/($W$192*8.314*C248))*$Y$191</f>
        <v>8.71478861927773E+020</v>
      </c>
      <c r="H248" s="1" t="n">
        <f aca="false">($W$195^(-1/$W$196))*($K$190^(1/$W$196-1))*EXP(($W$197+D248*$W$198)/($W$196*8.314*C248))*$Y$192</f>
        <v>7.24627494777377E+021</v>
      </c>
      <c r="I248" s="1" t="n">
        <f aca="false">($W$199^(-1/$W$200))*($K$190^(1/$W$200-1))*EXP(($W$201+D248*$W$202)/($W$200*8.314*C248))*$Y$193</f>
        <v>8.18289511245572E+022</v>
      </c>
      <c r="J248" s="1" t="n">
        <f aca="false">($W$203^(-1/$W$204))*($K$190^(1/$W$204-1))*EXP(($W$205+D248*$W$206)/($W$204*8.314*C248))*$Y$194</f>
        <v>3.97532077100765E+017</v>
      </c>
      <c r="K248" s="1" t="n">
        <f aca="false">G248*$K$190*2</f>
        <v>1742957.72385555</v>
      </c>
      <c r="L248" s="1" t="n">
        <f aca="false">H248*$K$190*2</f>
        <v>14492549.8955475</v>
      </c>
      <c r="M248" s="1" t="n">
        <f aca="false">I248*$K$190*2</f>
        <v>163657902.249114</v>
      </c>
      <c r="N248" s="1" t="n">
        <f aca="false">J248*$K$190*2</f>
        <v>795.064154201531</v>
      </c>
      <c r="Q248" s="29" t="n">
        <f aca="false">MIN(M248,E248)</f>
        <v>163657902.249114</v>
      </c>
      <c r="R248" s="29" t="n">
        <f aca="false">MIN(F248,I248)</f>
        <v>8.18289511245572E+022</v>
      </c>
    </row>
    <row r="249" customFormat="false" ht="13.8" hidden="false" customHeight="false" outlineLevel="0" collapsed="false">
      <c r="A249" s="0" t="n">
        <v>57</v>
      </c>
      <c r="B249" s="1" t="n">
        <v>143000</v>
      </c>
      <c r="C249" s="10" t="n">
        <f aca="false">$H$188+(($E$190/$H$190)*($B$190-B249-30000)/2.5)</f>
        <v>949.224</v>
      </c>
      <c r="D249" s="28" t="n">
        <f aca="false">D248+3300*9.8*(A249-A248)*1000</f>
        <v>1666980000</v>
      </c>
      <c r="E249" s="1" t="n">
        <f aca="false">$J$190*COS(20/180*3.14)+SIN(20/180*3.14)*D249</f>
        <v>588658591.059014</v>
      </c>
      <c r="F249" s="1" t="n">
        <f aca="false">E249/$K$190/2</f>
        <v>2.94329295529507E+023</v>
      </c>
      <c r="G249" s="1" t="n">
        <f aca="false">($W$191^(-1/$W$192))*($K$190^(1/$W$192-1))*EXP(($W$193+D249*$W$194)/($W$192*8.314*C249))*$Y$191</f>
        <v>8.46939735254786E+020</v>
      </c>
      <c r="H249" s="1" t="n">
        <f aca="false">($W$195^(-1/$W$196))*($K$190^(1/$W$196-1))*EXP(($W$197+D249*$W$198)/($W$196*8.314*C249))*$Y$192</f>
        <v>6.95736260814212E+021</v>
      </c>
      <c r="I249" s="1" t="n">
        <f aca="false">($W$199^(-1/$W$200))*($K$190^(1/$W$200-1))*EXP(($W$201+D249*$W$202)/($W$200*8.314*C249))*$Y$193</f>
        <v>7.51168369122735E+022</v>
      </c>
      <c r="J249" s="1" t="n">
        <f aca="false">($W$203^(-1/$W$204))*($K$190^(1/$W$204-1))*EXP(($W$205+D249*$W$206)/($W$204*8.314*C249))*$Y$194</f>
        <v>3.81204336964579E+017</v>
      </c>
      <c r="K249" s="1" t="n">
        <f aca="false">G249*$K$190*2</f>
        <v>1693879.47050957</v>
      </c>
      <c r="L249" s="1" t="n">
        <f aca="false">H249*$K$190*2</f>
        <v>13914725.2162842</v>
      </c>
      <c r="M249" s="1" t="n">
        <f aca="false">I249*$K$190*2</f>
        <v>150233673.824547</v>
      </c>
      <c r="N249" s="1" t="n">
        <f aca="false">J249*$K$190*2</f>
        <v>762.408673929157</v>
      </c>
      <c r="Q249" s="29" t="n">
        <f aca="false">MIN(M249,E249)</f>
        <v>150233673.824547</v>
      </c>
      <c r="R249" s="29" t="n">
        <f aca="false">MIN(F249,I249)</f>
        <v>7.51168369122735E+022</v>
      </c>
    </row>
    <row r="250" customFormat="false" ht="13.8" hidden="false" customHeight="false" outlineLevel="0" collapsed="false">
      <c r="A250" s="0" t="n">
        <v>58</v>
      </c>
      <c r="B250" s="1" t="n">
        <v>142000</v>
      </c>
      <c r="C250" s="10" t="n">
        <f aca="false">$H$188+(($E$190/$H$190)*($B$190-B250-30000)/2.5)</f>
        <v>953.713777777778</v>
      </c>
      <c r="D250" s="28" t="n">
        <f aca="false">D249+3300*9.8*(A250-A249)*1000</f>
        <v>1699320000</v>
      </c>
      <c r="E250" s="1" t="n">
        <f aca="false">$J$190*COS(20/180*3.14)+SIN(20/180*3.14)*D250</f>
        <v>599714144.520998</v>
      </c>
      <c r="F250" s="1" t="n">
        <f aca="false">E250/$K$190/2</f>
        <v>2.99857072260499E+023</v>
      </c>
      <c r="G250" s="1" t="n">
        <f aca="false">($W$191^(-1/$W$192))*($K$190^(1/$W$192-1))*EXP(($W$193+D250*$W$194)/($W$192*8.314*C250))*$Y$191</f>
        <v>8.23312959266799E+020</v>
      </c>
      <c r="H250" s="1" t="n">
        <f aca="false">($W$195^(-1/$W$196))*($K$190^(1/$W$196-1))*EXP(($W$197+D250*$W$198)/($W$196*8.314*C250))*$Y$192</f>
        <v>6.68252881213173E+021</v>
      </c>
      <c r="I250" s="1" t="n">
        <f aca="false">($W$199^(-1/$W$200))*($K$190^(1/$W$200-1))*EXP(($W$201+D250*$W$202)/($W$200*8.314*C250))*$Y$193</f>
        <v>6.90108800017737E+022</v>
      </c>
      <c r="J250" s="1" t="n">
        <f aca="false">($W$203^(-1/$W$204))*($K$190^(1/$W$204-1))*EXP(($W$205+D250*$W$206)/($W$204*8.314*C250))*$Y$194</f>
        <v>3.65691598290014E+017</v>
      </c>
      <c r="K250" s="1" t="n">
        <f aca="false">G250*$K$190*2</f>
        <v>1646625.9185336</v>
      </c>
      <c r="L250" s="1" t="n">
        <f aca="false">H250*$K$190*2</f>
        <v>13365057.6242635</v>
      </c>
      <c r="M250" s="1" t="n">
        <f aca="false">I250*$K$190*2</f>
        <v>138021760.003547</v>
      </c>
      <c r="N250" s="1" t="n">
        <f aca="false">J250*$K$190*2</f>
        <v>731.383196580027</v>
      </c>
      <c r="Q250" s="29" t="n">
        <f aca="false">MIN(M250,E250)</f>
        <v>138021760.003547</v>
      </c>
      <c r="R250" s="29" t="n">
        <f aca="false">MIN(F250,I250)</f>
        <v>6.90108800017737E+022</v>
      </c>
    </row>
    <row r="251" customFormat="false" ht="13.8" hidden="false" customHeight="false" outlineLevel="0" collapsed="false">
      <c r="A251" s="0" t="n">
        <v>59</v>
      </c>
      <c r="B251" s="1" t="n">
        <v>141000</v>
      </c>
      <c r="C251" s="10" t="n">
        <f aca="false">$H$188+(($E$190/$H$190)*($B$190-B251-30000)/2.5)</f>
        <v>958.203555555556</v>
      </c>
      <c r="D251" s="28" t="n">
        <f aca="false">D250+3300*9.8*(A251-A250)*1000</f>
        <v>1731660000</v>
      </c>
      <c r="E251" s="1" t="n">
        <f aca="false">$J$190*COS(20/180*3.14)+SIN(20/180*3.14)*D251</f>
        <v>610769697.982982</v>
      </c>
      <c r="F251" s="1" t="n">
        <f aca="false">E251/$K$190/2</f>
        <v>3.05384848991491E+023</v>
      </c>
      <c r="G251" s="1" t="n">
        <f aca="false">($W$191^(-1/$W$192))*($K$190^(1/$W$192-1))*EXP(($W$193+D251*$W$194)/($W$192*8.314*C251))*$Y$191</f>
        <v>8.00557524209407E+020</v>
      </c>
      <c r="H251" s="1" t="n">
        <f aca="false">($W$195^(-1/$W$196))*($K$190^(1/$W$196-1))*EXP(($W$197+D251*$W$198)/($W$196*8.314*C251))*$Y$192</f>
        <v>6.42097639517707E+021</v>
      </c>
      <c r="I251" s="1" t="n">
        <f aca="false">($W$199^(-1/$W$200))*($K$190^(1/$W$200-1))*EXP(($W$201+D251*$W$202)/($W$200*8.314*C251))*$Y$193</f>
        <v>6.3451644936063E+022</v>
      </c>
      <c r="J251" s="1" t="n">
        <f aca="false">($W$203^(-1/$W$204))*($K$190^(1/$W$204-1))*EXP(($W$205+D251*$W$206)/($W$204*8.314*C251))*$Y$194</f>
        <v>3.50946742895453E+017</v>
      </c>
      <c r="K251" s="1" t="n">
        <f aca="false">G251*$K$190*2</f>
        <v>1601115.04841881</v>
      </c>
      <c r="L251" s="1" t="n">
        <f aca="false">H251*$K$190*2</f>
        <v>12841952.7903541</v>
      </c>
      <c r="M251" s="1" t="n">
        <f aca="false">I251*$K$190*2</f>
        <v>126903289.872126</v>
      </c>
      <c r="N251" s="1" t="n">
        <f aca="false">J251*$K$190*2</f>
        <v>701.893485790905</v>
      </c>
      <c r="Q251" s="29" t="n">
        <f aca="false">MIN(M251,E251)</f>
        <v>126903289.872126</v>
      </c>
      <c r="R251" s="29" t="n">
        <f aca="false">MIN(F251,I251)</f>
        <v>6.3451644936063E+022</v>
      </c>
    </row>
    <row r="252" customFormat="false" ht="13.8" hidden="false" customHeight="false" outlineLevel="0" collapsed="false">
      <c r="A252" s="0" t="n">
        <v>60</v>
      </c>
      <c r="B252" s="1" t="n">
        <v>140000</v>
      </c>
      <c r="C252" s="10" t="n">
        <f aca="false">$H$188+(($E$190/$H$190)*($B$190-B252-30000)/2.5)</f>
        <v>962.693333333333</v>
      </c>
      <c r="D252" s="28" t="n">
        <f aca="false">D251+3300*9.8*(A252-A251)*1000</f>
        <v>1764000000</v>
      </c>
      <c r="E252" s="1" t="n">
        <f aca="false">$J$190*COS(20/180*3.14)+SIN(20/180*3.14)*D252</f>
        <v>621825251.444967</v>
      </c>
      <c r="F252" s="1" t="n">
        <f aca="false">E252/$K$190/2</f>
        <v>3.10912625722483E+023</v>
      </c>
      <c r="G252" s="1" t="n">
        <f aca="false">($W$191^(-1/$W$192))*($K$190^(1/$W$192-1))*EXP(($W$193+D252*$W$194)/($W$192*8.314*C252))*$Y$191</f>
        <v>7.78634557060549E+020</v>
      </c>
      <c r="H252" s="1" t="n">
        <f aca="false">($W$195^(-1/$W$196))*($K$190^(1/$W$196-1))*EXP(($W$197+D252*$W$198)/($W$196*8.314*C252))*$Y$192</f>
        <v>6.17195916597283E+021</v>
      </c>
      <c r="I252" s="1" t="n">
        <f aca="false">($W$199^(-1/$W$200))*($K$190^(1/$W$200-1))*EXP(($W$201+D252*$W$202)/($W$200*8.314*C252))*$Y$193</f>
        <v>5.83859598252649E+022</v>
      </c>
      <c r="J252" s="1" t="n">
        <f aca="false">($W$203^(-1/$W$204))*($K$190^(1/$W$204-1))*EXP(($W$205+D252*$W$206)/($W$204*8.314*C252))*$Y$194</f>
        <v>3.36925722095645E+017</v>
      </c>
      <c r="K252" s="1" t="n">
        <f aca="false">G252*$K$190*2</f>
        <v>1557269.1141211</v>
      </c>
      <c r="L252" s="1" t="n">
        <f aca="false">H252*$K$190*2</f>
        <v>12343918.3319457</v>
      </c>
      <c r="M252" s="1" t="n">
        <f aca="false">I252*$K$190*2</f>
        <v>116771919.65053</v>
      </c>
      <c r="N252" s="1" t="n">
        <f aca="false">J252*$K$190*2</f>
        <v>673.851444191291</v>
      </c>
      <c r="Q252" s="29" t="n">
        <f aca="false">MIN(M252,E252)</f>
        <v>116771919.65053</v>
      </c>
      <c r="R252" s="29" t="n">
        <f aca="false">MIN(F252,I252)</f>
        <v>5.83859598252649E+022</v>
      </c>
    </row>
    <row r="253" customFormat="false" ht="13.8" hidden="false" customHeight="false" outlineLevel="0" collapsed="false">
      <c r="A253" s="0" t="n">
        <v>61</v>
      </c>
      <c r="B253" s="1" t="n">
        <v>139000</v>
      </c>
      <c r="C253" s="10" t="n">
        <f aca="false">$H$188+(($E$190/$H$190)*($B$190-B253-30000)/2.5)</f>
        <v>967.183111111111</v>
      </c>
      <c r="D253" s="28" t="n">
        <f aca="false">D252+3300*9.8*(A253-A252)*1000</f>
        <v>1796340000</v>
      </c>
      <c r="E253" s="1" t="n">
        <f aca="false">$J$190*COS(20/180*3.14)+SIN(20/180*3.14)*D253</f>
        <v>632880804.906951</v>
      </c>
      <c r="F253" s="1" t="n">
        <f aca="false">E253/$K$190/2</f>
        <v>3.16440402453475E+023</v>
      </c>
      <c r="G253" s="1" t="n">
        <f aca="false">($W$191^(-1/$W$192))*($K$190^(1/$W$192-1))*EXP(($W$193+D253*$W$194)/($W$192*8.314*C253))*$Y$191</f>
        <v>7.57507195799187E+020</v>
      </c>
      <c r="H253" s="1" t="n">
        <f aca="false">($W$195^(-1/$W$196))*($K$190^(1/$W$196-1))*EXP(($W$197+D253*$W$198)/($W$196*8.314*C253))*$Y$192</f>
        <v>5.93477829468773E+021</v>
      </c>
      <c r="I253" s="1" t="n">
        <f aca="false">($W$199^(-1/$W$200))*($K$190^(1/$W$200-1))*EXP(($W$201+D253*$W$202)/($W$200*8.314*C253))*$Y$193</f>
        <v>5.37662124441646E+022</v>
      </c>
      <c r="J253" s="1" t="n">
        <f aca="false">($W$203^(-1/$W$204))*($K$190^(1/$W$204-1))*EXP(($W$205+D253*$W$206)/($W$204*8.314*C253))*$Y$194</f>
        <v>3.23587335483556E+017</v>
      </c>
      <c r="K253" s="1" t="n">
        <f aca="false">G253*$K$190*2</f>
        <v>1515014.39159837</v>
      </c>
      <c r="L253" s="1" t="n">
        <f aca="false">H253*$K$190*2</f>
        <v>11869556.5893755</v>
      </c>
      <c r="M253" s="1" t="n">
        <f aca="false">I253*$K$190*2</f>
        <v>107532424.888329</v>
      </c>
      <c r="N253" s="1" t="n">
        <f aca="false">J253*$K$190*2</f>
        <v>647.174670967112</v>
      </c>
      <c r="Q253" s="29" t="n">
        <f aca="false">MIN(M253,E253)</f>
        <v>107532424.888329</v>
      </c>
      <c r="R253" s="29" t="n">
        <f aca="false">MIN(F253,I253)</f>
        <v>5.37662124441646E+022</v>
      </c>
    </row>
    <row r="254" customFormat="false" ht="13.8" hidden="false" customHeight="false" outlineLevel="0" collapsed="false">
      <c r="A254" s="0" t="n">
        <v>62</v>
      </c>
      <c r="B254" s="1" t="n">
        <v>138000</v>
      </c>
      <c r="C254" s="10" t="n">
        <f aca="false">$H$188+(($E$190/$H$190)*($B$190-B254-30000)/2.5)</f>
        <v>971.672888888889</v>
      </c>
      <c r="D254" s="28" t="n">
        <f aca="false">D253+3300*9.8*(A254-A253)*1000</f>
        <v>1828680000</v>
      </c>
      <c r="E254" s="1" t="n">
        <f aca="false">$J$190*COS(20/180*3.14)+SIN(20/180*3.14)*D254</f>
        <v>643936358.368935</v>
      </c>
      <c r="F254" s="1" t="n">
        <f aca="false">E254/$K$190/2</f>
        <v>3.21968179184467E+023</v>
      </c>
      <c r="G254" s="1" t="n">
        <f aca="false">($W$191^(-1/$W$192))*($K$190^(1/$W$192-1))*EXP(($W$193+D254*$W$194)/($W$192*8.314*C254))*$Y$191</f>
        <v>7.37140471880731E+020</v>
      </c>
      <c r="H254" s="1" t="n">
        <f aca="false">($W$195^(-1/$W$196))*($K$190^(1/$W$196-1))*EXP(($W$197+D254*$W$198)/($W$196*8.314*C254))*$Y$192</f>
        <v>5.70877898092712E+021</v>
      </c>
      <c r="I254" s="1" t="n">
        <f aca="false">($W$199^(-1/$W$200))*($K$190^(1/$W$200-1))*EXP(($W$201+D254*$W$202)/($W$200*8.314*C254))*$Y$193</f>
        <v>4.95497301608513E+022</v>
      </c>
      <c r="J254" s="1" t="n">
        <f aca="false">($W$203^(-1/$W$204))*($K$190^(1/$W$204-1))*EXP(($W$205+D254*$W$206)/($W$204*8.314*C254))*$Y$194</f>
        <v>3.10893027117641E+017</v>
      </c>
      <c r="K254" s="1" t="n">
        <f aca="false">G254*$K$190*2</f>
        <v>1474280.94376146</v>
      </c>
      <c r="L254" s="1" t="n">
        <f aca="false">H254*$K$190*2</f>
        <v>11417557.9618542</v>
      </c>
      <c r="M254" s="1" t="n">
        <f aca="false">I254*$K$190*2</f>
        <v>99099460.3217027</v>
      </c>
      <c r="N254" s="1" t="n">
        <f aca="false">J254*$K$190*2</f>
        <v>621.786054235283</v>
      </c>
      <c r="Q254" s="29" t="n">
        <f aca="false">MIN(M254,E254)</f>
        <v>99099460.3217027</v>
      </c>
      <c r="R254" s="29" t="n">
        <f aca="false">MIN(F254,I254)</f>
        <v>4.95497301608513E+022</v>
      </c>
    </row>
    <row r="255" customFormat="false" ht="13.8" hidden="false" customHeight="false" outlineLevel="0" collapsed="false">
      <c r="A255" s="0" t="n">
        <v>63</v>
      </c>
      <c r="B255" s="1" t="n">
        <v>137000</v>
      </c>
      <c r="C255" s="10" t="n">
        <f aca="false">$H$188+(($E$190/$H$190)*($B$190-B255-30000)/2.5)</f>
        <v>976.162666666667</v>
      </c>
      <c r="D255" s="28" t="n">
        <f aca="false">D254+3300*9.8*(A255-A254)*1000</f>
        <v>1861020000</v>
      </c>
      <c r="E255" s="1" t="n">
        <f aca="false">$J$190*COS(20/180*3.14)+SIN(20/180*3.14)*D255</f>
        <v>654991911.830919</v>
      </c>
      <c r="F255" s="1" t="n">
        <f aca="false">E255/$K$190/2</f>
        <v>3.2749595591546E+023</v>
      </c>
      <c r="G255" s="1" t="n">
        <f aca="false">($W$191^(-1/$W$192))*($K$190^(1/$W$192-1))*EXP(($W$193+D255*$W$194)/($W$192*8.314*C255))*$Y$191</f>
        <v>7.1750120033287E+020</v>
      </c>
      <c r="H255" s="1" t="n">
        <f aca="false">($W$195^(-1/$W$196))*($K$190^(1/$W$196-1))*EXP(($W$197+D255*$W$198)/($W$196*8.314*C255))*$Y$192</f>
        <v>5.49334737800303E+021</v>
      </c>
      <c r="I255" s="1" t="n">
        <f aca="false">($W$199^(-1/$W$200))*($K$190^(1/$W$200-1))*EXP(($W$201+D255*$W$202)/($W$200*8.314*C255))*$Y$193</f>
        <v>4.56982331700815E+022</v>
      </c>
      <c r="J255" s="1" t="n">
        <f aca="false">($W$203^(-1/$W$204))*($K$190^(1/$W$204-1))*EXP(($W$205+D255*$W$206)/($W$204*8.314*C255))*$Y$194</f>
        <v>2.98806697634549E+017</v>
      </c>
      <c r="K255" s="1" t="n">
        <f aca="false">G255*$K$190*2</f>
        <v>1435002.40066574</v>
      </c>
      <c r="L255" s="1" t="n">
        <f aca="false">H255*$K$190*2</f>
        <v>10986694.7560061</v>
      </c>
      <c r="M255" s="1" t="n">
        <f aca="false">I255*$K$190*2</f>
        <v>91396466.3401629</v>
      </c>
      <c r="N255" s="1" t="n">
        <f aca="false">J255*$K$190*2</f>
        <v>597.613395269097</v>
      </c>
      <c r="Q255" s="29" t="n">
        <f aca="false">MIN(M255,E255)</f>
        <v>91396466.3401629</v>
      </c>
      <c r="R255" s="29" t="n">
        <f aca="false">MIN(F255,I255)</f>
        <v>4.56982331700815E+022</v>
      </c>
    </row>
    <row r="256" customFormat="false" ht="13.8" hidden="false" customHeight="false" outlineLevel="0" collapsed="false">
      <c r="A256" s="0" t="n">
        <v>64</v>
      </c>
      <c r="B256" s="1" t="n">
        <v>136000</v>
      </c>
      <c r="C256" s="10" t="n">
        <f aca="false">$H$188+(($E$190/$H$190)*($B$190-B256-30000)/2.5)</f>
        <v>980.652444444444</v>
      </c>
      <c r="D256" s="28" t="n">
        <f aca="false">D255+3300*9.8*(A256-A255)*1000</f>
        <v>1893360000</v>
      </c>
      <c r="E256" s="1" t="n">
        <f aca="false">$J$190*COS(20/180*3.14)+SIN(20/180*3.14)*D256</f>
        <v>666047465.292903</v>
      </c>
      <c r="F256" s="1" t="n">
        <f aca="false">E256/$K$190/2</f>
        <v>3.33023732646452E+023</v>
      </c>
      <c r="G256" s="1" t="n">
        <f aca="false">($W$191^(-1/$W$192))*($K$190^(1/$W$192-1))*EXP(($W$193+D256*$W$194)/($W$192*8.314*C256))*$Y$191</f>
        <v>6.98557876930734E+020</v>
      </c>
      <c r="H256" s="1" t="n">
        <f aca="false">($W$195^(-1/$W$196))*($K$190^(1/$W$196-1))*EXP(($W$197+D256*$W$198)/($W$196*8.314*C256))*$Y$192</f>
        <v>5.28790775217776E+021</v>
      </c>
      <c r="I256" s="1" t="n">
        <f aca="false">($W$199^(-1/$W$200))*($K$190^(1/$W$200-1))*EXP(($W$201+D256*$W$202)/($W$200*8.314*C256))*$Y$193</f>
        <v>4.21773518926522E+022</v>
      </c>
      <c r="J256" s="1" t="n">
        <f aca="false">($W$203^(-1/$W$204))*($K$190^(1/$W$204-1))*EXP(($W$205+D256*$W$206)/($W$204*8.314*C256))*$Y$194</f>
        <v>2.87294530942105E+017</v>
      </c>
      <c r="K256" s="1" t="n">
        <f aca="false">G256*$K$190*2</f>
        <v>1397115.75386147</v>
      </c>
      <c r="L256" s="1" t="n">
        <f aca="false">H256*$K$190*2</f>
        <v>10575815.5043555</v>
      </c>
      <c r="M256" s="1" t="n">
        <f aca="false">I256*$K$190*2</f>
        <v>84354703.7853044</v>
      </c>
      <c r="N256" s="1" t="n">
        <f aca="false">J256*$K$190*2</f>
        <v>574.58906188421</v>
      </c>
      <c r="Q256" s="29" t="n">
        <f aca="false">MIN(M256,E256)</f>
        <v>84354703.7853044</v>
      </c>
      <c r="R256" s="29" t="n">
        <f aca="false">MIN(F256,I256)</f>
        <v>4.21773518926522E+022</v>
      </c>
    </row>
    <row r="257" customFormat="false" ht="13.8" hidden="false" customHeight="false" outlineLevel="0" collapsed="false">
      <c r="A257" s="0" t="n">
        <v>65</v>
      </c>
      <c r="B257" s="1" t="n">
        <v>135000</v>
      </c>
      <c r="C257" s="10" t="n">
        <f aca="false">$H$188+(($E$190/$H$190)*($B$190-B257-30000)/2.5)</f>
        <v>985.142222222222</v>
      </c>
      <c r="D257" s="28" t="n">
        <f aca="false">D256+3300*9.8*(A257-A256)*1000</f>
        <v>1925700000</v>
      </c>
      <c r="E257" s="1" t="n">
        <f aca="false">$J$190*COS(20/180*3.14)+SIN(20/180*3.14)*D257</f>
        <v>677103018.754888</v>
      </c>
      <c r="F257" s="1" t="n">
        <f aca="false">E257/$K$190/2</f>
        <v>3.38551509377444E+023</v>
      </c>
      <c r="G257" s="1" t="n">
        <f aca="false">($W$191^(-1/$W$192))*($K$190^(1/$W$192-1))*EXP(($W$193+D257*$W$194)/($W$192*8.314*C257))*$Y$191</f>
        <v>6.80280581952086E+020</v>
      </c>
      <c r="H257" s="1" t="n">
        <f aca="false">($W$195^(-1/$W$196))*($K$190^(1/$W$196-1))*EXP(($W$197+D257*$W$198)/($W$196*8.314*C257))*$Y$192</f>
        <v>5.09191985745279E+021</v>
      </c>
      <c r="I257" s="1" t="n">
        <f aca="false">($W$199^(-1/$W$200))*($K$190^(1/$W$200-1))*EXP(($W$201+D257*$W$202)/($W$200*8.314*C257))*$Y$193</f>
        <v>3.89562005983386E+022</v>
      </c>
      <c r="J257" s="1" t="n">
        <f aca="false">($W$203^(-1/$W$204))*($K$190^(1/$W$204-1))*EXP(($W$205+D257*$W$206)/($W$204*8.314*C257))*$Y$194</f>
        <v>2.7632483426935E+017</v>
      </c>
      <c r="K257" s="1" t="n">
        <f aca="false">G257*$K$190*2</f>
        <v>1360561.16390417</v>
      </c>
      <c r="L257" s="1" t="n">
        <f aca="false">H257*$K$190*2</f>
        <v>10183839.7149056</v>
      </c>
      <c r="M257" s="1" t="n">
        <f aca="false">I257*$K$190*2</f>
        <v>77912401.1966771</v>
      </c>
      <c r="N257" s="1" t="n">
        <f aca="false">J257*$K$190*2</f>
        <v>552.6496685387</v>
      </c>
      <c r="Q257" s="29" t="n">
        <f aca="false">MIN(M257,E257)</f>
        <v>77912401.1966771</v>
      </c>
      <c r="R257" s="29" t="n">
        <f aca="false">MIN(F257,I257)</f>
        <v>3.89562005983386E+022</v>
      </c>
    </row>
    <row r="258" customFormat="false" ht="13.8" hidden="false" customHeight="false" outlineLevel="0" collapsed="false">
      <c r="A258" s="0" t="n">
        <v>66</v>
      </c>
      <c r="B258" s="1" t="n">
        <v>134000</v>
      </c>
      <c r="C258" s="10" t="n">
        <f aca="false">$H$188+(($E$190/$H$190)*($B$190-B258-30000)/2.5)</f>
        <v>989.632</v>
      </c>
      <c r="D258" s="28" t="n">
        <f aca="false">D257+3300*9.8*(A258-A257)*1000</f>
        <v>1958040000</v>
      </c>
      <c r="E258" s="1" t="n">
        <f aca="false">$J$190*COS(20/180*3.14)+SIN(20/180*3.14)*D258</f>
        <v>688158572.216872</v>
      </c>
      <c r="F258" s="1" t="n">
        <f aca="false">E258/$K$190/2</f>
        <v>3.44079286108436E+023</v>
      </c>
      <c r="G258" s="1" t="n">
        <f aca="false">($W$191^(-1/$W$192))*($K$190^(1/$W$192-1))*EXP(($W$193+D258*$W$194)/($W$192*8.314*C258))*$Y$191</f>
        <v>6.62640890051295E+020</v>
      </c>
      <c r="H258" s="1" t="n">
        <f aca="false">($W$195^(-1/$W$196))*($K$190^(1/$W$196-1))*EXP(($W$197+D258*$W$198)/($W$196*8.314*C258))*$Y$192</f>
        <v>4.90487650819975E+021</v>
      </c>
      <c r="I258" s="1" t="n">
        <f aca="false">($W$199^(-1/$W$200))*($K$190^(1/$W$200-1))*EXP(($W$201+D258*$W$202)/($W$200*8.314*C258))*$Y$193</f>
        <v>3.60070003424271E+022</v>
      </c>
      <c r="J258" s="1" t="n">
        <f aca="false">($W$203^(-1/$W$204))*($K$190^(1/$W$204-1))*EXP(($W$205+D258*$W$206)/($W$204*8.314*C258))*$Y$194</f>
        <v>2.65867890460403E+017</v>
      </c>
      <c r="K258" s="1" t="n">
        <f aca="false">G258*$K$190*2</f>
        <v>1325281.78010259</v>
      </c>
      <c r="L258" s="1" t="n">
        <f aca="false">H258*$K$190*2</f>
        <v>9809753.0163995</v>
      </c>
      <c r="M258" s="1" t="n">
        <f aca="false">I258*$K$190*2</f>
        <v>72014000.6848542</v>
      </c>
      <c r="N258" s="1" t="n">
        <f aca="false">J258*$K$190*2</f>
        <v>531.735780920807</v>
      </c>
      <c r="Q258" s="29" t="n">
        <f aca="false">MIN(M258,E258)</f>
        <v>72014000.6848542</v>
      </c>
      <c r="R258" s="29" t="n">
        <f aca="false">MIN(F258,I258)</f>
        <v>3.60070003424271E+022</v>
      </c>
    </row>
    <row r="259" customFormat="false" ht="13.8" hidden="false" customHeight="false" outlineLevel="0" collapsed="false">
      <c r="A259" s="0" t="n">
        <v>67</v>
      </c>
      <c r="B259" s="1" t="n">
        <v>133000</v>
      </c>
      <c r="C259" s="10" t="n">
        <f aca="false">$H$188+(($E$190/$H$190)*($B$190-B259-30000)/2.5)</f>
        <v>994.121777777778</v>
      </c>
      <c r="D259" s="28" t="n">
        <f aca="false">D258+3300*9.8*(A259-A258)*1000</f>
        <v>1990380000</v>
      </c>
      <c r="E259" s="1" t="n">
        <f aca="false">$J$190*COS(20/180*3.14)+SIN(20/180*3.14)*D259</f>
        <v>699214125.678856</v>
      </c>
      <c r="F259" s="1" t="n">
        <f aca="false">E259/$K$190/2</f>
        <v>3.49607062839428E+023</v>
      </c>
      <c r="G259" s="1" t="n">
        <f aca="false">($W$191^(-1/$W$192))*($K$190^(1/$W$192-1))*EXP(($W$193+D259*$W$194)/($W$192*8.314*C259))*$Y$191</f>
        <v>6.45611785825983E+020</v>
      </c>
      <c r="H259" s="1" t="n">
        <f aca="false">($W$195^(-1/$W$196))*($K$190^(1/$W$196-1))*EXP(($W$197+D259*$W$198)/($W$196*8.314*C259))*$Y$192</f>
        <v>4.7263013334903E+021</v>
      </c>
      <c r="I259" s="1" t="n">
        <f aca="false">($W$199^(-1/$W$200))*($K$190^(1/$W$200-1))*EXP(($W$201+D259*$W$202)/($W$200*8.314*C259))*$Y$193</f>
        <v>3.33047451978743E+022</v>
      </c>
      <c r="J259" s="1" t="n">
        <f aca="false">($W$203^(-1/$W$204))*($K$190^(1/$W$204-1))*EXP(($W$205+D259*$W$206)/($W$204*8.314*C259))*$Y$194</f>
        <v>2.55895821498479E+017</v>
      </c>
      <c r="K259" s="1" t="n">
        <f aca="false">G259*$K$190*2</f>
        <v>1291223.57165197</v>
      </c>
      <c r="L259" s="1" t="n">
        <f aca="false">H259*$K$190*2</f>
        <v>9452602.6669806</v>
      </c>
      <c r="M259" s="1" t="n">
        <f aca="false">I259*$K$190*2</f>
        <v>66609490.3957486</v>
      </c>
      <c r="N259" s="1" t="n">
        <f aca="false">J259*$K$190*2</f>
        <v>511.791642996957</v>
      </c>
      <c r="Q259" s="29" t="n">
        <f aca="false">MIN(M259,E259)</f>
        <v>66609490.3957486</v>
      </c>
      <c r="R259" s="29" t="n">
        <f aca="false">MIN(F259,I259)</f>
        <v>3.33047451978743E+022</v>
      </c>
    </row>
    <row r="260" customFormat="false" ht="13.8" hidden="false" customHeight="false" outlineLevel="0" collapsed="false">
      <c r="A260" s="0" t="n">
        <v>68</v>
      </c>
      <c r="B260" s="1" t="n">
        <v>132000</v>
      </c>
      <c r="C260" s="10" t="n">
        <f aca="false">$H$188+(($E$190/$H$190)*($B$190-B260-30000)/2.5)</f>
        <v>998.611555555556</v>
      </c>
      <c r="D260" s="28" t="n">
        <f aca="false">D259+3300*9.8*(A260-A259)*1000</f>
        <v>2022720000</v>
      </c>
      <c r="E260" s="1" t="n">
        <f aca="false">$J$190*COS(20/180*3.14)+SIN(20/180*3.14)*D260</f>
        <v>710269679.14084</v>
      </c>
      <c r="F260" s="1" t="n">
        <f aca="false">E260/$K$190/2</f>
        <v>3.5513483957042E+023</v>
      </c>
      <c r="G260" s="1" t="n">
        <f aca="false">($W$191^(-1/$W$192))*($K$190^(1/$W$192-1))*EXP(($W$193+D260*$W$194)/($W$192*8.314*C260))*$Y$191</f>
        <v>6.29167584682344E+020</v>
      </c>
      <c r="H260" s="1" t="n">
        <f aca="false">($W$195^(-1/$W$196))*($K$190^(1/$W$196-1))*EXP(($W$197+D260*$W$198)/($W$196*8.314*C260))*$Y$192</f>
        <v>4.55574669839711E+021</v>
      </c>
      <c r="I260" s="1" t="n">
        <f aca="false">($W$199^(-1/$W$200))*($K$190^(1/$W$200-1))*EXP(($W$201+D260*$W$202)/($W$200*8.314*C260))*$Y$193</f>
        <v>3.08269065366665E+022</v>
      </c>
      <c r="J260" s="1" t="n">
        <f aca="false">($W$203^(-1/$W$204))*($K$190^(1/$W$204-1))*EXP(($W$205+D260*$W$206)/($W$204*8.314*C260))*$Y$194</f>
        <v>2.4638246233641E+017</v>
      </c>
      <c r="K260" s="1" t="n">
        <f aca="false">G260*$K$190*2</f>
        <v>1258335.16936469</v>
      </c>
      <c r="L260" s="1" t="n">
        <f aca="false">H260*$K$190*2</f>
        <v>9111493.39679423</v>
      </c>
      <c r="M260" s="1" t="n">
        <f aca="false">I260*$K$190*2</f>
        <v>61653813.0733329</v>
      </c>
      <c r="N260" s="1" t="n">
        <f aca="false">J260*$K$190*2</f>
        <v>492.764924672819</v>
      </c>
      <c r="Q260" s="29" t="n">
        <f aca="false">MIN(M260,E260)</f>
        <v>61653813.0733329</v>
      </c>
      <c r="R260" s="29" t="n">
        <f aca="false">MIN(F260,I260)</f>
        <v>3.08269065366665E+022</v>
      </c>
    </row>
    <row r="261" customFormat="false" ht="13.8" hidden="false" customHeight="false" outlineLevel="0" collapsed="false">
      <c r="A261" s="0" t="n">
        <v>69</v>
      </c>
      <c r="B261" s="1" t="n">
        <v>131000</v>
      </c>
      <c r="C261" s="10" t="n">
        <f aca="false">$H$188+(($E$190/$H$190)*($B$190-B261-30000)/2.5)</f>
        <v>1003.10133333333</v>
      </c>
      <c r="D261" s="28" t="n">
        <f aca="false">D260+3300*9.8*(A261-A260)*1000</f>
        <v>2055060000</v>
      </c>
      <c r="E261" s="1" t="n">
        <f aca="false">$J$190*COS(20/180*3.14)+SIN(20/180*3.14)*D261</f>
        <v>721325232.602824</v>
      </c>
      <c r="F261" s="1" t="n">
        <f aca="false">E261/$K$190/2</f>
        <v>3.60662616301412E+023</v>
      </c>
      <c r="G261" s="1" t="n">
        <f aca="false">($W$191^(-1/$W$192))*($K$190^(1/$W$192-1))*EXP(($W$193+D261*$W$194)/($W$192*8.314*C261))*$Y$191</f>
        <v>6.13283858634764E+020</v>
      </c>
      <c r="H261" s="1" t="n">
        <f aca="false">($W$195^(-1/$W$196))*($K$190^(1/$W$196-1))*EXP(($W$197+D261*$W$198)/($W$196*8.314*C261))*$Y$192</f>
        <v>4.3927917788194E+021</v>
      </c>
      <c r="I261" s="1" t="n">
        <f aca="false">($W$199^(-1/$W$200))*($K$190^(1/$W$200-1))*EXP(($W$201+D261*$W$202)/($W$200*8.314*C261))*$Y$193</f>
        <v>2.85531707819274E+022</v>
      </c>
      <c r="J261" s="1" t="n">
        <f aca="false">($W$203^(-1/$W$204))*($K$190^(1/$W$204-1))*EXP(($W$205+D261*$W$206)/($W$204*8.314*C261))*$Y$194</f>
        <v>2.37303244191554E+017</v>
      </c>
      <c r="K261" s="1" t="n">
        <f aca="false">G261*$K$190*2</f>
        <v>1226567.71726953</v>
      </c>
      <c r="L261" s="1" t="n">
        <f aca="false">H261*$K$190*2</f>
        <v>8785583.5576388</v>
      </c>
      <c r="M261" s="1" t="n">
        <f aca="false">I261*$K$190*2</f>
        <v>57106341.5638547</v>
      </c>
      <c r="N261" s="1" t="n">
        <f aca="false">J261*$K$190*2</f>
        <v>474.606488383108</v>
      </c>
      <c r="Q261" s="29" t="n">
        <f aca="false">MIN(M261,E261)</f>
        <v>57106341.5638547</v>
      </c>
      <c r="R261" s="29" t="n">
        <f aca="false">MIN(F261,I261)</f>
        <v>2.85531707819274E+022</v>
      </c>
    </row>
    <row r="262" customFormat="false" ht="13.8" hidden="false" customHeight="false" outlineLevel="0" collapsed="false">
      <c r="A262" s="0" t="n">
        <v>70</v>
      </c>
      <c r="B262" s="1" t="n">
        <v>130000</v>
      </c>
      <c r="C262" s="10" t="n">
        <f aca="false">$H$188+(($E$190/$H$190)*($B$190-B262-30000)/2.5)</f>
        <v>1007.59111111111</v>
      </c>
      <c r="D262" s="28" t="n">
        <f aca="false">D261+3300*9.8*(A262-A261)*1000</f>
        <v>2087400000</v>
      </c>
      <c r="E262" s="1" t="n">
        <f aca="false">$J$190*COS(20/180*3.14)+SIN(20/180*3.14)*D262</f>
        <v>732380786.064809</v>
      </c>
      <c r="F262" s="1" t="n">
        <f aca="false">E262/$K$190/2</f>
        <v>3.66190393032404E+023</v>
      </c>
      <c r="G262" s="1" t="n">
        <f aca="false">($W$191^(-1/$W$192))*($K$190^(1/$W$192-1))*EXP(($W$193+D262*$W$194)/($W$192*8.314*C262))*$Y$191</f>
        <v>5.97937366702496E+020</v>
      </c>
      <c r="H262" s="1" t="n">
        <f aca="false">($W$195^(-1/$W$196))*($K$190^(1/$W$196-1))*EXP(($W$197+D262*$W$198)/($W$196*8.314*C262))*$Y$192</f>
        <v>4.23704077755015E+021</v>
      </c>
      <c r="I262" s="1" t="n">
        <f aca="false">($W$199^(-1/$W$200))*($K$190^(1/$W$200-1))*EXP(($W$201+D262*$W$202)/($W$200*8.314*C262))*$Y$193</f>
        <v>2.64652066312749E+022</v>
      </c>
      <c r="J262" s="1" t="n">
        <f aca="false">($W$203^(-1/$W$204))*($K$190^(1/$W$204-1))*EXP(($W$205+D262*$W$206)/($W$204*8.314*C262))*$Y$194</f>
        <v>2.28635086536781E+017</v>
      </c>
      <c r="K262" s="1" t="n">
        <f aca="false">G262*$K$190*2</f>
        <v>1195874.73340499</v>
      </c>
      <c r="L262" s="1" t="n">
        <f aca="false">H262*$K$190*2</f>
        <v>8474081.5551003</v>
      </c>
      <c r="M262" s="1" t="n">
        <f aca="false">I262*$K$190*2</f>
        <v>52930413.2625499</v>
      </c>
      <c r="N262" s="1" t="n">
        <f aca="false">J262*$K$190*2</f>
        <v>457.270173073562</v>
      </c>
      <c r="Q262" s="29" t="n">
        <f aca="false">MIN(M262,E262)</f>
        <v>52930413.2625499</v>
      </c>
      <c r="R262" s="29" t="n">
        <f aca="false">MIN(F262,I262)</f>
        <v>2.64652066312749E+022</v>
      </c>
    </row>
    <row r="263" customFormat="false" ht="13.8" hidden="false" customHeight="false" outlineLevel="0" collapsed="false">
      <c r="A263" s="0" t="n">
        <v>71</v>
      </c>
      <c r="B263" s="1" t="n">
        <v>129000</v>
      </c>
      <c r="C263" s="10" t="n">
        <f aca="false">$H$188+(($E$190/$H$190)*($B$190-B263-30000)/2.5)</f>
        <v>1012.08088888889</v>
      </c>
      <c r="D263" s="28" t="n">
        <f aca="false">D262+3300*9.8*(A263-A262)*1000</f>
        <v>2119740000</v>
      </c>
      <c r="E263" s="1" t="n">
        <f aca="false">$J$190*COS(20/180*3.14)+SIN(20/180*3.14)*D263</f>
        <v>743436339.526793</v>
      </c>
      <c r="F263" s="1" t="n">
        <f aca="false">E263/$K$190/2</f>
        <v>3.71718169763396E+023</v>
      </c>
      <c r="G263" s="1" t="n">
        <f aca="false">($W$191^(-1/$W$192))*($K$190^(1/$W$192-1))*EXP(($W$193+D263*$W$194)/($W$192*8.314*C263))*$Y$191</f>
        <v>5.83105989591183E+020</v>
      </c>
      <c r="H263" s="1" t="n">
        <f aca="false">($W$195^(-1/$W$196))*($K$190^(1/$W$196-1))*EXP(($W$197+D263*$W$198)/($W$196*8.314*C263))*$Y$192</f>
        <v>4.08812127035754E+021</v>
      </c>
      <c r="I263" s="1" t="n">
        <f aca="false">($W$199^(-1/$W$200))*($K$190^(1/$W$200-1))*EXP(($W$201+D263*$W$202)/($W$200*8.314*C263))*$Y$193</f>
        <v>2.45464582542859E+022</v>
      </c>
      <c r="J263" s="1" t="n">
        <f aca="false">($W$203^(-1/$W$204))*($K$190^(1/$W$204-1))*EXP(($W$205+D263*$W$206)/($W$204*8.314*C263))*$Y$194</f>
        <v>2.20356297086214E+017</v>
      </c>
      <c r="K263" s="1" t="n">
        <f aca="false">G263*$K$190*2</f>
        <v>1166211.97918237</v>
      </c>
      <c r="L263" s="1" t="n">
        <f aca="false">H263*$K$190*2</f>
        <v>8176242.54071509</v>
      </c>
      <c r="M263" s="1" t="n">
        <f aca="false">I263*$K$190*2</f>
        <v>49092916.5085719</v>
      </c>
      <c r="N263" s="1" t="n">
        <f aca="false">J263*$K$190*2</f>
        <v>440.712594172429</v>
      </c>
      <c r="Q263" s="29" t="n">
        <f aca="false">MIN(M263,E263)</f>
        <v>49092916.5085719</v>
      </c>
      <c r="R263" s="29" t="n">
        <f aca="false">MIN(F263,I263)</f>
        <v>2.45464582542859E+022</v>
      </c>
    </row>
    <row r="264" customFormat="false" ht="13.8" hidden="false" customHeight="false" outlineLevel="0" collapsed="false">
      <c r="A264" s="0" t="n">
        <v>72</v>
      </c>
      <c r="B264" s="1" t="n">
        <v>128000</v>
      </c>
      <c r="C264" s="10" t="n">
        <f aca="false">$H$188+(($E$190/$H$190)*($B$190-B264-30000)/2.5)</f>
        <v>1016.57066666667</v>
      </c>
      <c r="D264" s="28" t="n">
        <f aca="false">D263+3300*9.8*(A264-A263)*1000</f>
        <v>2152080000</v>
      </c>
      <c r="E264" s="1" t="n">
        <f aca="false">$J$190*COS(20/180*3.14)+SIN(20/180*3.14)*D264</f>
        <v>754491892.988777</v>
      </c>
      <c r="F264" s="1" t="n">
        <f aca="false">E264/$K$190/2</f>
        <v>3.77245946494389E+023</v>
      </c>
      <c r="G264" s="1" t="n">
        <f aca="false">($W$191^(-1/$W$192))*($K$190^(1/$W$192-1))*EXP(($W$193+D264*$W$194)/($W$192*8.314*C264))*$Y$191</f>
        <v>5.68768668370012E+020</v>
      </c>
      <c r="H264" s="1" t="n">
        <f aca="false">($W$195^(-1/$W$196))*($K$190^(1/$W$196-1))*EXP(($W$197+D264*$W$198)/($W$196*8.314*C264))*$Y$192</f>
        <v>3.9456826718122E+021</v>
      </c>
      <c r="I264" s="1" t="n">
        <f aca="false">($W$199^(-1/$W$200))*($K$190^(1/$W$200-1))*EXP(($W$201+D264*$W$202)/($W$200*8.314*C264))*$Y$193</f>
        <v>2.27819614030846E+022</v>
      </c>
      <c r="J264" s="1" t="n">
        <f aca="false">($W$203^(-1/$W$204))*($K$190^(1/$W$204-1))*EXP(($W$205+D264*$W$206)/($W$204*8.314*C264))*$Y$194</f>
        <v>2.12446479135091E+017</v>
      </c>
      <c r="K264" s="1" t="n">
        <f aca="false">G264*$K$190*2</f>
        <v>1137537.33674002</v>
      </c>
      <c r="L264" s="1" t="n">
        <f aca="false">H264*$K$190*2</f>
        <v>7891365.3436244</v>
      </c>
      <c r="M264" s="1" t="n">
        <f aca="false">I264*$K$190*2</f>
        <v>45563922.8061691</v>
      </c>
      <c r="N264" s="1" t="n">
        <f aca="false">J264*$K$190*2</f>
        <v>424.892958270182</v>
      </c>
      <c r="Q264" s="29" t="n">
        <f aca="false">MIN(M264,E264)</f>
        <v>45563922.8061691</v>
      </c>
      <c r="R264" s="29" t="n">
        <f aca="false">MIN(F264,I264)</f>
        <v>2.27819614030846E+022</v>
      </c>
    </row>
    <row r="265" customFormat="false" ht="13.8" hidden="false" customHeight="false" outlineLevel="0" collapsed="false">
      <c r="A265" s="0" t="n">
        <v>73</v>
      </c>
      <c r="B265" s="1" t="n">
        <v>127000</v>
      </c>
      <c r="C265" s="10" t="n">
        <f aca="false">$H$188+(($E$190/$H$190)*($B$190-B265-30000)/2.5)</f>
        <v>1021.06044444444</v>
      </c>
      <c r="D265" s="28" t="n">
        <f aca="false">D264+3300*9.8*(A265-A264)*1000</f>
        <v>2184420000</v>
      </c>
      <c r="E265" s="1" t="n">
        <f aca="false">$J$190*COS(20/180*3.14)+SIN(20/180*3.14)*D265</f>
        <v>765547446.450761</v>
      </c>
      <c r="F265" s="1" t="n">
        <f aca="false">E265/$K$190/2</f>
        <v>3.82773723225381E+023</v>
      </c>
      <c r="G265" s="1" t="n">
        <f aca="false">($W$191^(-1/$W$192))*($K$190^(1/$W$192-1))*EXP(($W$193+D265*$W$194)/($W$192*8.314*C265))*$Y$191</f>
        <v>5.54905346876463E+020</v>
      </c>
      <c r="H265" s="1" t="n">
        <f aca="false">($W$195^(-1/$W$196))*($K$190^(1/$W$196-1))*EXP(($W$197+D265*$W$198)/($W$196*8.314*C265))*$Y$192</f>
        <v>3.8093948114632E+021</v>
      </c>
      <c r="I265" s="1" t="n">
        <f aca="false">($W$199^(-1/$W$200))*($K$190^(1/$W$200-1))*EXP(($W$201+D265*$W$202)/($W$200*8.314*C265))*$Y$193</f>
        <v>2.11581797544336E+022</v>
      </c>
      <c r="J265" s="1" t="n">
        <f aca="false">($W$203^(-1/$W$204))*($K$190^(1/$W$204-1))*EXP(($W$205+D265*$W$206)/($W$204*8.314*C265))*$Y$194</f>
        <v>2.04886445668246E+017</v>
      </c>
      <c r="K265" s="1" t="n">
        <f aca="false">G265*$K$190*2</f>
        <v>1109810.69375293</v>
      </c>
      <c r="L265" s="1" t="n">
        <f aca="false">H265*$K$190*2</f>
        <v>7618789.62292641</v>
      </c>
      <c r="M265" s="1" t="n">
        <f aca="false">I265*$K$190*2</f>
        <v>42316359.5088671</v>
      </c>
      <c r="N265" s="1" t="n">
        <f aca="false">J265*$K$190*2</f>
        <v>409.772891336492</v>
      </c>
      <c r="Q265" s="29" t="n">
        <f aca="false">MIN(M265,E265)</f>
        <v>42316359.5088671</v>
      </c>
      <c r="R265" s="29" t="n">
        <f aca="false">MIN(F265,I265)</f>
        <v>2.11581797544336E+022</v>
      </c>
    </row>
    <row r="266" customFormat="false" ht="13.8" hidden="false" customHeight="false" outlineLevel="0" collapsed="false">
      <c r="A266" s="0" t="n">
        <v>74</v>
      </c>
      <c r="B266" s="1" t="n">
        <v>126000</v>
      </c>
      <c r="C266" s="10" t="n">
        <f aca="false">$H$188+(($E$190/$H$190)*($B$190-B266-30000)/2.5)</f>
        <v>1025.55022222222</v>
      </c>
      <c r="D266" s="28" t="n">
        <f aca="false">D265+3300*9.8*(A266-A265)*1000</f>
        <v>2216760000</v>
      </c>
      <c r="E266" s="1" t="n">
        <f aca="false">$J$190*COS(20/180*3.14)+SIN(20/180*3.14)*D266</f>
        <v>776602999.912746</v>
      </c>
      <c r="F266" s="1" t="n">
        <f aca="false">E266/$K$190/2</f>
        <v>3.88301499956373E+023</v>
      </c>
      <c r="G266" s="1" t="n">
        <f aca="false">($W$191^(-1/$W$192))*($K$190^(1/$W$192-1))*EXP(($W$193+D266*$W$194)/($W$192*8.314*C266))*$Y$191</f>
        <v>5.41496917600123E+020</v>
      </c>
      <c r="H266" s="1" t="n">
        <f aca="false">($W$195^(-1/$W$196))*($K$190^(1/$W$196-1))*EXP(($W$197+D266*$W$198)/($W$196*8.314*C266))*$Y$192</f>
        <v>3.6789466117586E+021</v>
      </c>
      <c r="I266" s="1" t="n">
        <f aca="false">($W$199^(-1/$W$200))*($K$190^(1/$W$200-1))*EXP(($W$201+D266*$W$202)/($W$200*8.314*C266))*$Y$193</f>
        <v>1.96628591316524E+022</v>
      </c>
      <c r="J266" s="1" t="n">
        <f aca="false">($W$203^(-1/$W$204))*($K$190^(1/$W$204-1))*EXP(($W$205+D266*$W$206)/($W$204*8.314*C266))*$Y$194</f>
        <v>1.97658139701764E+017</v>
      </c>
      <c r="K266" s="1" t="n">
        <f aca="false">G266*$K$190*2</f>
        <v>1082993.83520025</v>
      </c>
      <c r="L266" s="1" t="n">
        <f aca="false">H266*$K$190*2</f>
        <v>7357893.22351721</v>
      </c>
      <c r="M266" s="1" t="n">
        <f aca="false">I266*$K$190*2</f>
        <v>39325718.2633048</v>
      </c>
      <c r="N266" s="1" t="n">
        <f aca="false">J266*$K$190*2</f>
        <v>395.316279403527</v>
      </c>
      <c r="Q266" s="29" t="n">
        <f aca="false">MIN(M266,E266)</f>
        <v>39325718.2633048</v>
      </c>
      <c r="R266" s="29" t="n">
        <f aca="false">MIN(F266,I266)</f>
        <v>1.96628591316524E+022</v>
      </c>
    </row>
    <row r="267" customFormat="false" ht="13.8" hidden="false" customHeight="false" outlineLevel="0" collapsed="false">
      <c r="A267" s="0" t="n">
        <v>75</v>
      </c>
      <c r="B267" s="1" t="n">
        <v>125000</v>
      </c>
      <c r="C267" s="10" t="n">
        <f aca="false">$H$188+(($E$190/$H$190)*($B$190-B267-30000)/2.5)</f>
        <v>1030.04</v>
      </c>
      <c r="D267" s="28" t="n">
        <f aca="false">D266+3300*9.8*(A267-A266)*1000</f>
        <v>2249100000</v>
      </c>
      <c r="E267" s="1" t="n">
        <f aca="false">$J$190*COS(20/180*3.14)+SIN(20/180*3.14)*D267</f>
        <v>787658553.37473</v>
      </c>
      <c r="F267" s="1" t="n">
        <f aca="false">E267/$K$190/2</f>
        <v>3.93829276687365E+023</v>
      </c>
      <c r="G267" s="1" t="n">
        <f aca="false">($W$191^(-1/$W$192))*($K$190^(1/$W$192-1))*EXP(($W$193+D267*$W$194)/($W$192*8.314*C267))*$Y$191</f>
        <v>5.28525170815043E+020</v>
      </c>
      <c r="H267" s="1" t="n">
        <f aca="false">($W$195^(-1/$W$196))*($K$190^(1/$W$196-1))*EXP(($W$197+D267*$W$198)/($W$196*8.314*C267))*$Y$192</f>
        <v>3.55404485982724E+021</v>
      </c>
      <c r="I267" s="1" t="n">
        <f aca="false">($W$199^(-1/$W$200))*($K$190^(1/$W$200-1))*EXP(($W$201+D267*$W$202)/($W$200*8.314*C267))*$Y$193</f>
        <v>1.8284897542283E+022</v>
      </c>
      <c r="J267" s="1" t="n">
        <f aca="false">($W$203^(-1/$W$204))*($K$190^(1/$W$204-1))*EXP(($W$205+D267*$W$206)/($W$204*8.314*C267))*$Y$194</f>
        <v>1.90744560367847E+017</v>
      </c>
      <c r="K267" s="1" t="n">
        <f aca="false">G267*$K$190*2</f>
        <v>1057050.34163009</v>
      </c>
      <c r="L267" s="1" t="n">
        <f aca="false">H267*$K$190*2</f>
        <v>7108089.71965448</v>
      </c>
      <c r="M267" s="1" t="n">
        <f aca="false">I267*$K$190*2</f>
        <v>36569795.0845661</v>
      </c>
      <c r="N267" s="1" t="n">
        <f aca="false">J267*$K$190*2</f>
        <v>381.489120735694</v>
      </c>
      <c r="Q267" s="29" t="n">
        <f aca="false">MIN(M267,E267)</f>
        <v>36569795.0845661</v>
      </c>
      <c r="R267" s="29" t="n">
        <f aca="false">MIN(F267,I267)</f>
        <v>1.8284897542283E+022</v>
      </c>
    </row>
    <row r="268" customFormat="false" ht="13.8" hidden="false" customHeight="false" outlineLevel="0" collapsed="false">
      <c r="A268" s="0" t="n">
        <v>76</v>
      </c>
      <c r="B268" s="1" t="n">
        <v>124000</v>
      </c>
      <c r="C268" s="10" t="n">
        <f aca="false">$H$188+(($E$190/$H$190)*($B$190-B268-30000)/2.5)</f>
        <v>1034.52977777778</v>
      </c>
      <c r="D268" s="28" t="n">
        <f aca="false">D267+3300*9.8*(A268-A267)*1000</f>
        <v>2281440000</v>
      </c>
      <c r="E268" s="1" t="n">
        <f aca="false">$J$190*COS(20/180*3.14)+SIN(20/180*3.14)*D268</f>
        <v>798714106.836714</v>
      </c>
      <c r="F268" s="1" t="n">
        <f aca="false">E268/$K$190/2</f>
        <v>3.99357053418357E+023</v>
      </c>
      <c r="G268" s="1" t="n">
        <f aca="false">($W$191^(-1/$W$192))*($K$190^(1/$W$192-1))*EXP(($W$193+D268*$W$194)/($W$192*8.314*C268))*$Y$191</f>
        <v>5.15972746746668E+020</v>
      </c>
      <c r="H268" s="1" t="n">
        <f aca="false">($W$195^(-1/$W$196))*($K$190^(1/$W$196-1))*EXP(($W$197+D268*$W$198)/($W$196*8.314*C268))*$Y$192</f>
        <v>3.43441306589537E+021</v>
      </c>
      <c r="I268" s="1" t="n">
        <f aca="false">($W$199^(-1/$W$200))*($K$190^(1/$W$200-1))*EXP(($W$201+D268*$W$202)/($W$200*8.314*C268))*$Y$193</f>
        <v>1.70142292179412E+022</v>
      </c>
      <c r="J268" s="1" t="n">
        <f aca="false">($W$203^(-1/$W$204))*($K$190^(1/$W$204-1))*EXP(($W$205+D268*$W$206)/($W$204*8.314*C268))*$Y$194</f>
        <v>1.84129694294323E+017</v>
      </c>
      <c r="K268" s="1" t="n">
        <f aca="false">G268*$K$190*2</f>
        <v>1031945.49349334</v>
      </c>
      <c r="L268" s="1" t="n">
        <f aca="false">H268*$K$190*2</f>
        <v>6868826.13179075</v>
      </c>
      <c r="M268" s="1" t="n">
        <f aca="false">I268*$K$190*2</f>
        <v>34028458.4358824</v>
      </c>
      <c r="N268" s="1" t="n">
        <f aca="false">J268*$K$190*2</f>
        <v>368.259388588646</v>
      </c>
      <c r="Q268" s="29" t="n">
        <f aca="false">MIN(M268,E268)</f>
        <v>34028458.4358824</v>
      </c>
      <c r="R268" s="29" t="n">
        <f aca="false">MIN(F268,I268)</f>
        <v>1.70142292179412E+022</v>
      </c>
    </row>
    <row r="269" customFormat="false" ht="13.8" hidden="false" customHeight="false" outlineLevel="0" collapsed="false">
      <c r="A269" s="0" t="n">
        <v>77</v>
      </c>
      <c r="B269" s="1" t="n">
        <v>123000</v>
      </c>
      <c r="C269" s="10" t="n">
        <f aca="false">$H$188+(($E$190/$H$190)*($B$190-B269-30000)/2.5)</f>
        <v>1039.01955555556</v>
      </c>
      <c r="D269" s="28" t="n">
        <f aca="false">D268+3300*9.8*(A269-A268)*1000</f>
        <v>2313780000</v>
      </c>
      <c r="E269" s="1" t="n">
        <f aca="false">$J$190*COS(20/180*3.14)+SIN(20/180*3.14)*D269</f>
        <v>809769660.298698</v>
      </c>
      <c r="F269" s="1" t="n">
        <f aca="false">E269/$K$190/2</f>
        <v>4.04884830149349E+023</v>
      </c>
      <c r="G269" s="1" t="n">
        <f aca="false">($W$191^(-1/$W$192))*($K$190^(1/$W$192-1))*EXP(($W$193+D269*$W$194)/($W$192*8.314*C269))*$Y$191</f>
        <v>5.03823090574704E+020</v>
      </c>
      <c r="H269" s="1" t="n">
        <f aca="false">($W$195^(-1/$W$196))*($K$190^(1/$W$196-1))*EXP(($W$197+D269*$W$198)/($W$196*8.314*C269))*$Y$192</f>
        <v>3.31979040170965E+021</v>
      </c>
      <c r="I269" s="1" t="n">
        <f aca="false">($W$199^(-1/$W$200))*($K$190^(1/$W$200-1))*EXP(($W$201+D269*$W$202)/($W$200*8.314*C269))*$Y$193</f>
        <v>1.58417210617058E+022</v>
      </c>
      <c r="J269" s="1" t="n">
        <f aca="false">($W$203^(-1/$W$204))*($K$190^(1/$W$204-1))*EXP(($W$205+D269*$W$206)/($W$204*8.314*C269))*$Y$194</f>
        <v>1.77798451867836E+017</v>
      </c>
      <c r="K269" s="1" t="n">
        <f aca="false">G269*$K$190*2</f>
        <v>1007646.18114941</v>
      </c>
      <c r="L269" s="1" t="n">
        <f aca="false">H269*$K$190*2</f>
        <v>6639580.8034193</v>
      </c>
      <c r="M269" s="1" t="n">
        <f aca="false">I269*$K$190*2</f>
        <v>31683442.1234117</v>
      </c>
      <c r="N269" s="1" t="n">
        <f aca="false">J269*$K$190*2</f>
        <v>355.596903735672</v>
      </c>
      <c r="Q269" s="29" t="n">
        <f aca="false">MIN(M269,E269)</f>
        <v>31683442.1234117</v>
      </c>
      <c r="R269" s="29" t="n">
        <f aca="false">MIN(F269,I269)</f>
        <v>1.58417210617058E+022</v>
      </c>
    </row>
    <row r="270" customFormat="false" ht="13.8" hidden="false" customHeight="false" outlineLevel="0" collapsed="false">
      <c r="A270" s="0" t="n">
        <v>78</v>
      </c>
      <c r="B270" s="1" t="n">
        <v>122000</v>
      </c>
      <c r="C270" s="10" t="n">
        <f aca="false">$H$188+(($E$190/$H$190)*($B$190-B270-30000)/2.5)</f>
        <v>1043.50933333333</v>
      </c>
      <c r="D270" s="28" t="n">
        <f aca="false">D269+3300*9.8*(A270-A269)*1000</f>
        <v>2346120000</v>
      </c>
      <c r="E270" s="1" t="n">
        <f aca="false">$J$190*COS(20/180*3.14)+SIN(20/180*3.14)*D270</f>
        <v>820825213.760682</v>
      </c>
      <c r="F270" s="1" t="n">
        <f aca="false">E270/$K$190/2</f>
        <v>4.10412606880341E+023</v>
      </c>
      <c r="G270" s="1" t="n">
        <f aca="false">($W$191^(-1/$W$192))*($K$190^(1/$W$192-1))*EXP(($W$193+D270*$W$194)/($W$192*8.314*C270))*$Y$191</f>
        <v>4.92060410087347E+020</v>
      </c>
      <c r="H270" s="1" t="n">
        <f aca="false">($W$195^(-1/$W$196))*($K$190^(1/$W$196-1))*EXP(($W$197+D270*$W$198)/($W$196*8.314*C270))*$Y$192</f>
        <v>3.20993071288394E+021</v>
      </c>
      <c r="I270" s="1" t="n">
        <f aca="false">($W$199^(-1/$W$200))*($K$190^(1/$W$200-1))*EXP(($W$201+D270*$W$202)/($W$200*8.314*C270))*$Y$193</f>
        <v>1.47590800994185E+022</v>
      </c>
      <c r="J270" s="1" t="n">
        <f aca="false">($W$203^(-1/$W$204))*($K$190^(1/$W$204-1))*EXP(($W$205+D270*$W$206)/($W$204*8.314*C270))*$Y$194</f>
        <v>1.7173660800406E+017</v>
      </c>
      <c r="K270" s="1" t="n">
        <f aca="false">G270*$K$190*2</f>
        <v>984120.820174694</v>
      </c>
      <c r="L270" s="1" t="n">
        <f aca="false">H270*$K$190*2</f>
        <v>6419861.42576788</v>
      </c>
      <c r="M270" s="1" t="n">
        <f aca="false">I270*$K$190*2</f>
        <v>29518160.198837</v>
      </c>
      <c r="N270" s="1" t="n">
        <f aca="false">J270*$K$190*2</f>
        <v>343.473216008119</v>
      </c>
      <c r="Q270" s="29" t="n">
        <f aca="false">MIN(M270,E270)</f>
        <v>29518160.198837</v>
      </c>
      <c r="R270" s="29" t="n">
        <f aca="false">MIN(F270,I270)</f>
        <v>1.47590800994185E+022</v>
      </c>
    </row>
    <row r="271" customFormat="false" ht="13.8" hidden="false" customHeight="false" outlineLevel="0" collapsed="false">
      <c r="A271" s="0" t="n">
        <v>79</v>
      </c>
      <c r="B271" s="1" t="n">
        <v>121000</v>
      </c>
      <c r="C271" s="10" t="n">
        <f aca="false">$H$188+(($E$190/$H$190)*($B$190-B271-30000)/2.5)</f>
        <v>1047.99911111111</v>
      </c>
      <c r="D271" s="28" t="n">
        <f aca="false">D270+3300*9.8*(A271-A270)*1000</f>
        <v>2378460000</v>
      </c>
      <c r="E271" s="1" t="n">
        <f aca="false">$J$190*COS(20/180*3.14)+SIN(20/180*3.14)*D271</f>
        <v>831880767.222667</v>
      </c>
      <c r="F271" s="1" t="n">
        <f aca="false">E271/$K$190/2</f>
        <v>4.15940383611333E+023</v>
      </c>
      <c r="G271" s="1" t="n">
        <f aca="false">($W$191^(-1/$W$192))*($K$190^(1/$W$192-1))*EXP(($W$193+D271*$W$194)/($W$192*8.314*C271))*$Y$191</f>
        <v>4.80669635815431E+020</v>
      </c>
      <c r="H271" s="1" t="n">
        <f aca="false">($W$195^(-1/$W$196))*($K$190^(1/$W$196-1))*EXP(($W$197+D271*$W$198)/($W$196*8.314*C271))*$Y$192</f>
        <v>3.10460159958417E+021</v>
      </c>
      <c r="I271" s="1" t="n">
        <f aca="false">($W$199^(-1/$W$200))*($K$190^(1/$W$200-1))*EXP(($W$201+D271*$W$202)/($W$200*8.314*C271))*$Y$193</f>
        <v>1.37587706983869E+022</v>
      </c>
      <c r="J271" s="1" t="n">
        <f aca="false">($W$203^(-1/$W$204))*($K$190^(1/$W$204-1))*EXP(($W$205+D271*$W$206)/($W$204*8.314*C271))*$Y$194</f>
        <v>1.65930747079485E+017</v>
      </c>
      <c r="K271" s="1" t="n">
        <f aca="false">G271*$K$190*2</f>
        <v>961339.271630863</v>
      </c>
      <c r="L271" s="1" t="n">
        <f aca="false">H271*$K$190*2</f>
        <v>6209203.19916834</v>
      </c>
      <c r="M271" s="1" t="n">
        <f aca="false">I271*$K$190*2</f>
        <v>27517541.3967739</v>
      </c>
      <c r="N271" s="1" t="n">
        <f aca="false">J271*$K$190*2</f>
        <v>331.86149415897</v>
      </c>
      <c r="Q271" s="29" t="n">
        <f aca="false">MIN(M271,E271)</f>
        <v>27517541.3967739</v>
      </c>
      <c r="R271" s="29" t="n">
        <f aca="false">MIN(F271,I271)</f>
        <v>1.37587706983869E+022</v>
      </c>
    </row>
    <row r="272" customFormat="false" ht="13.8" hidden="false" customHeight="false" outlineLevel="0" collapsed="false">
      <c r="A272" s="0" t="n">
        <v>80</v>
      </c>
      <c r="B272" s="1" t="n">
        <v>120000</v>
      </c>
      <c r="C272" s="10" t="n">
        <f aca="false">$H$188+(($E$190/$H$190)*($B$190-B272-30000)/2.5)</f>
        <v>1052.48888888889</v>
      </c>
      <c r="D272" s="28" t="n">
        <f aca="false">D271+3300*9.8*(A272-A271)*1000</f>
        <v>2410800000</v>
      </c>
      <c r="E272" s="1" t="n">
        <f aca="false">$J$190*COS(20/180*3.14)+SIN(20/180*3.14)*D272</f>
        <v>842936320.684651</v>
      </c>
      <c r="F272" s="1" t="n">
        <f aca="false">E272/$K$190/2</f>
        <v>4.21468160342325E+023</v>
      </c>
      <c r="G272" s="1" t="n">
        <f aca="false">($W$191^(-1/$W$192))*($K$190^(1/$W$192-1))*EXP(($W$193+D272*$W$194)/($W$192*8.314*C272))*$Y$191</f>
        <v>4.69636383487008E+020</v>
      </c>
      <c r="H272" s="1" t="n">
        <f aca="false">($W$195^(-1/$W$196))*($K$190^(1/$W$196-1))*EXP(($W$197+D272*$W$198)/($W$196*8.314*C272))*$Y$192</f>
        <v>3.00358356042003E+021</v>
      </c>
      <c r="I272" s="1" t="n">
        <f aca="false">($W$199^(-1/$W$200))*($K$190^(1/$W$200-1))*EXP(($W$201+D272*$W$202)/($W$200*8.314*C272))*$Y$193</f>
        <v>1.28339404632791E+022</v>
      </c>
      <c r="J272" s="1" t="n">
        <f aca="false">($W$203^(-1/$W$204))*($K$190^(1/$W$204-1))*EXP(($W$205+D272*$W$206)/($W$204*8.314*C272))*$Y$194</f>
        <v>1.60368211707788E+017</v>
      </c>
      <c r="K272" s="1" t="n">
        <f aca="false">G272*$K$190*2</f>
        <v>939272.766974017</v>
      </c>
      <c r="L272" s="1" t="n">
        <f aca="false">H272*$K$190*2</f>
        <v>6007167.12084007</v>
      </c>
      <c r="M272" s="1" t="n">
        <f aca="false">I272*$K$190*2</f>
        <v>25667880.9265583</v>
      </c>
      <c r="N272" s="1" t="n">
        <f aca="false">J272*$K$190*2</f>
        <v>320.736423415576</v>
      </c>
      <c r="Q272" s="29" t="n">
        <f aca="false">MIN(M272,E272)</f>
        <v>25667880.9265583</v>
      </c>
      <c r="R272" s="29" t="n">
        <f aca="false">MIN(F272,I272)</f>
        <v>1.28339404632791E+022</v>
      </c>
    </row>
    <row r="273" customFormat="false" ht="13.8" hidden="false" customHeight="false" outlineLevel="0" collapsed="false">
      <c r="A273" s="0" t="n">
        <v>81</v>
      </c>
      <c r="B273" s="1" t="n">
        <v>119000</v>
      </c>
      <c r="C273" s="10" t="n">
        <f aca="false">$H$188+(($E$190/$H$190)*($B$190-B273-30000)/2.5)</f>
        <v>1056.97866666667</v>
      </c>
      <c r="D273" s="28" t="n">
        <f aca="false">D272+3300*9.8*(A273-A272)*1000</f>
        <v>2443140000</v>
      </c>
      <c r="E273" s="1" t="n">
        <f aca="false">$J$190*COS(20/180*3.14)+SIN(20/180*3.14)*D273</f>
        <v>853991874.146635</v>
      </c>
      <c r="F273" s="1" t="n">
        <f aca="false">E273/$K$190/2</f>
        <v>4.26995937073318E+023</v>
      </c>
      <c r="G273" s="1" t="n">
        <f aca="false">($W$191^(-1/$W$192))*($K$190^(1/$W$192-1))*EXP(($W$193+D273*$W$194)/($W$192*8.314*C273))*$Y$191</f>
        <v>4.58946918654062E+020</v>
      </c>
      <c r="H273" s="1" t="n">
        <f aca="false">($W$195^(-1/$W$196))*($K$190^(1/$W$196-1))*EXP(($W$197+D273*$W$198)/($W$196*8.314*C273))*$Y$192</f>
        <v>2.90666919482643E+021</v>
      </c>
      <c r="I273" s="1" t="n">
        <f aca="false">($W$199^(-1/$W$200))*($K$190^(1/$W$200-1))*EXP(($W$201+D273*$W$202)/($W$200*8.314*C273))*$Y$193</f>
        <v>1.1978353847018E+022</v>
      </c>
      <c r="J273" s="1" t="n">
        <f aca="false">($W$203^(-1/$W$204))*($K$190^(1/$W$204-1))*EXP(($W$205+D273*$W$206)/($W$204*8.314*C273))*$Y$194</f>
        <v>1.55037055069741E+017</v>
      </c>
      <c r="K273" s="1" t="n">
        <f aca="false">G273*$K$190*2</f>
        <v>917893.837308124</v>
      </c>
      <c r="L273" s="1" t="n">
        <f aca="false">H273*$K$190*2</f>
        <v>5813338.38965285</v>
      </c>
      <c r="M273" s="1" t="n">
        <f aca="false">I273*$K$190*2</f>
        <v>23956707.694036</v>
      </c>
      <c r="N273" s="1" t="n">
        <f aca="false">J273*$K$190*2</f>
        <v>310.074110139483</v>
      </c>
      <c r="Q273" s="29" t="n">
        <f aca="false">MIN(M273,E273)</f>
        <v>23956707.694036</v>
      </c>
      <c r="R273" s="29" t="n">
        <f aca="false">MIN(F273,I273)</f>
        <v>1.1978353847018E+022</v>
      </c>
    </row>
    <row r="274" customFormat="false" ht="13.8" hidden="false" customHeight="false" outlineLevel="0" collapsed="false">
      <c r="A274" s="0" t="n">
        <v>82</v>
      </c>
      <c r="B274" s="1" t="n">
        <v>118000</v>
      </c>
      <c r="C274" s="10" t="n">
        <f aca="false">$H$188+(($E$190/$H$190)*($B$190-B274-30000)/2.5)</f>
        <v>1061.46844444444</v>
      </c>
      <c r="D274" s="28" t="n">
        <f aca="false">D273+3300*9.8*(A274-A273)*1000</f>
        <v>2475480000</v>
      </c>
      <c r="E274" s="1" t="n">
        <f aca="false">$J$190*COS(20/180*3.14)+SIN(20/180*3.14)*D274</f>
        <v>865047427.608619</v>
      </c>
      <c r="F274" s="1" t="n">
        <f aca="false">E274/$K$190/2</f>
        <v>4.3252371380431E+023</v>
      </c>
      <c r="G274" s="1" t="n">
        <f aca="false">($W$191^(-1/$W$192))*($K$190^(1/$W$192-1))*EXP(($W$193+D274*$W$194)/($W$192*8.314*C274))*$Y$191</f>
        <v>4.4858812335335E+020</v>
      </c>
      <c r="H274" s="1" t="n">
        <f aca="false">($W$195^(-1/$W$196))*($K$190^(1/$W$196-1))*EXP(($W$197+D274*$W$198)/($W$196*8.314*C274))*$Y$192</f>
        <v>2.81366245959675E+021</v>
      </c>
      <c r="I274" s="1" t="n">
        <f aca="false">($W$199^(-1/$W$200))*($K$190^(1/$W$200-1))*EXP(($W$201+D274*$W$202)/($W$200*8.314*C274))*$Y$193</f>
        <v>1.11863326269091E+022</v>
      </c>
      <c r="J274" s="1" t="n">
        <f aca="false">($W$203^(-1/$W$204))*($K$190^(1/$W$204-1))*EXP(($W$205+D274*$W$206)/($W$204*8.314*C274))*$Y$194</f>
        <v>1.49925996529335E+017</v>
      </c>
      <c r="K274" s="1" t="n">
        <f aca="false">G274*$K$190*2</f>
        <v>897176.246706701</v>
      </c>
      <c r="L274" s="1" t="n">
        <f aca="false">H274*$K$190*2</f>
        <v>5627324.91919351</v>
      </c>
      <c r="M274" s="1" t="n">
        <f aca="false">I274*$K$190*2</f>
        <v>22372665.2538182</v>
      </c>
      <c r="N274" s="1" t="n">
        <f aca="false">J274*$K$190*2</f>
        <v>299.85199305867</v>
      </c>
      <c r="Q274" s="29" t="n">
        <f aca="false">MIN(M274,E274)</f>
        <v>22372665.2538182</v>
      </c>
      <c r="R274" s="29" t="n">
        <f aca="false">MIN(F274,I274)</f>
        <v>1.11863326269091E+022</v>
      </c>
    </row>
    <row r="275" customFormat="false" ht="13.8" hidden="false" customHeight="false" outlineLevel="0" collapsed="false">
      <c r="A275" s="0" t="n">
        <v>83</v>
      </c>
      <c r="B275" s="1" t="n">
        <v>117000</v>
      </c>
      <c r="C275" s="10" t="n">
        <f aca="false">$H$188+(($E$190/$H$190)*($B$190-B275-30000)/2.5)</f>
        <v>1065.95822222222</v>
      </c>
      <c r="D275" s="28" t="n">
        <f aca="false">D274+3300*9.8*(A275-A274)*1000</f>
        <v>2507820000</v>
      </c>
      <c r="E275" s="1" t="n">
        <f aca="false">$J$190*COS(20/180*3.14)+SIN(20/180*3.14)*D275</f>
        <v>876102981.070603</v>
      </c>
      <c r="F275" s="1" t="n">
        <f aca="false">E275/$K$190/2</f>
        <v>4.38051490535302E+023</v>
      </c>
      <c r="G275" s="1" t="n">
        <f aca="false">($W$191^(-1/$W$192))*($K$190^(1/$W$192-1))*EXP(($W$193+D275*$W$194)/($W$192*8.314*C275))*$Y$191</f>
        <v>4.38547464672882E+020</v>
      </c>
      <c r="H275" s="1" t="n">
        <f aca="false">($W$195^(-1/$W$196))*($K$190^(1/$W$196-1))*EXP(($W$197+D275*$W$198)/($W$196*8.314*C275))*$Y$192</f>
        <v>2.72437797557608E+021</v>
      </c>
      <c r="I275" s="1" t="n">
        <f aca="false">($W$199^(-1/$W$200))*($K$190^(1/$W$200-1))*EXP(($W$201+D275*$W$202)/($W$200*8.314*C275))*$Y$193</f>
        <v>1.04527024947334E+022</v>
      </c>
      <c r="J275" s="1" t="n">
        <f aca="false">($W$203^(-1/$W$204))*($K$190^(1/$W$204-1))*EXP(($W$205+D275*$W$206)/($W$204*8.314*C275))*$Y$194</f>
        <v>1.45024380290371E+017</v>
      </c>
      <c r="K275" s="1" t="n">
        <f aca="false">G275*$K$190*2</f>
        <v>877094.929345764</v>
      </c>
      <c r="L275" s="1" t="n">
        <f aca="false">H275*$K$190*2</f>
        <v>5448755.95115217</v>
      </c>
      <c r="M275" s="1" t="n">
        <f aca="false">I275*$K$190*2</f>
        <v>20905404.9894669</v>
      </c>
      <c r="N275" s="1" t="n">
        <f aca="false">J275*$K$190*2</f>
        <v>290.048760580743</v>
      </c>
      <c r="Q275" s="29" t="n">
        <f aca="false">MIN(M275,E275)</f>
        <v>20905404.9894669</v>
      </c>
      <c r="R275" s="29" t="n">
        <f aca="false">MIN(F275,I275)</f>
        <v>1.04527024947334E+022</v>
      </c>
    </row>
    <row r="276" customFormat="false" ht="13.8" hidden="false" customHeight="false" outlineLevel="0" collapsed="false">
      <c r="A276" s="0" t="n">
        <v>84</v>
      </c>
      <c r="B276" s="1" t="n">
        <v>116000</v>
      </c>
      <c r="C276" s="10" t="n">
        <f aca="false">$H$188+(($E$190/$H$190)*($B$190-B276-30000)/2.5)</f>
        <v>1070.448</v>
      </c>
      <c r="D276" s="28" t="n">
        <f aca="false">D275+3300*9.8*(A276-A275)*1000</f>
        <v>2540160000</v>
      </c>
      <c r="E276" s="1" t="n">
        <f aca="false">$J$190*COS(20/180*3.14)+SIN(20/180*3.14)*D276</f>
        <v>887158534.532588</v>
      </c>
      <c r="F276" s="1" t="n">
        <f aca="false">E276/$K$190/2</f>
        <v>4.43579267266294E+023</v>
      </c>
      <c r="G276" s="1" t="n">
        <f aca="false">($W$191^(-1/$W$192))*($K$190^(1/$W$192-1))*EXP(($W$193+D276*$W$194)/($W$192*8.314*C276))*$Y$191</f>
        <v>4.28812965104365E+020</v>
      </c>
      <c r="H276" s="1" t="n">
        <f aca="false">($W$195^(-1/$W$196))*($K$190^(1/$W$196-1))*EXP(($W$197+D276*$W$198)/($W$196*8.314*C276))*$Y$192</f>
        <v>2.63864038083913E+021</v>
      </c>
      <c r="I276" s="1" t="n">
        <f aca="false">($W$199^(-1/$W$200))*($K$190^(1/$W$200-1))*EXP(($W$201+D276*$W$202)/($W$200*8.314*C276))*$Y$193</f>
        <v>9.77274509618222E+021</v>
      </c>
      <c r="J276" s="1" t="n">
        <f aca="false">($W$203^(-1/$W$204))*($K$190^(1/$W$204-1))*EXP(($W$205+D276*$W$206)/($W$204*8.314*C276))*$Y$194</f>
        <v>1.40322136867586E+017</v>
      </c>
      <c r="K276" s="1" t="n">
        <f aca="false">G276*$K$190*2</f>
        <v>857625.930208729</v>
      </c>
      <c r="L276" s="1" t="n">
        <f aca="false">H276*$K$190*2</f>
        <v>5277280.76167825</v>
      </c>
      <c r="M276" s="1" t="n">
        <f aca="false">I276*$K$190*2</f>
        <v>19545490.1923644</v>
      </c>
      <c r="N276" s="1" t="n">
        <f aca="false">J276*$K$190*2</f>
        <v>280.644273735172</v>
      </c>
      <c r="Q276" s="29" t="n">
        <f aca="false">MIN(M276,E276)</f>
        <v>19545490.1923644</v>
      </c>
      <c r="R276" s="29" t="n">
        <f aca="false">MIN(F276,I276)</f>
        <v>9.77274509618222E+021</v>
      </c>
    </row>
    <row r="277" customFormat="false" ht="13.8" hidden="false" customHeight="false" outlineLevel="0" collapsed="false">
      <c r="A277" s="0" t="n">
        <v>85</v>
      </c>
      <c r="B277" s="1" t="n">
        <v>115000</v>
      </c>
      <c r="C277" s="10" t="n">
        <f aca="false">$H$188+(($E$190/$H$190)*($B$190-B277-30000)/2.5)</f>
        <v>1074.93777777778</v>
      </c>
      <c r="D277" s="28" t="n">
        <f aca="false">D276+3300*9.8*(A277-A276)*1000</f>
        <v>2572500000</v>
      </c>
      <c r="E277" s="1" t="n">
        <f aca="false">$J$190*COS(20/180*3.14)+SIN(20/180*3.14)*D277</f>
        <v>898214087.994572</v>
      </c>
      <c r="F277" s="1" t="n">
        <f aca="false">E277/$K$190/2</f>
        <v>4.49107043997286E+023</v>
      </c>
      <c r="G277" s="1" t="n">
        <f aca="false">($W$191^(-1/$W$192))*($K$190^(1/$W$192-1))*EXP(($W$193+D277*$W$194)/($W$192*8.314*C277))*$Y$191</f>
        <v>4.19373174570135E+020</v>
      </c>
      <c r="H277" s="1" t="n">
        <f aca="false">($W$195^(-1/$W$196))*($K$190^(1/$W$196-1))*EXP(($W$197+D277*$W$198)/($W$196*8.314*C277))*$Y$192</f>
        <v>2.55628372696788E+021</v>
      </c>
      <c r="I277" s="1" t="n">
        <f aca="false">($W$199^(-1/$W$200))*($K$190^(1/$W$200-1))*EXP(($W$201+D277*$W$202)/($W$200*8.314*C277))*$Y$193</f>
        <v>9.14215493104826E+021</v>
      </c>
      <c r="J277" s="1" t="n">
        <f aca="false">($W$203^(-1/$W$204))*($K$190^(1/$W$204-1))*EXP(($W$205+D277*$W$206)/($W$204*8.314*C277))*$Y$194</f>
        <v>1.35809747164398E+017</v>
      </c>
      <c r="K277" s="1" t="n">
        <f aca="false">G277*$K$190*2</f>
        <v>838746.349140271</v>
      </c>
      <c r="L277" s="1" t="n">
        <f aca="false">H277*$K$190*2</f>
        <v>5112567.45393575</v>
      </c>
      <c r="M277" s="1" t="n">
        <f aca="false">I277*$K$190*2</f>
        <v>18284309.8620965</v>
      </c>
      <c r="N277" s="1" t="n">
        <f aca="false">J277*$K$190*2</f>
        <v>271.619494328795</v>
      </c>
      <c r="Q277" s="29" t="n">
        <f aca="false">MIN(M277,E277)</f>
        <v>18284309.8620965</v>
      </c>
      <c r="R277" s="29" t="n">
        <f aca="false">MIN(F277,I277)</f>
        <v>9.14215493104826E+021</v>
      </c>
    </row>
    <row r="278" customFormat="false" ht="13.8" hidden="false" customHeight="false" outlineLevel="0" collapsed="false">
      <c r="A278" s="0" t="n">
        <v>86</v>
      </c>
      <c r="B278" s="1" t="n">
        <v>114000</v>
      </c>
      <c r="C278" s="10" t="n">
        <f aca="false">$H$188+(($E$190/$H$190)*($B$190-B278-30000)/2.5)</f>
        <v>1079.42755555556</v>
      </c>
      <c r="D278" s="28" t="n">
        <f aca="false">D277+3300*9.8*(A278-A277)*1000</f>
        <v>2604840000</v>
      </c>
      <c r="E278" s="1" t="n">
        <f aca="false">$J$190*COS(20/180*3.14)+SIN(20/180*3.14)*D278</f>
        <v>909269641.456556</v>
      </c>
      <c r="F278" s="1" t="n">
        <f aca="false">E278/$K$190/2</f>
        <v>4.54634820728278E+023</v>
      </c>
      <c r="G278" s="1" t="n">
        <f aca="false">($W$191^(-1/$W$192))*($K$190^(1/$W$192-1))*EXP(($W$193+D278*$W$194)/($W$192*8.314*C278))*$Y$191</f>
        <v>4.10217144020625E+020</v>
      </c>
      <c r="H278" s="1" t="n">
        <f aca="false">($W$195^(-1/$W$196))*($K$190^(1/$W$196-1))*EXP(($W$197+D278*$W$198)/($W$196*8.314*C278))*$Y$192</f>
        <v>2.47715091530902E+021</v>
      </c>
      <c r="I278" s="1" t="n">
        <f aca="false">($W$199^(-1/$W$200))*($K$190^(1/$W$200-1))*EXP(($W$201+D278*$W$202)/($W$200*8.314*C278))*$Y$193</f>
        <v>8.55700059262777E+021</v>
      </c>
      <c r="J278" s="1" t="n">
        <f aca="false">($W$203^(-1/$W$204))*($K$190^(1/$W$204-1))*EXP(($W$205+D278*$W$206)/($W$204*8.314*C278))*$Y$194</f>
        <v>1.31478208965904E+017</v>
      </c>
      <c r="K278" s="1" t="n">
        <f aca="false">G278*$K$190*2</f>
        <v>820434.288041251</v>
      </c>
      <c r="L278" s="1" t="n">
        <f aca="false">H278*$K$190*2</f>
        <v>4954301.83061805</v>
      </c>
      <c r="M278" s="1" t="n">
        <f aca="false">I278*$K$190*2</f>
        <v>17114001.1852555</v>
      </c>
      <c r="N278" s="1" t="n">
        <f aca="false">J278*$K$190*2</f>
        <v>262.956417931807</v>
      </c>
      <c r="Q278" s="29" t="n">
        <f aca="false">MIN(M278,E278)</f>
        <v>17114001.1852555</v>
      </c>
      <c r="R278" s="29" t="n">
        <f aca="false">MIN(F278,I278)</f>
        <v>8.55700059262777E+021</v>
      </c>
    </row>
    <row r="279" customFormat="false" ht="13.8" hidden="false" customHeight="false" outlineLevel="0" collapsed="false">
      <c r="A279" s="0" t="n">
        <v>87</v>
      </c>
      <c r="B279" s="1" t="n">
        <v>113000</v>
      </c>
      <c r="C279" s="10" t="n">
        <f aca="false">$H$188+(($E$190/$H$190)*($B$190-B279-30000)/2.5)</f>
        <v>1083.91733333333</v>
      </c>
      <c r="D279" s="28" t="n">
        <f aca="false">D278+3300*9.8*(A279-A278)*1000</f>
        <v>2637180000</v>
      </c>
      <c r="E279" s="1" t="n">
        <f aca="false">$J$190*COS(20/180*3.14)+SIN(20/180*3.14)*D279</f>
        <v>920325194.91854</v>
      </c>
      <c r="F279" s="1" t="n">
        <f aca="false">E279/$K$190/2</f>
        <v>4.6016259745927E+023</v>
      </c>
      <c r="G279" s="1" t="n">
        <f aca="false">($W$191^(-1/$W$192))*($K$190^(1/$W$192-1))*EXP(($W$193+D279*$W$194)/($W$192*8.314*C279))*$Y$191</f>
        <v>4.01334400505459E+020</v>
      </c>
      <c r="H279" s="1" t="n">
        <f aca="false">($W$195^(-1/$W$196))*($K$190^(1/$W$196-1))*EXP(($W$197+D279*$W$198)/($W$196*8.314*C279))*$Y$192</f>
        <v>2.40109317033467E+021</v>
      </c>
      <c r="I279" s="1" t="n">
        <f aca="false">($W$199^(-1/$W$200))*($K$190^(1/$W$200-1))*EXP(($W$201+D279*$W$202)/($W$200*8.314*C279))*$Y$193</f>
        <v>8.01368988371798E+021</v>
      </c>
      <c r="J279" s="1" t="n">
        <f aca="false">($W$203^(-1/$W$204))*($K$190^(1/$W$204-1))*EXP(($W$205+D279*$W$206)/($W$204*8.314*C279))*$Y$194</f>
        <v>1.27319005670872E+017</v>
      </c>
      <c r="K279" s="1" t="n">
        <f aca="false">G279*$K$190*2</f>
        <v>802668.801010918</v>
      </c>
      <c r="L279" s="1" t="n">
        <f aca="false">H279*$K$190*2</f>
        <v>4802186.34066935</v>
      </c>
      <c r="M279" s="1" t="n">
        <f aca="false">I279*$K$190*2</f>
        <v>16027379.767436</v>
      </c>
      <c r="N279" s="1" t="n">
        <f aca="false">J279*$K$190*2</f>
        <v>254.638011341743</v>
      </c>
      <c r="Q279" s="29" t="n">
        <f aca="false">MIN(M279,E279)</f>
        <v>16027379.767436</v>
      </c>
      <c r="R279" s="29" t="n">
        <f aca="false">MIN(F279,I279)</f>
        <v>8.01368988371798E+021</v>
      </c>
    </row>
    <row r="280" customFormat="false" ht="13.8" hidden="false" customHeight="false" outlineLevel="0" collapsed="false">
      <c r="A280" s="0" t="n">
        <v>88</v>
      </c>
      <c r="B280" s="1" t="n">
        <v>112000</v>
      </c>
      <c r="C280" s="10" t="n">
        <f aca="false">$H$188+(($E$190/$H$190)*($B$190-B280-30000)/2.5)</f>
        <v>1088.40711111111</v>
      </c>
      <c r="D280" s="28" t="n">
        <f aca="false">D279+3300*9.8*(A280-A279)*1000</f>
        <v>2669520000</v>
      </c>
      <c r="E280" s="1" t="n">
        <f aca="false">$J$190*COS(20/180*3.14)+SIN(20/180*3.14)*D280</f>
        <v>931380748.380525</v>
      </c>
      <c r="F280" s="1" t="n">
        <f aca="false">E280/$K$190/2</f>
        <v>4.65690374190262E+023</v>
      </c>
      <c r="G280" s="1" t="n">
        <f aca="false">($W$191^(-1/$W$192))*($K$190^(1/$W$192-1))*EXP(($W$193+D280*$W$194)/($W$192*8.314*C280))*$Y$191</f>
        <v>3.92714923627761E+020</v>
      </c>
      <c r="H280" s="1" t="n">
        <f aca="false">($W$195^(-1/$W$196))*($K$190^(1/$W$196-1))*EXP(($W$197+D280*$W$198)/($W$196*8.314*C280))*$Y$192</f>
        <v>2.32796954745255E+021</v>
      </c>
      <c r="I280" s="1" t="n">
        <f aca="false">($W$199^(-1/$W$200))*($K$190^(1/$W$200-1))*EXP(($W$201+D280*$W$202)/($W$200*8.314*C280))*$Y$193</f>
        <v>7.50893839857425E+021</v>
      </c>
      <c r="J280" s="1" t="n">
        <f aca="false">($W$203^(-1/$W$204))*($K$190^(1/$W$204-1))*EXP(($W$205+D280*$W$206)/($W$204*8.314*C280))*$Y$194</f>
        <v>1.23324077100302E+017</v>
      </c>
      <c r="K280" s="1" t="n">
        <f aca="false">G280*$K$190*2</f>
        <v>785429.847255523</v>
      </c>
      <c r="L280" s="1" t="n">
        <f aca="false">H280*$K$190*2</f>
        <v>4655939.0949051</v>
      </c>
      <c r="M280" s="1" t="n">
        <f aca="false">I280*$K$190*2</f>
        <v>15017876.7971485</v>
      </c>
      <c r="N280" s="1" t="n">
        <f aca="false">J280*$K$190*2</f>
        <v>246.648154200605</v>
      </c>
      <c r="Q280" s="29" t="n">
        <f aca="false">MIN(M280,E280)</f>
        <v>15017876.7971485</v>
      </c>
      <c r="R280" s="29" t="n">
        <f aca="false">MIN(F280,I280)</f>
        <v>7.50893839857425E+021</v>
      </c>
    </row>
    <row r="281" customFormat="false" ht="13.8" hidden="false" customHeight="false" outlineLevel="0" collapsed="false">
      <c r="A281" s="0" t="n">
        <v>89</v>
      </c>
      <c r="B281" s="1" t="n">
        <v>111000</v>
      </c>
      <c r="C281" s="10" t="n">
        <f aca="false">$H$188+(($E$190/$H$190)*($B$190-B281-30000)/2.5)</f>
        <v>1092.89688888889</v>
      </c>
      <c r="D281" s="28" t="n">
        <f aca="false">D280+3300*9.8*(A281-A280)*1000</f>
        <v>2701860000</v>
      </c>
      <c r="E281" s="1" t="n">
        <f aca="false">$J$190*COS(20/180*3.14)+SIN(20/180*3.14)*D281</f>
        <v>942436301.842509</v>
      </c>
      <c r="F281" s="1" t="n">
        <f aca="false">E281/$K$190/2</f>
        <v>4.71218150921254E+023</v>
      </c>
      <c r="G281" s="1" t="n">
        <f aca="false">($W$191^(-1/$W$192))*($K$190^(1/$W$192-1))*EXP(($W$193+D281*$W$194)/($W$192*8.314*C281))*$Y$191</f>
        <v>3.8434912329729E+020</v>
      </c>
      <c r="H281" s="1" t="n">
        <f aca="false">($W$195^(-1/$W$196))*($K$190^(1/$W$196-1))*EXP(($W$197+D281*$W$198)/($W$196*8.314*C281))*$Y$192</f>
        <v>2.2576464728165E+021</v>
      </c>
      <c r="I281" s="1" t="n">
        <f aca="false">($W$199^(-1/$W$200))*($K$190^(1/$W$200-1))*EXP(($W$201+D281*$W$202)/($W$200*8.314*C281))*$Y$193</f>
        <v>7.03974120606311E+021</v>
      </c>
      <c r="J281" s="1" t="n">
        <f aca="false">($W$203^(-1/$W$204))*($K$190^(1/$W$204-1))*EXP(($W$205+D281*$W$206)/($W$204*8.314*C281))*$Y$194</f>
        <v>1.19485792232831E+017</v>
      </c>
      <c r="K281" s="1" t="n">
        <f aca="false">G281*$K$190*2</f>
        <v>768698.246594581</v>
      </c>
      <c r="L281" s="1" t="n">
        <f aca="false">H281*$K$190*2</f>
        <v>4515292.94563301</v>
      </c>
      <c r="M281" s="1" t="n">
        <f aca="false">I281*$K$190*2</f>
        <v>14079482.4121262</v>
      </c>
      <c r="N281" s="1" t="n">
        <f aca="false">J281*$K$190*2</f>
        <v>238.971584465662</v>
      </c>
      <c r="Q281" s="29" t="n">
        <f aca="false">MIN(M281,E281)</f>
        <v>14079482.4121262</v>
      </c>
      <c r="R281" s="29" t="n">
        <f aca="false">MIN(F281,I281)</f>
        <v>7.03974120606311E+021</v>
      </c>
    </row>
    <row r="282" customFormat="false" ht="13.8" hidden="false" customHeight="false" outlineLevel="0" collapsed="false">
      <c r="A282" s="0" t="n">
        <v>90</v>
      </c>
      <c r="B282" s="1" t="n">
        <v>110000</v>
      </c>
      <c r="C282" s="10" t="n">
        <f aca="false">$H$188+(($E$190/$H$190)*($B$190-B282-30000)/2.5)</f>
        <v>1097.38666666667</v>
      </c>
      <c r="D282" s="28" t="n">
        <f aca="false">D281+3300*9.8*(A282-A281)*1000</f>
        <v>2734200000</v>
      </c>
      <c r="E282" s="1" t="n">
        <f aca="false">$J$190*COS(20/180*3.14)+SIN(20/180*3.14)*D282</f>
        <v>953491855.304493</v>
      </c>
      <c r="F282" s="1" t="n">
        <f aca="false">E282/$K$190/2</f>
        <v>4.76745927652247E+023</v>
      </c>
      <c r="G282" s="1" t="n">
        <f aca="false">($W$191^(-1/$W$192))*($K$190^(1/$W$192-1))*EXP(($W$193+D282*$W$194)/($W$192*8.314*C282))*$Y$191</f>
        <v>3.76227818703618E+020</v>
      </c>
      <c r="H282" s="1" t="n">
        <f aca="false">($W$195^(-1/$W$196))*($K$190^(1/$W$196-1))*EXP(($W$197+D282*$W$198)/($W$196*8.314*C282))*$Y$192</f>
        <v>2.18999731287571E+021</v>
      </c>
      <c r="I282" s="1" t="n">
        <f aca="false">($W$199^(-1/$W$200))*($K$190^(1/$W$200-1))*EXP(($W$201+D282*$W$202)/($W$200*8.314*C282))*$Y$193</f>
        <v>6.60334730967276E+021</v>
      </c>
      <c r="J282" s="1" t="n">
        <f aca="false">($W$203^(-1/$W$204))*($K$190^(1/$W$204-1))*EXP(($W$205+D282*$W$206)/($W$204*8.314*C282))*$Y$194</f>
        <v>1.15796923728849E+017</v>
      </c>
      <c r="K282" s="1" t="n">
        <f aca="false">G282*$K$190*2</f>
        <v>752455.637407236</v>
      </c>
      <c r="L282" s="1" t="n">
        <f aca="false">H282*$K$190*2</f>
        <v>4379994.62575143</v>
      </c>
      <c r="M282" s="1" t="n">
        <f aca="false">I282*$K$190*2</f>
        <v>13206694.6193455</v>
      </c>
      <c r="N282" s="1" t="n">
        <f aca="false">J282*$K$190*2</f>
        <v>231.593847457699</v>
      </c>
      <c r="Q282" s="29" t="n">
        <f aca="false">MIN(M282,E282)</f>
        <v>13206694.6193455</v>
      </c>
      <c r="R282" s="29" t="n">
        <f aca="false">MIN(F282,I282)</f>
        <v>6.60334730967276E+021</v>
      </c>
    </row>
    <row r="283" customFormat="false" ht="13.8" hidden="false" customHeight="false" outlineLevel="0" collapsed="false">
      <c r="A283" s="0" t="n">
        <v>91</v>
      </c>
      <c r="B283" s="1" t="n">
        <v>109000</v>
      </c>
      <c r="C283" s="10" t="n">
        <f aca="false">$H$188+(($E$190/$H$190)*($B$190-B283-30000)/2.5)</f>
        <v>1101.87644444444</v>
      </c>
      <c r="D283" s="28" t="n">
        <f aca="false">D282+3300*9.8*(A283-A282)*1000</f>
        <v>2766540000</v>
      </c>
      <c r="E283" s="1" t="n">
        <f aca="false">$J$190*COS(20/180*3.14)+SIN(20/180*3.14)*D283</f>
        <v>964547408.766477</v>
      </c>
      <c r="F283" s="1" t="n">
        <f aca="false">E283/$K$190/2</f>
        <v>4.82273704383239E+023</v>
      </c>
      <c r="G283" s="1" t="n">
        <f aca="false">($W$191^(-1/$W$192))*($K$190^(1/$W$192-1))*EXP(($W$193+D283*$W$194)/($W$192*8.314*C283))*$Y$191</f>
        <v>3.68342218435765E+020</v>
      </c>
      <c r="H283" s="1" t="n">
        <f aca="false">($W$195^(-1/$W$196))*($K$190^(1/$W$196-1))*EXP(($W$197+D283*$W$198)/($W$196*8.314*C283))*$Y$192</f>
        <v>2.12490197157303E+021</v>
      </c>
      <c r="I283" s="1" t="n">
        <f aca="false">($W$199^(-1/$W$200))*($K$190^(1/$W$200-1))*EXP(($W$201+D283*$W$202)/($W$200*8.314*C283))*$Y$193</f>
        <v>6.19723659584818E+021</v>
      </c>
      <c r="J283" s="1" t="n">
        <f aca="false">($W$203^(-1/$W$204))*($K$190^(1/$W$204-1))*EXP(($W$205+D283*$W$206)/($W$204*8.314*C283))*$Y$194</f>
        <v>1.12250624115895E+017</v>
      </c>
      <c r="K283" s="1" t="n">
        <f aca="false">G283*$K$190*2</f>
        <v>736684.436871531</v>
      </c>
      <c r="L283" s="1" t="n">
        <f aca="false">H283*$K$190*2</f>
        <v>4249803.94314606</v>
      </c>
      <c r="M283" s="1" t="n">
        <f aca="false">I283*$K$190*2</f>
        <v>12394473.1916964</v>
      </c>
      <c r="N283" s="1" t="n">
        <f aca="false">J283*$K$190*2</f>
        <v>224.50124823179</v>
      </c>
      <c r="Q283" s="29" t="n">
        <f aca="false">MIN(M283,E283)</f>
        <v>12394473.1916964</v>
      </c>
      <c r="R283" s="29" t="n">
        <f aca="false">MIN(F283,I283)</f>
        <v>6.19723659584818E+021</v>
      </c>
    </row>
    <row r="284" customFormat="false" ht="13.8" hidden="false" customHeight="false" outlineLevel="0" collapsed="false">
      <c r="A284" s="0" t="n">
        <v>92</v>
      </c>
      <c r="B284" s="1" t="n">
        <v>108000</v>
      </c>
      <c r="C284" s="10" t="n">
        <f aca="false">$H$188+(($E$190/$H$190)*($B$190-B284-30000)/2.5)</f>
        <v>1106.36622222222</v>
      </c>
      <c r="D284" s="28" t="n">
        <f aca="false">D283+3300*9.8*(A284-A283)*1000</f>
        <v>2798880000</v>
      </c>
      <c r="E284" s="1" t="n">
        <f aca="false">$J$190*COS(20/180*3.14)+SIN(20/180*3.14)*D284</f>
        <v>975602962.228461</v>
      </c>
      <c r="F284" s="1" t="n">
        <f aca="false">E284/$K$190/2</f>
        <v>4.87801481114231E+023</v>
      </c>
      <c r="G284" s="1" t="n">
        <f aca="false">($W$191^(-1/$W$192))*($K$190^(1/$W$192-1))*EXP(($W$193+D284*$W$194)/($W$192*8.314*C284))*$Y$191</f>
        <v>3.60683901679539E+020</v>
      </c>
      <c r="H284" s="1" t="n">
        <f aca="false">($W$195^(-1/$W$196))*($K$190^(1/$W$196-1))*EXP(($W$197+D284*$W$198)/($W$196*8.314*C284))*$Y$192</f>
        <v>2.06224651326138E+021</v>
      </c>
      <c r="I284" s="1" t="n">
        <f aca="false">($W$199^(-1/$W$200))*($K$190^(1/$W$200-1))*EXP(($W$201+D284*$W$202)/($W$200*8.314*C284))*$Y$193</f>
        <v>5.81909901370256E+021</v>
      </c>
      <c r="J284" s="1" t="n">
        <f aca="false">($W$203^(-1/$W$204))*($K$190^(1/$W$204-1))*EXP(($W$205+D284*$W$206)/($W$204*8.314*C284))*$Y$194</f>
        <v>1.08840403517625E+017</v>
      </c>
      <c r="K284" s="1" t="n">
        <f aca="false">G284*$K$190*2</f>
        <v>721367.803359078</v>
      </c>
      <c r="L284" s="1" t="n">
        <f aca="false">H284*$K$190*2</f>
        <v>4124493.02652276</v>
      </c>
      <c r="M284" s="1" t="n">
        <f aca="false">I284*$K$190*2</f>
        <v>11638198.0274051</v>
      </c>
      <c r="N284" s="1" t="n">
        <f aca="false">J284*$K$190*2</f>
        <v>217.680807035251</v>
      </c>
      <c r="Q284" s="29" t="n">
        <f aca="false">MIN(M284,E284)</f>
        <v>11638198.0274051</v>
      </c>
      <c r="R284" s="29" t="n">
        <f aca="false">MIN(F284,I284)</f>
        <v>5.81909901370256E+021</v>
      </c>
    </row>
    <row r="285" customFormat="false" ht="13.8" hidden="false" customHeight="false" outlineLevel="0" collapsed="false">
      <c r="A285" s="0" t="n">
        <v>93</v>
      </c>
      <c r="B285" s="1" t="n">
        <v>107000</v>
      </c>
      <c r="C285" s="10" t="n">
        <f aca="false">$H$188+(($E$190/$H$190)*($B$190-B285-30000)/2.5)</f>
        <v>1110.856</v>
      </c>
      <c r="D285" s="28" t="n">
        <f aca="false">D284+3300*9.8*(A285-A284)*1000</f>
        <v>2831220000</v>
      </c>
      <c r="E285" s="1" t="n">
        <f aca="false">$J$190*COS(20/180*3.14)+SIN(20/180*3.14)*D285</f>
        <v>986658515.690446</v>
      </c>
      <c r="F285" s="1" t="n">
        <f aca="false">E285/$K$190/2</f>
        <v>4.93329257845223E+023</v>
      </c>
      <c r="G285" s="1" t="n">
        <f aca="false">($W$191^(-1/$W$192))*($K$190^(1/$W$192-1))*EXP(($W$193+D285*$W$194)/($W$192*8.314*C285))*$Y$191</f>
        <v>3.53244800428295E+020</v>
      </c>
      <c r="H285" s="1" t="n">
        <f aca="false">($W$195^(-1/$W$196))*($K$190^(1/$W$196-1))*EXP(($W$197+D285*$W$198)/($W$196*8.314*C285))*$Y$192</f>
        <v>2.00192280955222E+021</v>
      </c>
      <c r="I285" s="1" t="n">
        <f aca="false">($W$199^(-1/$W$200))*($K$190^(1/$W$200-1))*EXP(($W$201+D285*$W$202)/($W$200*8.314*C285))*$Y$193</f>
        <v>5.46681575716486E+021</v>
      </c>
      <c r="J285" s="1" t="n">
        <f aca="false">($W$203^(-1/$W$204))*($K$190^(1/$W$204-1))*EXP(($W$205+D285*$W$206)/($W$204*8.314*C285))*$Y$194</f>
        <v>1.05560108817674E+017</v>
      </c>
      <c r="K285" s="1" t="n">
        <f aca="false">G285*$K$190*2</f>
        <v>706489.600856591</v>
      </c>
      <c r="L285" s="1" t="n">
        <f aca="false">H285*$K$190*2</f>
        <v>4003845.61910443</v>
      </c>
      <c r="M285" s="1" t="n">
        <f aca="false">I285*$K$190*2</f>
        <v>10933631.5143297</v>
      </c>
      <c r="N285" s="1" t="n">
        <f aca="false">J285*$K$190*2</f>
        <v>211.120217635349</v>
      </c>
      <c r="Q285" s="29" t="n">
        <f aca="false">MIN(M285,E285)</f>
        <v>10933631.5143297</v>
      </c>
      <c r="R285" s="29" t="n">
        <f aca="false">MIN(F285,I285)</f>
        <v>5.46681575716486E+021</v>
      </c>
    </row>
    <row r="286" customFormat="false" ht="13.8" hidden="false" customHeight="false" outlineLevel="0" collapsed="false">
      <c r="A286" s="0" t="n">
        <v>94</v>
      </c>
      <c r="B286" s="1" t="n">
        <v>106000</v>
      </c>
      <c r="C286" s="10" t="n">
        <f aca="false">$H$188+(($E$190/$H$190)*($B$190-B286-30000)/2.5)</f>
        <v>1115.34577777778</v>
      </c>
      <c r="D286" s="28" t="n">
        <f aca="false">D285+3300*9.8*(A286-A285)*1000</f>
        <v>2863560000</v>
      </c>
      <c r="E286" s="1" t="n">
        <f aca="false">$J$190*COS(20/180*3.14)+SIN(20/180*3.14)*D286</f>
        <v>997714069.15243</v>
      </c>
      <c r="F286" s="1" t="n">
        <f aca="false">E286/$K$190/2</f>
        <v>4.98857034576215E+023</v>
      </c>
      <c r="G286" s="1" t="n">
        <f aca="false">($W$191^(-1/$W$192))*($K$190^(1/$W$192-1))*EXP(($W$193+D286*$W$194)/($W$192*8.314*C286))*$Y$191</f>
        <v>3.46017182647038E+020</v>
      </c>
      <c r="H286" s="1" t="n">
        <f aca="false">($W$195^(-1/$W$196))*($K$190^(1/$W$196-1))*EXP(($W$197+D286*$W$198)/($W$196*8.314*C286))*$Y$192</f>
        <v>1.94382820844404E+021</v>
      </c>
      <c r="I286" s="1" t="n">
        <f aca="false">($W$199^(-1/$W$200))*($K$190^(1/$W$200-1))*EXP(($W$201+D286*$W$202)/($W$200*8.314*C286))*$Y$193</f>
        <v>5.13844224536806E+021</v>
      </c>
      <c r="J286" s="1" t="n">
        <f aca="false">($W$203^(-1/$W$204))*($K$190^(1/$W$204-1))*EXP(($W$205+D286*$W$206)/($W$204*8.314*C286))*$Y$194</f>
        <v>1.0240390415794E+017</v>
      </c>
      <c r="K286" s="1" t="n">
        <f aca="false">G286*$K$190*2</f>
        <v>692034.365294075</v>
      </c>
      <c r="L286" s="1" t="n">
        <f aca="false">H286*$K$190*2</f>
        <v>3887656.41688808</v>
      </c>
      <c r="M286" s="1" t="n">
        <f aca="false">I286*$K$190*2</f>
        <v>10276884.4907361</v>
      </c>
      <c r="N286" s="1" t="n">
        <f aca="false">J286*$K$190*2</f>
        <v>204.80780831588</v>
      </c>
      <c r="Q286" s="29" t="n">
        <f aca="false">MIN(M286,E286)</f>
        <v>10276884.4907361</v>
      </c>
      <c r="R286" s="29" t="n">
        <f aca="false">MIN(F286,I286)</f>
        <v>5.13844224536806E+021</v>
      </c>
    </row>
    <row r="287" customFormat="false" ht="13.8" hidden="false" customHeight="false" outlineLevel="0" collapsed="false">
      <c r="A287" s="0" t="n">
        <v>95</v>
      </c>
      <c r="B287" s="1" t="n">
        <v>105000</v>
      </c>
      <c r="C287" s="10" t="n">
        <f aca="false">$H$188+(($E$190/$H$190)*($B$190-B287-30000)/2.5)</f>
        <v>1119.83555555556</v>
      </c>
      <c r="D287" s="28" t="n">
        <f aca="false">D286+3300*9.8*(A287-A286)*1000</f>
        <v>2895900000</v>
      </c>
      <c r="E287" s="1" t="n">
        <f aca="false">$J$190*COS(20/180*3.14)+SIN(20/180*3.14)*D287</f>
        <v>1008769622.61441</v>
      </c>
      <c r="F287" s="1" t="n">
        <f aca="false">E287/$K$190/2</f>
        <v>5.04384811307207E+023</v>
      </c>
      <c r="G287" s="1" t="n">
        <f aca="false">($W$191^(-1/$W$192))*($K$190^(1/$W$192-1))*EXP(($W$193+D287*$W$194)/($W$192*8.314*C287))*$Y$191</f>
        <v>3.38993636333612E+020</v>
      </c>
      <c r="H287" s="1" t="n">
        <f aca="false">($W$195^(-1/$W$196))*($K$190^(1/$W$196-1))*EXP(($W$197+D287*$W$198)/($W$196*8.314*C287))*$Y$192</f>
        <v>1.88786522420154E+021</v>
      </c>
      <c r="I287" s="1" t="n">
        <f aca="false">($W$199^(-1/$W$200))*($K$190^(1/$W$200-1))*EXP(($W$201+D287*$W$202)/($W$200*8.314*C287))*$Y$193</f>
        <v>4.83219271908041E+021</v>
      </c>
      <c r="J287" s="1" t="n">
        <f aca="false">($W$203^(-1/$W$204))*($K$190^(1/$W$204-1))*EXP(($W$205+D287*$W$206)/($W$204*8.314*C287))*$Y$194</f>
        <v>99366252678410900</v>
      </c>
      <c r="K287" s="1" t="n">
        <f aca="false">G287*$K$190*2</f>
        <v>677987.272667225</v>
      </c>
      <c r="L287" s="1" t="n">
        <f aca="false">H287*$K$190*2</f>
        <v>3775730.44840308</v>
      </c>
      <c r="M287" s="1" t="n">
        <f aca="false">I287*$K$190*2</f>
        <v>9664385.43816082</v>
      </c>
      <c r="N287" s="1" t="n">
        <f aca="false">J287*$K$190*2</f>
        <v>198.732505356822</v>
      </c>
      <c r="Q287" s="29" t="n">
        <f aca="false">MIN(M287,E287)</f>
        <v>9664385.43816082</v>
      </c>
      <c r="R287" s="29" t="n">
        <f aca="false">MIN(F287,I287)</f>
        <v>4.83219271908041E+021</v>
      </c>
    </row>
    <row r="288" customFormat="false" ht="13.8" hidden="false" customHeight="false" outlineLevel="0" collapsed="false">
      <c r="A288" s="0" t="n">
        <v>96</v>
      </c>
      <c r="B288" s="1" t="n">
        <v>104000</v>
      </c>
      <c r="C288" s="10" t="n">
        <f aca="false">$H$188+(($E$190/$H$190)*($B$190-B288-30000)/2.5)</f>
        <v>1124.32533333333</v>
      </c>
      <c r="D288" s="28" t="n">
        <f aca="false">D287+3300*9.8*(A288-A287)*1000</f>
        <v>2928240000</v>
      </c>
      <c r="E288" s="1" t="n">
        <f aca="false">$J$190*COS(20/180*3.14)+SIN(20/180*3.14)*D288</f>
        <v>1019825176.0764</v>
      </c>
      <c r="F288" s="1" t="n">
        <f aca="false">E288/$K$190/2</f>
        <v>5.09912588038199E+023</v>
      </c>
      <c r="G288" s="1" t="n">
        <f aca="false">($W$191^(-1/$W$192))*($K$190^(1/$W$192-1))*EXP(($W$193+D288*$W$194)/($W$192*8.314*C288))*$Y$191</f>
        <v>3.32167054424405E+020</v>
      </c>
      <c r="H288" s="1" t="n">
        <f aca="false">($W$195^(-1/$W$196))*($K$190^(1/$W$196-1))*EXP(($W$197+D288*$W$198)/($W$196*8.314*C288))*$Y$192</f>
        <v>1.8339412465695E+021</v>
      </c>
      <c r="I288" s="1" t="n">
        <f aca="false">($W$199^(-1/$W$200))*($K$190^(1/$W$200-1))*EXP(($W$201+D288*$W$202)/($W$200*8.314*C288))*$Y$193</f>
        <v>4.54642629044116E+021</v>
      </c>
      <c r="J288" s="1" t="n">
        <f aca="false">($W$203^(-1/$W$204))*($K$190^(1/$W$204-1))*EXP(($W$205+D288*$W$206)/($W$204*8.314*C288))*$Y$194</f>
        <v>96441899412625500</v>
      </c>
      <c r="K288" s="1" t="n">
        <f aca="false">G288*$K$190*2</f>
        <v>664334.10884881</v>
      </c>
      <c r="L288" s="1" t="n">
        <f aca="false">H288*$K$190*2</f>
        <v>3667882.49313899</v>
      </c>
      <c r="M288" s="1" t="n">
        <f aca="false">I288*$K$190*2</f>
        <v>9092852.58088232</v>
      </c>
      <c r="N288" s="1" t="n">
        <f aca="false">J288*$K$190*2</f>
        <v>192.883798825251</v>
      </c>
      <c r="Q288" s="29" t="n">
        <f aca="false">MIN(M288,E288)</f>
        <v>9092852.58088232</v>
      </c>
      <c r="R288" s="29" t="n">
        <f aca="false">MIN(F288,I288)</f>
        <v>4.54642629044116E+021</v>
      </c>
    </row>
    <row r="289" customFormat="false" ht="13.8" hidden="false" customHeight="false" outlineLevel="0" collapsed="false">
      <c r="A289" s="0" t="n">
        <v>97</v>
      </c>
      <c r="B289" s="1" t="n">
        <v>103000</v>
      </c>
      <c r="C289" s="10" t="n">
        <f aca="false">$H$188+(($E$190/$H$190)*($B$190-B289-30000)/2.5)</f>
        <v>1128.81511111111</v>
      </c>
      <c r="D289" s="28" t="n">
        <f aca="false">D288+3300*9.8*(A289-A288)*1000</f>
        <v>2960580000</v>
      </c>
      <c r="E289" s="1" t="n">
        <f aca="false">$J$190*COS(20/180*3.14)+SIN(20/180*3.14)*D289</f>
        <v>1030880729.53838</v>
      </c>
      <c r="F289" s="1" t="n">
        <f aca="false">E289/$K$190/2</f>
        <v>5.15440364769191E+023</v>
      </c>
      <c r="G289" s="1" t="n">
        <f aca="false">($W$191^(-1/$W$192))*($K$190^(1/$W$192-1))*EXP(($W$193+D289*$W$194)/($W$192*8.314*C289))*$Y$191</f>
        <v>3.25530620495274E+020</v>
      </c>
      <c r="H289" s="1" t="n">
        <f aca="false">($W$195^(-1/$W$196))*($K$190^(1/$W$196-1))*EXP(($W$197+D289*$W$198)/($W$196*8.314*C289))*$Y$192</f>
        <v>1.78196826800948E+021</v>
      </c>
      <c r="I289" s="1" t="n">
        <f aca="false">($W$199^(-1/$W$200))*($K$190^(1/$W$200-1))*EXP(($W$201+D289*$W$202)/($W$200*8.314*C289))*$Y$193</f>
        <v>4.2796343005579E+021</v>
      </c>
      <c r="J289" s="1" t="n">
        <f aca="false">($W$203^(-1/$W$204))*($K$190^(1/$W$204-1))*EXP(($W$205+D289*$W$206)/($W$204*8.314*C289))*$Y$194</f>
        <v>93625855259241000</v>
      </c>
      <c r="K289" s="1" t="n">
        <f aca="false">G289*$K$190*2</f>
        <v>651061.240990549</v>
      </c>
      <c r="L289" s="1" t="n">
        <f aca="false">H289*$K$190*2</f>
        <v>3563936.53601896</v>
      </c>
      <c r="M289" s="1" t="n">
        <f aca="false">I289*$K$190*2</f>
        <v>8559268.60111581</v>
      </c>
      <c r="N289" s="1" t="n">
        <f aca="false">J289*$K$190*2</f>
        <v>187.251710518482</v>
      </c>
      <c r="Q289" s="29" t="n">
        <f aca="false">MIN(M289,E289)</f>
        <v>8559268.60111581</v>
      </c>
      <c r="R289" s="29" t="n">
        <f aca="false">MIN(F289,I289)</f>
        <v>4.2796343005579E+021</v>
      </c>
    </row>
    <row r="290" customFormat="false" ht="13.8" hidden="false" customHeight="false" outlineLevel="0" collapsed="false">
      <c r="A290" s="0" t="n">
        <v>98</v>
      </c>
      <c r="B290" s="1" t="n">
        <v>102000</v>
      </c>
      <c r="C290" s="10" t="n">
        <f aca="false">$H$188+(($E$190/$H$190)*($B$190-B290-30000)/2.5)</f>
        <v>1133.30488888889</v>
      </c>
      <c r="D290" s="28" t="n">
        <f aca="false">D289+3300*9.8*(A290-A289)*1000</f>
        <v>2992920000</v>
      </c>
      <c r="E290" s="1" t="n">
        <f aca="false">$J$190*COS(20/180*3.14)+SIN(20/180*3.14)*D290</f>
        <v>1041936283.00037</v>
      </c>
      <c r="F290" s="1" t="n">
        <f aca="false">E290/$K$190/2</f>
        <v>5.20968141500183E+023</v>
      </c>
      <c r="G290" s="1" t="n">
        <f aca="false">($W$191^(-1/$W$192))*($K$190^(1/$W$192-1))*EXP(($W$193+D290*$W$194)/($W$192*8.314*C290))*$Y$191</f>
        <v>3.19077795211602E+020</v>
      </c>
      <c r="H290" s="1" t="n">
        <f aca="false">($W$195^(-1/$W$196))*($K$190^(1/$W$196-1))*EXP(($W$197+D290*$W$198)/($W$196*8.314*C290))*$Y$192</f>
        <v>1.73186262774354E+021</v>
      </c>
      <c r="I290" s="1" t="n">
        <f aca="false">($W$199^(-1/$W$200))*($K$190^(1/$W$200-1))*EXP(($W$201+D290*$W$202)/($W$200*8.314*C290))*$Y$193</f>
        <v>4.03042885489677E+021</v>
      </c>
      <c r="J290" s="1" t="n">
        <f aca="false">($W$203^(-1/$W$204))*($K$190^(1/$W$204-1))*EXP(($W$205+D290*$W$206)/($W$204*8.314*C290))*$Y$194</f>
        <v>90913381956107800</v>
      </c>
      <c r="K290" s="1" t="n">
        <f aca="false">G290*$K$190*2</f>
        <v>638155.590423205</v>
      </c>
      <c r="L290" s="1" t="n">
        <f aca="false">H290*$K$190*2</f>
        <v>3463725.25548708</v>
      </c>
      <c r="M290" s="1" t="n">
        <f aca="false">I290*$K$190*2</f>
        <v>8060857.70979354</v>
      </c>
      <c r="N290" s="1" t="n">
        <f aca="false">J290*$K$190*2</f>
        <v>181.826763912216</v>
      </c>
      <c r="Q290" s="29" t="n">
        <f aca="false">MIN(M290,E290)</f>
        <v>8060857.70979354</v>
      </c>
      <c r="R290" s="29" t="n">
        <f aca="false">MIN(F290,I290)</f>
        <v>4.03042885489677E+021</v>
      </c>
    </row>
    <row r="291" customFormat="false" ht="13.8" hidden="false" customHeight="false" outlineLevel="0" collapsed="false">
      <c r="A291" s="0" t="n">
        <v>99</v>
      </c>
      <c r="B291" s="1" t="n">
        <v>101000</v>
      </c>
      <c r="C291" s="10" t="n">
        <f aca="false">$H$188+(($E$190/$H$190)*($B$190-B291-30000)/2.5)</f>
        <v>1137.79466666667</v>
      </c>
      <c r="D291" s="28" t="n">
        <f aca="false">D290+3300*9.8*(A291-A290)*1000</f>
        <v>3025260000</v>
      </c>
      <c r="E291" s="1" t="n">
        <f aca="false">$J$190*COS(20/180*3.14)+SIN(20/180*3.14)*D291</f>
        <v>1052991836.46235</v>
      </c>
      <c r="F291" s="1" t="n">
        <f aca="false">E291/$K$190/2</f>
        <v>5.26495918231175E+023</v>
      </c>
      <c r="G291" s="1" t="n">
        <f aca="false">($W$191^(-1/$W$192))*($K$190^(1/$W$192-1))*EXP(($W$193+D291*$W$194)/($W$192*8.314*C291))*$Y$191</f>
        <v>3.12802303484239E+020</v>
      </c>
      <c r="H291" s="1" t="n">
        <f aca="false">($W$195^(-1/$W$196))*($K$190^(1/$W$196-1))*EXP(($W$197+D291*$W$198)/($W$196*8.314*C291))*$Y$192</f>
        <v>1.68354477147752E+021</v>
      </c>
      <c r="I291" s="1" t="n">
        <f aca="false">($W$199^(-1/$W$200))*($K$190^(1/$W$200-1))*EXP(($W$201+D291*$W$202)/($W$200*8.314*C291))*$Y$193</f>
        <v>3.79753242002919E+021</v>
      </c>
      <c r="J291" s="1" t="n">
        <f aca="false">($W$203^(-1/$W$204))*($K$190^(1/$W$204-1))*EXP(($W$205+D291*$W$206)/($W$204*8.314*C291))*$Y$194</f>
        <v>88299977988650800</v>
      </c>
      <c r="K291" s="1" t="n">
        <f aca="false">G291*$K$190*2</f>
        <v>625604.606968478</v>
      </c>
      <c r="L291" s="1" t="n">
        <f aca="false">H291*$K$190*2</f>
        <v>3367089.54295504</v>
      </c>
      <c r="M291" s="1" t="n">
        <f aca="false">I291*$K$190*2</f>
        <v>7595064.84005838</v>
      </c>
      <c r="N291" s="1" t="n">
        <f aca="false">J291*$K$190*2</f>
        <v>176.599955977302</v>
      </c>
      <c r="Q291" s="29" t="n">
        <f aca="false">MIN(M291,E291)</f>
        <v>7595064.84005838</v>
      </c>
      <c r="R291" s="29" t="n">
        <f aca="false">MIN(F291,I291)</f>
        <v>3.79753242002919E+021</v>
      </c>
    </row>
    <row r="292" customFormat="false" ht="13.8" hidden="false" customHeight="false" outlineLevel="0" collapsed="false">
      <c r="A292" s="0" t="n">
        <v>100</v>
      </c>
      <c r="B292" s="1" t="n">
        <v>100000</v>
      </c>
      <c r="C292" s="10" t="n">
        <f aca="false">$H$188+(($E$190/$H$190)*($B$190-B292-30000)/2.5)</f>
        <v>1142.28444444444</v>
      </c>
      <c r="D292" s="28" t="n">
        <f aca="false">D291+3300*9.8*(A292-A291)*1000</f>
        <v>3057600000</v>
      </c>
      <c r="E292" s="1" t="n">
        <f aca="false">$J$190*COS(20/180*3.14)+SIN(20/180*3.14)*D292</f>
        <v>1064047389.92434</v>
      </c>
      <c r="F292" s="1" t="n">
        <f aca="false">E292/$K$190/2</f>
        <v>5.32023694962168E+023</v>
      </c>
      <c r="G292" s="1" t="n">
        <f aca="false">($W$191^(-1/$W$192))*($K$190^(1/$W$192-1))*EXP(($W$193+D292*$W$194)/($W$192*8.314*C292))*$Y$191</f>
        <v>3.06698122290852E+020</v>
      </c>
      <c r="H292" s="1" t="n">
        <f aca="false">($W$195^(-1/$W$196))*($K$190^(1/$W$196-1))*EXP(($W$197+D292*$W$198)/($W$196*8.314*C292))*$Y$192</f>
        <v>1.63693902575815E+021</v>
      </c>
      <c r="I292" s="1" t="n">
        <f aca="false">($W$199^(-1/$W$200))*($K$190^(1/$W$200-1))*EXP(($W$201+D292*$W$202)/($W$200*8.314*C292))*$Y$193</f>
        <v>3.57976837747302E+021</v>
      </c>
      <c r="J292" s="1" t="n">
        <f aca="false">($W$203^(-1/$W$204))*($K$190^(1/$W$204-1))*EXP(($W$205+D292*$W$206)/($W$204*8.314*C292))*$Y$194</f>
        <v>85781365369372400</v>
      </c>
      <c r="K292" s="1" t="n">
        <f aca="false">G292*$K$190*2</f>
        <v>613396.244581704</v>
      </c>
      <c r="L292" s="1" t="n">
        <f aca="false">H292*$K$190*2</f>
        <v>3273878.0515163</v>
      </c>
      <c r="M292" s="1" t="n">
        <f aca="false">I292*$K$190*2</f>
        <v>7159536.75494604</v>
      </c>
      <c r="N292" s="1" t="n">
        <f aca="false">J292*$K$190*2</f>
        <v>171.562730738745</v>
      </c>
      <c r="Q292" s="29" t="n">
        <f aca="false">MIN(M292,E292)</f>
        <v>7159536.75494604</v>
      </c>
      <c r="R292" s="29" t="n">
        <f aca="false">MIN(F292,I292)</f>
        <v>3.57976837747302E+021</v>
      </c>
    </row>
    <row r="293" customFormat="false" ht="13.8" hidden="false" customHeight="false" outlineLevel="0" collapsed="false">
      <c r="A293" s="0" t="n">
        <v>101</v>
      </c>
      <c r="B293" s="1" t="n">
        <v>99000</v>
      </c>
      <c r="C293" s="10" t="n">
        <f aca="false">$H$188+(($E$190/$H$190)*($B$190-B293-30000)/2.5)</f>
        <v>1146.77422222222</v>
      </c>
      <c r="D293" s="28" t="n">
        <f aca="false">D292+3300*9.8*(A293-A292)*1000</f>
        <v>3089940000</v>
      </c>
      <c r="E293" s="1" t="n">
        <f aca="false">$J$190*COS(20/180*3.14)+SIN(20/180*3.14)*D293</f>
        <v>1075102943.38632</v>
      </c>
      <c r="F293" s="1" t="n">
        <f aca="false">E293/$K$190/2</f>
        <v>5.3755147169316E+023</v>
      </c>
      <c r="G293" s="1" t="n">
        <f aca="false">($W$191^(-1/$W$192))*($K$190^(1/$W$192-1))*EXP(($W$193+D293*$W$194)/($W$192*8.314*C293))*$Y$191</f>
        <v>3.0075946912471E+020</v>
      </c>
      <c r="H293" s="1" t="n">
        <f aca="false">($W$195^(-1/$W$196))*($K$190^(1/$W$196-1))*EXP(($W$197+D293*$W$198)/($W$196*8.314*C293))*$Y$192</f>
        <v>1.59197338599342E+021</v>
      </c>
      <c r="I293" s="1" t="n">
        <f aca="false">($W$199^(-1/$W$200))*($K$190^(1/$W$200-1))*EXP(($W$201+D293*$W$202)/($W$200*8.314*C293))*$Y$193</f>
        <v>3.37605244116335E+021</v>
      </c>
      <c r="J293" s="1" t="n">
        <f aca="false">($W$203^(-1/$W$204))*($K$190^(1/$W$204-1))*EXP(($W$205+D293*$W$206)/($W$204*8.314*C293))*$Y$194</f>
        <v>83353477229896100</v>
      </c>
      <c r="K293" s="1" t="n">
        <f aca="false">G293*$K$190*2</f>
        <v>601518.93824942</v>
      </c>
      <c r="L293" s="1" t="n">
        <f aca="false">H293*$K$190*2</f>
        <v>3183946.77198683</v>
      </c>
      <c r="M293" s="1" t="n">
        <f aca="false">I293*$K$190*2</f>
        <v>6752104.8823267</v>
      </c>
      <c r="N293" s="1" t="n">
        <f aca="false">J293*$K$190*2</f>
        <v>166.706954459792</v>
      </c>
      <c r="Q293" s="29" t="n">
        <f aca="false">MIN(M293,E293)</f>
        <v>6752104.8823267</v>
      </c>
      <c r="R293" s="29" t="n">
        <f aca="false">MIN(F293,I293)</f>
        <v>3.37605244116335E+021</v>
      </c>
    </row>
    <row r="294" customFormat="false" ht="13.8" hidden="false" customHeight="false" outlineLevel="0" collapsed="false">
      <c r="A294" s="0" t="n">
        <v>102</v>
      </c>
      <c r="B294" s="1" t="n">
        <v>98000</v>
      </c>
      <c r="C294" s="10" t="n">
        <f aca="false">$H$188+(($E$190/$H$190)*($B$190-B294-30000)/2.5)</f>
        <v>1151.264</v>
      </c>
      <c r="D294" s="28" t="n">
        <f aca="false">D293+3300*9.8*(A294-A293)*1000</f>
        <v>3122280000</v>
      </c>
      <c r="E294" s="1" t="n">
        <f aca="false">$J$190*COS(20/180*3.14)+SIN(20/180*3.14)*D294</f>
        <v>1086158496.8483</v>
      </c>
      <c r="F294" s="1" t="n">
        <f aca="false">E294/$K$190/2</f>
        <v>5.43079248424152E+023</v>
      </c>
      <c r="G294" s="1" t="n">
        <f aca="false">($W$191^(-1/$W$192))*($K$190^(1/$W$192-1))*EXP(($W$193+D294*$W$194)/($W$192*8.314*C294))*$Y$191</f>
        <v>2.94980791035288E+020</v>
      </c>
      <c r="H294" s="1" t="n">
        <f aca="false">($W$195^(-1/$W$196))*($K$190^(1/$W$196-1))*EXP(($W$197+D294*$W$198)/($W$196*8.314*C294))*$Y$192</f>
        <v>1.54857931723509E+021</v>
      </c>
      <c r="I294" s="1" t="n">
        <f aca="false">($W$199^(-1/$W$200))*($K$190^(1/$W$200-1))*EXP(($W$201+D294*$W$202)/($W$200*8.314*C294))*$Y$193</f>
        <v>3.1853848547426E+021</v>
      </c>
      <c r="J294" s="1" t="n">
        <f aca="false">($W$203^(-1/$W$204))*($K$190^(1/$W$204-1))*EXP(($W$205+D294*$W$206)/($W$204*8.314*C294))*$Y$194</f>
        <v>81012446171211900</v>
      </c>
      <c r="K294" s="1" t="n">
        <f aca="false">G294*$K$190*2</f>
        <v>589961.582070577</v>
      </c>
      <c r="L294" s="1" t="n">
        <f aca="false">H294*$K$190*2</f>
        <v>3097158.63447018</v>
      </c>
      <c r="M294" s="1" t="n">
        <f aca="false">I294*$K$190*2</f>
        <v>6370769.70948519</v>
      </c>
      <c r="N294" s="1" t="n">
        <f aca="false">J294*$K$190*2</f>
        <v>162.024892342424</v>
      </c>
      <c r="Q294" s="29" t="n">
        <f aca="false">MIN(M294,E294)</f>
        <v>6370769.70948519</v>
      </c>
      <c r="R294" s="29" t="n">
        <f aca="false">MIN(F294,I294)</f>
        <v>3.1853848547426E+021</v>
      </c>
    </row>
    <row r="295" customFormat="false" ht="13.8" hidden="false" customHeight="false" outlineLevel="0" collapsed="false">
      <c r="A295" s="0" t="n">
        <v>103</v>
      </c>
      <c r="B295" s="1" t="n">
        <v>97000</v>
      </c>
      <c r="C295" s="10" t="n">
        <f aca="false">$H$188+(($E$190/$H$190)*($B$190-B295-30000)/2.5)</f>
        <v>1155.75377777778</v>
      </c>
      <c r="D295" s="28" t="n">
        <f aca="false">D294+3300*9.8*(A295-A294)*1000</f>
        <v>3154620000</v>
      </c>
      <c r="E295" s="1" t="n">
        <f aca="false">$J$190*COS(20/180*3.14)+SIN(20/180*3.14)*D295</f>
        <v>1097214050.31029</v>
      </c>
      <c r="F295" s="1" t="n">
        <f aca="false">E295/$K$190/2</f>
        <v>5.48607025155144E+023</v>
      </c>
      <c r="G295" s="1" t="n">
        <f aca="false">($W$191^(-1/$W$192))*($K$190^(1/$W$192-1))*EXP(($W$193+D295*$W$194)/($W$192*8.314*C295))*$Y$191</f>
        <v>2.8935675422729E+020</v>
      </c>
      <c r="H295" s="1" t="n">
        <f aca="false">($W$195^(-1/$W$196))*($K$190^(1/$W$196-1))*EXP(($W$197+D295*$W$198)/($W$196*8.314*C295))*$Y$192</f>
        <v>1.50669156688649E+021</v>
      </c>
      <c r="I295" s="1" t="n">
        <f aca="false">($W$199^(-1/$W$200))*($K$190^(1/$W$200-1))*EXP(($W$201+D295*$W$202)/($W$200*8.314*C295))*$Y$193</f>
        <v>3.00684329343012E+021</v>
      </c>
      <c r="J295" s="1" t="n">
        <f aca="false">($W$203^(-1/$W$204))*($K$190^(1/$W$204-1))*EXP(($W$205+D295*$W$206)/($W$204*8.314*C295))*$Y$194</f>
        <v>78754593321709800</v>
      </c>
      <c r="K295" s="1" t="n">
        <f aca="false">G295*$K$190*2</f>
        <v>578713.50845458</v>
      </c>
      <c r="L295" s="1" t="n">
        <f aca="false">H295*$K$190*2</f>
        <v>3013383.13377298</v>
      </c>
      <c r="M295" s="1" t="n">
        <f aca="false">I295*$K$190*2</f>
        <v>6013686.58686023</v>
      </c>
      <c r="N295" s="1" t="n">
        <f aca="false">J295*$K$190*2</f>
        <v>157.50918664342</v>
      </c>
      <c r="Q295" s="29" t="n">
        <f aca="false">MIN(M295,E295)</f>
        <v>6013686.58686023</v>
      </c>
      <c r="R295" s="29" t="n">
        <f aca="false">MIN(F295,I295)</f>
        <v>3.00684329343012E+021</v>
      </c>
    </row>
    <row r="296" customFormat="false" ht="13.8" hidden="false" customHeight="false" outlineLevel="0" collapsed="false">
      <c r="A296" s="0" t="n">
        <v>104</v>
      </c>
      <c r="B296" s="1" t="n">
        <v>96000</v>
      </c>
      <c r="C296" s="10" t="n">
        <f aca="false">$H$188+(($E$190/$H$190)*($B$190-B296-30000)/2.5)</f>
        <v>1160.24355555556</v>
      </c>
      <c r="D296" s="28" t="n">
        <f aca="false">D295+3300*9.8*(A296-A295)*1000</f>
        <v>3186960000</v>
      </c>
      <c r="E296" s="1" t="n">
        <f aca="false">$J$190*COS(20/180*3.14)+SIN(20/180*3.14)*D296</f>
        <v>1108269603.77227</v>
      </c>
      <c r="F296" s="1" t="n">
        <f aca="false">E296/$K$190/2</f>
        <v>5.54134801886136E+023</v>
      </c>
      <c r="G296" s="1" t="n">
        <f aca="false">($W$191^(-1/$W$192))*($K$190^(1/$W$192-1))*EXP(($W$193+D296*$W$194)/($W$192*8.314*C296))*$Y$191</f>
        <v>2.83882234186735E+020</v>
      </c>
      <c r="H296" s="1" t="n">
        <f aca="false">($W$195^(-1/$W$196))*($K$190^(1/$W$196-1))*EXP(($W$197+D296*$W$198)/($W$196*8.314*C296))*$Y$192</f>
        <v>1.46624798855778E+021</v>
      </c>
      <c r="I296" s="1" t="n">
        <f aca="false">($W$199^(-1/$W$200))*($K$190^(1/$W$200-1))*EXP(($W$201+D296*$W$202)/($W$200*8.314*C296))*$Y$193</f>
        <v>2.83957640291802E+021</v>
      </c>
      <c r="J296" s="1" t="n">
        <f aca="false">($W$203^(-1/$W$204))*($K$190^(1/$W$204-1))*EXP(($W$205+D296*$W$206)/($W$204*8.314*C296))*$Y$194</f>
        <v>76576418056197900</v>
      </c>
      <c r="K296" s="1" t="n">
        <f aca="false">G296*$K$190*2</f>
        <v>567764.468373471</v>
      </c>
      <c r="L296" s="1" t="n">
        <f aca="false">H296*$K$190*2</f>
        <v>2932495.97711555</v>
      </c>
      <c r="M296" s="1" t="n">
        <f aca="false">I296*$K$190*2</f>
        <v>5679152.80583604</v>
      </c>
      <c r="N296" s="1" t="n">
        <f aca="false">J296*$K$190*2</f>
        <v>153.152836112396</v>
      </c>
      <c r="Q296" s="29" t="n">
        <f aca="false">MIN(M296,E296)</f>
        <v>5679152.80583604</v>
      </c>
      <c r="R296" s="29" t="n">
        <f aca="false">MIN(F296,I296)</f>
        <v>2.83957640291802E+021</v>
      </c>
    </row>
    <row r="297" customFormat="false" ht="13.8" hidden="false" customHeight="false" outlineLevel="0" collapsed="false">
      <c r="A297" s="0" t="n">
        <v>105</v>
      </c>
      <c r="B297" s="1" t="n">
        <v>95000</v>
      </c>
      <c r="C297" s="10" t="n">
        <f aca="false">$H$188+(($E$190/$H$190)*($B$190-B297-30000)/2.5)</f>
        <v>1164.73333333333</v>
      </c>
      <c r="D297" s="28" t="n">
        <f aca="false">D296+3300*9.8*(A297-A296)*1000</f>
        <v>3219300000</v>
      </c>
      <c r="E297" s="1" t="n">
        <f aca="false">$J$190*COS(20/180*3.14)+SIN(20/180*3.14)*D297</f>
        <v>1119325157.23426</v>
      </c>
      <c r="F297" s="1" t="n">
        <f aca="false">E297/$K$190/2</f>
        <v>5.59662578617128E+023</v>
      </c>
      <c r="G297" s="1" t="n">
        <f aca="false">($W$191^(-1/$W$192))*($K$190^(1/$W$192-1))*EXP(($W$193+D297*$W$194)/($W$192*8.314*C297))*$Y$191</f>
        <v>2.78552306304678E+020</v>
      </c>
      <c r="H297" s="1" t="n">
        <f aca="false">($W$195^(-1/$W$196))*($K$190^(1/$W$196-1))*EXP(($W$197+D297*$W$198)/($W$196*8.314*C297))*$Y$192</f>
        <v>1.42718937634574E+021</v>
      </c>
      <c r="I297" s="1" t="n">
        <f aca="false">($W$199^(-1/$W$200))*($K$190^(1/$W$200-1))*EXP(($W$201+D297*$W$202)/($W$200*8.314*C297))*$Y$193</f>
        <v>2.68279791457165E+021</v>
      </c>
      <c r="J297" s="1" t="n">
        <f aca="false">($W$203^(-1/$W$204))*($K$190^(1/$W$204-1))*EXP(($W$205+D297*$W$206)/($W$204*8.314*C297))*$Y$194</f>
        <v>74474588332441300</v>
      </c>
      <c r="K297" s="1" t="n">
        <f aca="false">G297*$K$190*2</f>
        <v>557104.612609355</v>
      </c>
      <c r="L297" s="1" t="n">
        <f aca="false">H297*$K$190*2</f>
        <v>2854378.75269147</v>
      </c>
      <c r="M297" s="1" t="n">
        <f aca="false">I297*$K$190*2</f>
        <v>5365595.8291433</v>
      </c>
      <c r="N297" s="1" t="n">
        <f aca="false">J297*$K$190*2</f>
        <v>148.949176664883</v>
      </c>
      <c r="Q297" s="29" t="n">
        <f aca="false">MIN(M297,E297)</f>
        <v>5365595.8291433</v>
      </c>
      <c r="R297" s="29" t="n">
        <f aca="false">MIN(F297,I297)</f>
        <v>2.68279791457165E+021</v>
      </c>
    </row>
    <row r="298" customFormat="false" ht="13.8" hidden="false" customHeight="false" outlineLevel="0" collapsed="false">
      <c r="A298" s="0" t="n">
        <v>106</v>
      </c>
      <c r="B298" s="1" t="n">
        <v>94000</v>
      </c>
      <c r="C298" s="10" t="n">
        <f aca="false">$H$188+(($E$190/$H$190)*($B$190-B298-30000)/2.5)</f>
        <v>1169.22311111111</v>
      </c>
      <c r="D298" s="28" t="n">
        <f aca="false">D297+3300*9.8*(A298-A297)*1000</f>
        <v>3251640000</v>
      </c>
      <c r="E298" s="1" t="n">
        <f aca="false">$J$190*COS(20/180*3.14)+SIN(20/180*3.14)*D298</f>
        <v>1130380710.69624</v>
      </c>
      <c r="F298" s="1" t="n">
        <f aca="false">E298/$K$190/2</f>
        <v>5.6519035534812E+023</v>
      </c>
      <c r="G298" s="1" t="n">
        <f aca="false">($W$191^(-1/$W$192))*($K$190^(1/$W$192-1))*EXP(($W$193+D298*$W$194)/($W$192*8.314*C298))*$Y$191</f>
        <v>2.73362236970909E+020</v>
      </c>
      <c r="H298" s="1" t="n">
        <f aca="false">($W$195^(-1/$W$196))*($K$190^(1/$W$196-1))*EXP(($W$197+D298*$W$198)/($W$196*8.314*C298))*$Y$192</f>
        <v>1.38945930886588E+021</v>
      </c>
      <c r="I298" s="1" t="n">
        <f aca="false">($W$199^(-1/$W$200))*($K$190^(1/$W$200-1))*EXP(($W$201+D298*$W$202)/($W$200*8.314*C298))*$Y$193</f>
        <v>2.53578128233008E+021</v>
      </c>
      <c r="J298" s="1" t="n">
        <f aca="false">($W$203^(-1/$W$204))*($K$190^(1/$W$204-1))*EXP(($W$205+D298*$W$206)/($W$204*8.314*C298))*$Y$194</f>
        <v>72445931604844400</v>
      </c>
      <c r="K298" s="1" t="n">
        <f aca="false">G298*$K$190*2</f>
        <v>546724.473941818</v>
      </c>
      <c r="L298" s="1" t="n">
        <f aca="false">H298*$K$190*2</f>
        <v>2778918.61773176</v>
      </c>
      <c r="M298" s="1" t="n">
        <f aca="false">I298*$K$190*2</f>
        <v>5071562.56466017</v>
      </c>
      <c r="N298" s="1" t="n">
        <f aca="false">J298*$K$190*2</f>
        <v>144.891863209689</v>
      </c>
      <c r="Q298" s="29" t="n">
        <f aca="false">MIN(M298,E298)</f>
        <v>5071562.56466017</v>
      </c>
      <c r="R298" s="29" t="n">
        <f aca="false">MIN(F298,I298)</f>
        <v>2.53578128233008E+021</v>
      </c>
    </row>
    <row r="299" customFormat="false" ht="13.8" hidden="false" customHeight="false" outlineLevel="0" collapsed="false">
      <c r="A299" s="0" t="n">
        <v>107</v>
      </c>
      <c r="B299" s="1" t="n">
        <v>93000</v>
      </c>
      <c r="C299" s="10" t="n">
        <f aca="false">$H$188+(($E$190/$H$190)*($B$190-B299-30000)/2.5)</f>
        <v>1173.71288888889</v>
      </c>
      <c r="D299" s="28" t="n">
        <f aca="false">D298+3300*9.8*(A299-A298)*1000</f>
        <v>3283980000</v>
      </c>
      <c r="E299" s="1" t="n">
        <f aca="false">$J$190*COS(20/180*3.14)+SIN(20/180*3.14)*D299</f>
        <v>1141436264.15822</v>
      </c>
      <c r="F299" s="1" t="n">
        <f aca="false">E299/$K$190/2</f>
        <v>5.70718132079112E+023</v>
      </c>
      <c r="G299" s="1" t="n">
        <f aca="false">($W$191^(-1/$W$192))*($K$190^(1/$W$192-1))*EXP(($W$193+D299*$W$194)/($W$192*8.314*C299))*$Y$191</f>
        <v>2.6830747511168E+020</v>
      </c>
      <c r="H299" s="1" t="n">
        <f aca="false">($W$195^(-1/$W$196))*($K$190^(1/$W$196-1))*EXP(($W$197+D299*$W$198)/($W$196*8.314*C299))*$Y$192</f>
        <v>1.35300400241114E+021</v>
      </c>
      <c r="I299" s="1" t="n">
        <f aca="false">($W$199^(-1/$W$200))*($K$190^(1/$W$200-1))*EXP(($W$201+D299*$W$202)/($W$200*8.314*C299))*$Y$193</f>
        <v>2.3978547921763E+021</v>
      </c>
      <c r="J299" s="1" t="n">
        <f aca="false">($W$203^(-1/$W$204))*($K$190^(1/$W$204-1))*EXP(($W$205+D299*$W$206)/($W$204*8.314*C299))*$Y$194</f>
        <v>70487426277738400</v>
      </c>
      <c r="K299" s="1" t="n">
        <f aca="false">G299*$K$190*2</f>
        <v>536614.950223361</v>
      </c>
      <c r="L299" s="1" t="n">
        <f aca="false">H299*$K$190*2</f>
        <v>2706008.00482228</v>
      </c>
      <c r="M299" s="1" t="n">
        <f aca="false">I299*$K$190*2</f>
        <v>4795709.58435259</v>
      </c>
      <c r="N299" s="1" t="n">
        <f aca="false">J299*$K$190*2</f>
        <v>140.974852555477</v>
      </c>
      <c r="Q299" s="29" t="n">
        <f aca="false">MIN(M299,E299)</f>
        <v>4795709.58435259</v>
      </c>
      <c r="R299" s="29" t="n">
        <f aca="false">MIN(F299,I299)</f>
        <v>2.3978547921763E+021</v>
      </c>
    </row>
    <row r="300" customFormat="false" ht="13.8" hidden="false" customHeight="false" outlineLevel="0" collapsed="false">
      <c r="A300" s="0" t="n">
        <v>108</v>
      </c>
      <c r="B300" s="1" t="n">
        <v>92000</v>
      </c>
      <c r="C300" s="10" t="n">
        <f aca="false">$H$188+(($E$190/$H$190)*($B$190-B300-30000)/2.5)</f>
        <v>1178.20266666667</v>
      </c>
      <c r="D300" s="28" t="n">
        <f aca="false">D299+3300*9.8*(A300-A299)*1000</f>
        <v>3316320000</v>
      </c>
      <c r="E300" s="1" t="n">
        <f aca="false">$J$190*COS(20/180*3.14)+SIN(20/180*3.14)*D300</f>
        <v>1152491817.62021</v>
      </c>
      <c r="F300" s="1" t="n">
        <f aca="false">E300/$K$190/2</f>
        <v>5.76245908810105E+023</v>
      </c>
      <c r="G300" s="1" t="n">
        <f aca="false">($W$191^(-1/$W$192))*($K$190^(1/$W$192-1))*EXP(($W$193+D300*$W$194)/($W$192*8.314*C300))*$Y$191</f>
        <v>2.63383644147032E+020</v>
      </c>
      <c r="H300" s="1" t="n">
        <f aca="false">($W$195^(-1/$W$196))*($K$190^(1/$W$196-1))*EXP(($W$197+D300*$W$198)/($W$196*8.314*C300))*$Y$192</f>
        <v>1.3177721726551E+021</v>
      </c>
      <c r="I300" s="1" t="n">
        <f aca="false">($W$199^(-1/$W$200))*($K$190^(1/$W$200-1))*EXP(($W$201+D300*$W$202)/($W$200*8.314*C300))*$Y$193</f>
        <v>2.26839709992384E+021</v>
      </c>
      <c r="J300" s="1" t="n">
        <f aca="false">($W$203^(-1/$W$204))*($K$190^(1/$W$204-1))*EXP(($W$205+D300*$W$206)/($W$204*8.314*C300))*$Y$194</f>
        <v>68596193663381300</v>
      </c>
      <c r="K300" s="1" t="n">
        <f aca="false">G300*$K$190*2</f>
        <v>526767.288294063</v>
      </c>
      <c r="L300" s="1" t="n">
        <f aca="false">H300*$K$190*2</f>
        <v>2635544.34531021</v>
      </c>
      <c r="M300" s="1" t="n">
        <f aca="false">I300*$K$190*2</f>
        <v>4536794.19984769</v>
      </c>
      <c r="N300" s="1" t="n">
        <f aca="false">J300*$K$190*2</f>
        <v>137.192387326763</v>
      </c>
      <c r="Q300" s="29" t="n">
        <f aca="false">MIN(M300,E300)</f>
        <v>4536794.19984769</v>
      </c>
      <c r="R300" s="29" t="n">
        <f aca="false">MIN(F300,I300)</f>
        <v>2.26839709992384E+021</v>
      </c>
    </row>
    <row r="301" customFormat="false" ht="13.8" hidden="false" customHeight="false" outlineLevel="0" collapsed="false">
      <c r="A301" s="0" t="n">
        <v>109</v>
      </c>
      <c r="B301" s="1" t="n">
        <v>91000</v>
      </c>
      <c r="C301" s="10" t="n">
        <f aca="false">$H$188+(($E$190/$H$190)*($B$190-B301-30000)/2.5)</f>
        <v>1182.69244444444</v>
      </c>
      <c r="D301" s="28" t="n">
        <f aca="false">D300+3300*9.8*(A301-A300)*1000</f>
        <v>3348660000</v>
      </c>
      <c r="E301" s="1" t="n">
        <f aca="false">$J$190*COS(20/180*3.14)+SIN(20/180*3.14)*D301</f>
        <v>1163547371.08219</v>
      </c>
      <c r="F301" s="1" t="n">
        <f aca="false">E301/$K$190/2</f>
        <v>5.81773685541097E+023</v>
      </c>
      <c r="G301" s="1" t="n">
        <f aca="false">($W$191^(-1/$W$192))*($K$190^(1/$W$192-1))*EXP(($W$193+D301*$W$194)/($W$192*8.314*C301))*$Y$191</f>
        <v>2.58586534344795E+020</v>
      </c>
      <c r="H301" s="1" t="n">
        <f aca="false">($W$195^(-1/$W$196))*($K$190^(1/$W$196-1))*EXP(($W$197+D301*$W$198)/($W$196*8.314*C301))*$Y$192</f>
        <v>1.28371490435773E+021</v>
      </c>
      <c r="I301" s="1" t="n">
        <f aca="false">($W$199^(-1/$W$200))*($K$190^(1/$W$200-1))*EXP(($W$201+D301*$W$202)/($W$200*8.314*C301))*$Y$193</f>
        <v>2.14683315746031E+021</v>
      </c>
      <c r="J301" s="1" t="n">
        <f aca="false">($W$203^(-1/$W$204))*($K$190^(1/$W$204-1))*EXP(($W$205+D301*$W$206)/($W$204*8.314*C301))*$Y$194</f>
        <v>66769490412205900</v>
      </c>
      <c r="K301" s="1" t="n">
        <f aca="false">G301*$K$190*2</f>
        <v>517173.068689591</v>
      </c>
      <c r="L301" s="1" t="n">
        <f aca="false">H301*$K$190*2</f>
        <v>2567429.80871545</v>
      </c>
      <c r="M301" s="1" t="n">
        <f aca="false">I301*$K$190*2</f>
        <v>4293666.31492061</v>
      </c>
      <c r="N301" s="1" t="n">
        <f aca="false">J301*$K$190*2</f>
        <v>133.538980824412</v>
      </c>
      <c r="Q301" s="29" t="n">
        <f aca="false">MIN(M301,E301)</f>
        <v>4293666.31492061</v>
      </c>
      <c r="R301" s="29" t="n">
        <f aca="false">MIN(F301,I301)</f>
        <v>2.14683315746031E+021</v>
      </c>
    </row>
    <row r="302" customFormat="false" ht="13.8" hidden="false" customHeight="false" outlineLevel="0" collapsed="false">
      <c r="A302" s="0" t="n">
        <v>110</v>
      </c>
      <c r="B302" s="1" t="n">
        <v>90000</v>
      </c>
      <c r="C302" s="10" t="n">
        <f aca="false">$H$188+(($E$190/$H$190)*($B$190-B302-30000)/2.5)</f>
        <v>1187.18222222222</v>
      </c>
      <c r="D302" s="28" t="n">
        <f aca="false">D301+3300*9.8*(A302-A301)*1000</f>
        <v>3381000000</v>
      </c>
      <c r="E302" s="1" t="n">
        <f aca="false">$J$190*COS(20/180*3.14)+SIN(20/180*3.14)*D302</f>
        <v>1174602924.54418</v>
      </c>
      <c r="F302" s="1" t="n">
        <f aca="false">E302/$K$190/2</f>
        <v>5.87301462272089E+023</v>
      </c>
      <c r="G302" s="1" t="n">
        <f aca="false">($W$191^(-1/$W$192))*($K$190^(1/$W$192-1))*EXP(($W$193+D302*$W$194)/($W$192*8.314*C302))*$Y$191</f>
        <v>2.53912095549689E+020</v>
      </c>
      <c r="H302" s="1" t="n">
        <f aca="false">($W$195^(-1/$W$196))*($K$190^(1/$W$196-1))*EXP(($W$197+D302*$W$198)/($W$196*8.314*C302))*$Y$192</f>
        <v>1.25078552856843E+021</v>
      </c>
      <c r="I302" s="1" t="n">
        <f aca="false">($W$199^(-1/$W$200))*($K$190^(1/$W$200-1))*EXP(($W$201+D302*$W$202)/($W$200*8.314*C302))*$Y$193</f>
        <v>2.03263049149955E+021</v>
      </c>
      <c r="J302" s="1" t="n">
        <f aca="false">($W$203^(-1/$W$204))*($K$190^(1/$W$204-1))*EXP(($W$205+D302*$W$206)/($W$204*8.314*C302))*$Y$194</f>
        <v>65004701385104000</v>
      </c>
      <c r="K302" s="1" t="n">
        <f aca="false">G302*$K$190*2</f>
        <v>507824.191099378</v>
      </c>
      <c r="L302" s="1" t="n">
        <f aca="false">H302*$K$190*2</f>
        <v>2501571.05713685</v>
      </c>
      <c r="M302" s="1" t="n">
        <f aca="false">I302*$K$190*2</f>
        <v>4065260.98299911</v>
      </c>
      <c r="N302" s="1" t="n">
        <f aca="false">J302*$K$190*2</f>
        <v>130.009402770208</v>
      </c>
      <c r="Q302" s="29" t="n">
        <f aca="false">MIN(M302,E302)</f>
        <v>4065260.98299911</v>
      </c>
      <c r="R302" s="29" t="n">
        <f aca="false">MIN(F302,I302)</f>
        <v>2.03263049149955E+021</v>
      </c>
    </row>
    <row r="303" customFormat="false" ht="13.8" hidden="false" customHeight="false" outlineLevel="0" collapsed="false">
      <c r="A303" s="0" t="n">
        <v>111</v>
      </c>
      <c r="B303" s="1" t="n">
        <v>89000</v>
      </c>
      <c r="C303" s="10" t="n">
        <f aca="false">$H$188+(($E$190/$H$190)*($B$190-B303-30000)/2.5)</f>
        <v>1191.672</v>
      </c>
      <c r="D303" s="28" t="n">
        <f aca="false">D302+3300*9.8*(A303-A302)*1000</f>
        <v>3413340000</v>
      </c>
      <c r="E303" s="1" t="n">
        <f aca="false">$J$190*COS(20/180*3.14)+SIN(20/180*3.14)*D303</f>
        <v>1185658478.00616</v>
      </c>
      <c r="F303" s="1" t="n">
        <f aca="false">E303/$K$190/2</f>
        <v>5.92829239003081E+023</v>
      </c>
      <c r="G303" s="1" t="n">
        <f aca="false">($W$191^(-1/$W$192))*($K$190^(1/$W$192-1))*EXP(($W$193+D303*$W$194)/($W$192*8.314*C303))*$Y$191</f>
        <v>2.49356430267202E+020</v>
      </c>
      <c r="H303" s="1" t="n">
        <f aca="false">($W$195^(-1/$W$196))*($K$190^(1/$W$196-1))*EXP(($W$197+D303*$W$198)/($W$196*8.314*C303))*$Y$192</f>
        <v>1.21893950685625E+021</v>
      </c>
      <c r="I303" s="1" t="n">
        <f aca="false">($W$199^(-1/$W$200))*($K$190^(1/$W$200-1))*EXP(($W$201+D303*$W$202)/($W$200*8.314*C303))*$Y$193</f>
        <v>1.92529580242066E+021</v>
      </c>
      <c r="J303" s="1" t="n">
        <f aca="false">($W$203^(-1/$W$204))*($K$190^(1/$W$204-1))*EXP(($W$205+D303*$W$206)/($W$204*8.314*C303))*$Y$194</f>
        <v>63299332939627600</v>
      </c>
      <c r="K303" s="1" t="n">
        <f aca="false">G303*$K$190*2</f>
        <v>498712.860534404</v>
      </c>
      <c r="L303" s="1" t="n">
        <f aca="false">H303*$K$190*2</f>
        <v>2437879.0137125</v>
      </c>
      <c r="M303" s="1" t="n">
        <f aca="false">I303*$K$190*2</f>
        <v>3850591.60484132</v>
      </c>
      <c r="N303" s="1" t="n">
        <f aca="false">J303*$K$190*2</f>
        <v>126.598665879255</v>
      </c>
      <c r="Q303" s="29" t="n">
        <f aca="false">MIN(M303,E303)</f>
        <v>3850591.60484132</v>
      </c>
      <c r="R303" s="29" t="n">
        <f aca="false">MIN(F303,I303)</f>
        <v>1.92529580242066E+021</v>
      </c>
    </row>
    <row r="304" customFormat="false" ht="13.8" hidden="false" customHeight="false" outlineLevel="0" collapsed="false">
      <c r="A304" s="0" t="n">
        <v>112</v>
      </c>
      <c r="B304" s="1" t="n">
        <v>88000</v>
      </c>
      <c r="C304" s="10" t="n">
        <f aca="false">$H$188+(($E$190/$H$190)*($B$190-B304-30000)/2.5)</f>
        <v>1196.16177777778</v>
      </c>
      <c r="D304" s="28" t="n">
        <f aca="false">D303+3300*9.8*(A304-A303)*1000</f>
        <v>3445680000</v>
      </c>
      <c r="E304" s="1" t="n">
        <f aca="false">$J$190*COS(20/180*3.14)+SIN(20/180*3.14)*D304</f>
        <v>1196714031.46815</v>
      </c>
      <c r="F304" s="1" t="n">
        <f aca="false">E304/$K$190/2</f>
        <v>5.98357015734073E+023</v>
      </c>
      <c r="G304" s="1" t="n">
        <f aca="false">($W$191^(-1/$W$192))*($K$190^(1/$W$192-1))*EXP(($W$193+D304*$W$194)/($W$192*8.314*C304))*$Y$191</f>
        <v>2.44915787083187E+020</v>
      </c>
      <c r="H304" s="1" t="n">
        <f aca="false">($W$195^(-1/$W$196))*($K$190^(1/$W$196-1))*EXP(($W$197+D304*$W$198)/($W$196*8.314*C304))*$Y$192</f>
        <v>1.18813432212835E+021</v>
      </c>
      <c r="I304" s="1" t="n">
        <f aca="false">($W$199^(-1/$W$200))*($K$190^(1/$W$200-1))*EXP(($W$201+D304*$W$202)/($W$200*8.314*C304))*$Y$193</f>
        <v>1.8243718539148E+021</v>
      </c>
      <c r="J304" s="1" t="n">
        <f aca="false">($W$203^(-1/$W$204))*($K$190^(1/$W$204-1))*EXP(($W$205+D304*$W$206)/($W$204*8.314*C304))*$Y$194</f>
        <v>61651006603911600</v>
      </c>
      <c r="K304" s="1" t="n">
        <f aca="false">G304*$K$190*2</f>
        <v>489831.574166375</v>
      </c>
      <c r="L304" s="1" t="n">
        <f aca="false">H304*$K$190*2</f>
        <v>2376268.6442567</v>
      </c>
      <c r="M304" s="1" t="n">
        <f aca="false">I304*$K$190*2</f>
        <v>3648743.7078296</v>
      </c>
      <c r="N304" s="1" t="n">
        <f aca="false">J304*$K$190*2</f>
        <v>123.302013207823</v>
      </c>
      <c r="Q304" s="29" t="n">
        <f aca="false">MIN(M304,E304)</f>
        <v>3648743.7078296</v>
      </c>
      <c r="R304" s="29" t="n">
        <f aca="false">MIN(F304,I304)</f>
        <v>1.8243718539148E+021</v>
      </c>
    </row>
    <row r="305" customFormat="false" ht="13.8" hidden="false" customHeight="false" outlineLevel="0" collapsed="false">
      <c r="A305" s="0" t="n">
        <v>113</v>
      </c>
      <c r="B305" s="1" t="n">
        <v>87000</v>
      </c>
      <c r="C305" s="10" t="n">
        <f aca="false">$H$188+(($E$190/$H$190)*($B$190-B305-30000)/2.5)</f>
        <v>1200.65155555556</v>
      </c>
      <c r="D305" s="28" t="n">
        <f aca="false">D304+3300*9.8*(A305-A304)*1000</f>
        <v>3478020000</v>
      </c>
      <c r="E305" s="1" t="n">
        <f aca="false">$J$190*COS(20/180*3.14)+SIN(20/180*3.14)*D305</f>
        <v>1207769584.93013</v>
      </c>
      <c r="F305" s="1" t="n">
        <f aca="false">E305/$K$190/2</f>
        <v>6.03884792465065E+023</v>
      </c>
      <c r="G305" s="1" t="n">
        <f aca="false">($W$191^(-1/$W$192))*($K$190^(1/$W$192-1))*EXP(($W$193+D305*$W$194)/($W$192*8.314*C305))*$Y$191</f>
        <v>2.40586554401169E+020</v>
      </c>
      <c r="H305" s="1" t="n">
        <f aca="false">($W$195^(-1/$W$196))*($K$190^(1/$W$196-1))*EXP(($W$197+D305*$W$198)/($W$196*8.314*C305))*$Y$192</f>
        <v>1.15832937562781E+021</v>
      </c>
      <c r="I305" s="1" t="n">
        <f aca="false">($W$199^(-1/$W$200))*($K$190^(1/$W$200-1))*EXP(($W$201+D305*$W$202)/($W$200*8.314*C305))*$Y$193</f>
        <v>1.72943462700288E+021</v>
      </c>
      <c r="J305" s="1" t="n">
        <f aca="false">($W$203^(-1/$W$204))*($K$190^(1/$W$204-1))*EXP(($W$205+D305*$W$206)/($W$204*8.314*C305))*$Y$194</f>
        <v>60057453113917600</v>
      </c>
      <c r="K305" s="1" t="n">
        <f aca="false">G305*$K$190*2</f>
        <v>481173.108802339</v>
      </c>
      <c r="L305" s="1" t="n">
        <f aca="false">H305*$K$190*2</f>
        <v>2316658.75125563</v>
      </c>
      <c r="M305" s="1" t="n">
        <f aca="false">I305*$K$190*2</f>
        <v>3458869.25400576</v>
      </c>
      <c r="N305" s="1" t="n">
        <f aca="false">J305*$K$190*2</f>
        <v>120.114906227835</v>
      </c>
      <c r="Q305" s="29" t="n">
        <f aca="false">MIN(M305,E305)</f>
        <v>3458869.25400576</v>
      </c>
      <c r="R305" s="29" t="n">
        <f aca="false">MIN(F305,I305)</f>
        <v>1.72943462700288E+021</v>
      </c>
    </row>
    <row r="306" customFormat="false" ht="13.8" hidden="false" customHeight="false" outlineLevel="0" collapsed="false">
      <c r="A306" s="0" t="n">
        <v>114</v>
      </c>
      <c r="B306" s="1" t="n">
        <v>86000</v>
      </c>
      <c r="C306" s="10" t="n">
        <f aca="false">$H$188+(($E$190/$H$190)*($B$190-B306-30000)/2.5)</f>
        <v>1205.14133333333</v>
      </c>
      <c r="D306" s="28" t="n">
        <f aca="false">D305+3300*9.8*(A306-A305)*1000</f>
        <v>3510360000</v>
      </c>
      <c r="E306" s="1" t="n">
        <f aca="false">$J$190*COS(20/180*3.14)+SIN(20/180*3.14)*D306</f>
        <v>1218825138.39211</v>
      </c>
      <c r="F306" s="1" t="n">
        <f aca="false">E306/$K$190/2</f>
        <v>6.09412569196057E+023</v>
      </c>
      <c r="G306" s="1" t="n">
        <f aca="false">($W$191^(-1/$W$192))*($K$190^(1/$W$192-1))*EXP(($W$193+D306*$W$194)/($W$192*8.314*C306))*$Y$191</f>
        <v>2.36365254480447E+020</v>
      </c>
      <c r="H306" s="1" t="n">
        <f aca="false">($W$195^(-1/$W$196))*($K$190^(1/$W$196-1))*EXP(($W$197+D306*$W$198)/($W$196*8.314*C306))*$Y$192</f>
        <v>1.12948588972924E+021</v>
      </c>
      <c r="I306" s="1" t="n">
        <f aca="false">($W$199^(-1/$W$200))*($K$190^(1/$W$200-1))*EXP(($W$201+D306*$W$202)/($W$200*8.314*C306))*$Y$193</f>
        <v>1.64009071452418E+021</v>
      </c>
      <c r="J306" s="1" t="n">
        <f aca="false">($W$203^(-1/$W$204))*($K$190^(1/$W$204-1))*EXP(($W$205+D306*$W$206)/($W$204*8.314*C306))*$Y$194</f>
        <v>58516506791255400</v>
      </c>
      <c r="K306" s="1" t="n">
        <f aca="false">G306*$K$190*2</f>
        <v>472730.508960894</v>
      </c>
      <c r="L306" s="1" t="n">
        <f aca="false">H306*$K$190*2</f>
        <v>2258971.77945848</v>
      </c>
      <c r="M306" s="1" t="n">
        <f aca="false">I306*$K$190*2</f>
        <v>3280181.42904837</v>
      </c>
      <c r="N306" s="1" t="n">
        <f aca="false">J306*$K$190*2</f>
        <v>117.033013582511</v>
      </c>
      <c r="Q306" s="29" t="n">
        <f aca="false">MIN(M306,E306)</f>
        <v>3280181.42904837</v>
      </c>
      <c r="R306" s="29" t="n">
        <f aca="false">MIN(F306,I306)</f>
        <v>1.64009071452418E+021</v>
      </c>
    </row>
    <row r="307" customFormat="false" ht="13.8" hidden="false" customHeight="false" outlineLevel="0" collapsed="false">
      <c r="A307" s="0" t="n">
        <v>115</v>
      </c>
      <c r="B307" s="1" t="n">
        <v>85000</v>
      </c>
      <c r="C307" s="10" t="n">
        <f aca="false">$H$188+(($E$190/$H$190)*($B$190-B307-30000)/2.5)</f>
        <v>1209.63111111111</v>
      </c>
      <c r="D307" s="28" t="n">
        <f aca="false">D306+3300*9.8*(A307-A306)*1000</f>
        <v>3542700000</v>
      </c>
      <c r="E307" s="1" t="n">
        <f aca="false">$J$190*COS(20/180*3.14)+SIN(20/180*3.14)*D307</f>
        <v>1229880691.8541</v>
      </c>
      <c r="F307" s="1" t="n">
        <f aca="false">E307/$K$190/2</f>
        <v>6.14940345927049E+023</v>
      </c>
      <c r="G307" s="1" t="n">
        <f aca="false">($W$191^(-1/$W$192))*($K$190^(1/$W$192-1))*EXP(($W$193+D307*$W$194)/($W$192*8.314*C307))*$Y$191</f>
        <v>2.3224853775905E+020</v>
      </c>
      <c r="H307" s="1" t="n">
        <f aca="false">($W$195^(-1/$W$196))*($K$190^(1/$W$196-1))*EXP(($W$197+D307*$W$198)/($W$196*8.314*C307))*$Y$192</f>
        <v>1.10156681617593E+021</v>
      </c>
      <c r="I307" s="1" t="n">
        <f aca="false">($W$199^(-1/$W$200))*($K$190^(1/$W$200-1))*EXP(($W$201+D307*$W$202)/($W$200*8.314*C307))*$Y$193</f>
        <v>1.55597493448155E+021</v>
      </c>
      <c r="J307" s="1" t="n">
        <f aca="false">($W$203^(-1/$W$204))*($K$190^(1/$W$204-1))*EXP(($W$205+D307*$W$206)/($W$204*8.314*C307))*$Y$194</f>
        <v>57026100240372400</v>
      </c>
      <c r="K307" s="1" t="n">
        <f aca="false">G307*$K$190*2</f>
        <v>464497.075518101</v>
      </c>
      <c r="L307" s="1" t="n">
        <f aca="false">H307*$K$190*2</f>
        <v>2203133.63235186</v>
      </c>
      <c r="M307" s="1" t="n">
        <f aca="false">I307*$K$190*2</f>
        <v>3111949.8689631</v>
      </c>
      <c r="N307" s="1" t="n">
        <f aca="false">J307*$K$190*2</f>
        <v>114.052200480745</v>
      </c>
      <c r="Q307" s="29" t="n">
        <f aca="false">MIN(M307,E307)</f>
        <v>3111949.8689631</v>
      </c>
      <c r="R307" s="29" t="n">
        <f aca="false">MIN(F307,I307)</f>
        <v>1.55597493448155E+021</v>
      </c>
    </row>
    <row r="308" customFormat="false" ht="13.8" hidden="false" customHeight="false" outlineLevel="0" collapsed="false">
      <c r="A308" s="28" t="n">
        <v>116</v>
      </c>
      <c r="B308" s="1" t="n">
        <v>84000</v>
      </c>
      <c r="C308" s="10" t="n">
        <f aca="false">$H$188+(($E$190/$H$190)*($B$190-B308-30000)/2.5)</f>
        <v>1214.12088888889</v>
      </c>
      <c r="D308" s="28" t="n">
        <f aca="false">D307+3300*9.8*(A308-A307)*1000</f>
        <v>3575040000</v>
      </c>
      <c r="E308" s="1" t="n">
        <f aca="false">$J$190*COS(20/180*3.14)+SIN(20/180*3.14)*D308</f>
        <v>1240936245.31608</v>
      </c>
      <c r="F308" s="29" t="n">
        <f aca="false">E308/$K$190/2</f>
        <v>6.20468122658041E+023</v>
      </c>
      <c r="G308" s="29" t="n">
        <f aca="false">($W$191^(-1/$W$192))*($K$190^(1/$W$192-1))*EXP(($W$193+D308*$W$194)/($W$192*8.314*C308))*$Y$191</f>
        <v>2.28233177446522E+020</v>
      </c>
      <c r="H308" s="29" t="n">
        <f aca="false">($W$195^(-1/$W$196))*($K$190^(1/$W$196-1))*EXP(($W$197+D308*$W$198)/($W$196*8.314*C308))*$Y$192</f>
        <v>1.07453674942627E+021</v>
      </c>
      <c r="I308" s="29" t="n">
        <f aca="false">($W$199^(-1/$W$200))*($K$190^(1/$W$200-1))*EXP(($W$201+D308*$W$202)/($W$200*8.314*C308))*$Y$193</f>
        <v>1.47674814268875E+021</v>
      </c>
      <c r="J308" s="29" t="n">
        <f aca="false">($W$203^(-1/$W$204))*($K$190^(1/$W$204-1))*EXP(($W$205+D308*$W$206)/($W$204*8.314*C308))*$Y$194</f>
        <v>55584259345335600</v>
      </c>
      <c r="K308" s="29" t="n">
        <f aca="false">G308*$K$190*2</f>
        <v>456466.354893044</v>
      </c>
      <c r="L308" s="29" t="n">
        <f aca="false">H308*$K$190*2</f>
        <v>2149073.49885255</v>
      </c>
      <c r="M308" s="29" t="n">
        <f aca="false">I308*$K$190*2</f>
        <v>2953496.2853775</v>
      </c>
      <c r="N308" s="29" t="n">
        <f aca="false">J308*$K$190*2</f>
        <v>111.168518690671</v>
      </c>
      <c r="Q308" s="29" t="n">
        <f aca="false">MIN(M308,E308)</f>
        <v>2953496.2853775</v>
      </c>
      <c r="R308" s="29" t="n">
        <f aca="false">MIN(F308,I308)</f>
        <v>1.47674814268875E+021</v>
      </c>
    </row>
    <row r="309" customFormat="false" ht="13.8" hidden="false" customHeight="false" outlineLevel="0" collapsed="false">
      <c r="A309" s="28" t="n">
        <v>117</v>
      </c>
      <c r="B309" s="1" t="n">
        <v>83000</v>
      </c>
      <c r="C309" s="10" t="n">
        <f aca="false">$H$188+(($E$190/$H$190)*($B$190-B309-30000)/2.5)</f>
        <v>1218.61066666667</v>
      </c>
      <c r="D309" s="28" t="n">
        <f aca="false">D308+3300*9.8*(A309-A308)*1000</f>
        <v>3607380000</v>
      </c>
      <c r="E309" s="1" t="n">
        <f aca="false">$J$190*COS(20/180*3.14)+SIN(20/180*3.14)*D309</f>
        <v>1251991798.77807</v>
      </c>
      <c r="F309" s="29" t="n">
        <f aca="false">E309/$K$190/2</f>
        <v>6.25995899389033E+023</v>
      </c>
      <c r="G309" s="29" t="n">
        <f aca="false">($W$191^(-1/$W$192))*($K$190^(1/$W$192-1))*EXP(($W$193+D309*$W$194)/($W$192*8.314*C309))*$Y$191</f>
        <v>2.24316064372375E+020</v>
      </c>
      <c r="H309" s="29" t="n">
        <f aca="false">($W$195^(-1/$W$196))*($K$190^(1/$W$196-1))*EXP(($W$197+D309*$W$198)/($W$196*8.314*C309))*$Y$192</f>
        <v>1.04836184479877E+021</v>
      </c>
      <c r="I309" s="29" t="n">
        <f aca="false">($W$199^(-1/$W$200))*($K$190^(1/$W$200-1))*EXP(($W$201+D309*$W$202)/($W$200*8.314*C309))*$Y$193</f>
        <v>1.40209522700714E+021</v>
      </c>
      <c r="J309" s="29" t="n">
        <f aca="false">($W$203^(-1/$W$204))*($K$190^(1/$W$204-1))*EXP(($W$205+D309*$W$206)/($W$204*8.314*C309))*$Y$194</f>
        <v>54189098547745000</v>
      </c>
      <c r="K309" s="29" t="n">
        <f aca="false">G309*$K$190*2</f>
        <v>448632.12874475</v>
      </c>
      <c r="L309" s="29" t="n">
        <f aca="false">H309*$K$190*2</f>
        <v>2096723.68959754</v>
      </c>
      <c r="M309" s="29" t="n">
        <f aca="false">I309*$K$190*2</f>
        <v>2804190.45401428</v>
      </c>
      <c r="N309" s="29" t="n">
        <f aca="false">J309*$K$190*2</f>
        <v>108.37819709549</v>
      </c>
      <c r="Q309" s="29" t="n">
        <f aca="false">MIN(M309,E309)</f>
        <v>2804190.45401428</v>
      </c>
      <c r="R309" s="29" t="n">
        <f aca="false">MIN(F309,I309)</f>
        <v>1.40209522700714E+021</v>
      </c>
    </row>
    <row r="310" customFormat="false" ht="13.8" hidden="false" customHeight="false" outlineLevel="0" collapsed="false">
      <c r="A310" s="28" t="n">
        <v>118</v>
      </c>
      <c r="B310" s="1" t="n">
        <v>82000</v>
      </c>
      <c r="C310" s="10" t="n">
        <f aca="false">$H$188+(($E$190/$H$190)*($B$190-B310-30000)/2.5)</f>
        <v>1223.10044444444</v>
      </c>
      <c r="D310" s="28" t="n">
        <f aca="false">D309+3300*9.8*(A310-A309)*1000</f>
        <v>3639720000</v>
      </c>
      <c r="E310" s="1" t="n">
        <f aca="false">$J$190*COS(20/180*3.14)+SIN(20/180*3.14)*D310</f>
        <v>1263047352.24005</v>
      </c>
      <c r="F310" s="29" t="n">
        <f aca="false">E310/$K$190/2</f>
        <v>6.31523676120026E+023</v>
      </c>
      <c r="G310" s="29" t="n">
        <f aca="false">($W$191^(-1/$W$192))*($K$190^(1/$W$192-1))*EXP(($W$193+D310*$W$194)/($W$192*8.314*C310))*$Y$191</f>
        <v>2.20494202076877E+020</v>
      </c>
      <c r="H310" s="29" t="n">
        <f aca="false">($W$195^(-1/$W$196))*($K$190^(1/$W$196-1))*EXP(($W$197+D310*$W$198)/($W$196*8.314*C310))*$Y$192</f>
        <v>1.02300974112556E+021</v>
      </c>
      <c r="I310" s="29" t="n">
        <f aca="false">($W$199^(-1/$W$200))*($K$190^(1/$W$200-1))*EXP(($W$201+D310*$W$202)/($W$200*8.314*C310))*$Y$193</f>
        <v>1.33172326713186E+021</v>
      </c>
      <c r="J310" s="29" t="n">
        <f aca="false">($W$203^(-1/$W$204))*($K$190^(1/$W$204-1))*EXP(($W$205+D310*$W$206)/($W$204*8.314*C310))*$Y$194</f>
        <v>52838816388553100</v>
      </c>
      <c r="K310" s="29" t="n">
        <f aca="false">G310*$K$190*2</f>
        <v>440988.404153755</v>
      </c>
      <c r="L310" s="29" t="n">
        <f aca="false">H310*$K$190*2</f>
        <v>2046019.48225111</v>
      </c>
      <c r="M310" s="29" t="n">
        <f aca="false">I310*$K$190*2</f>
        <v>2663446.53426371</v>
      </c>
      <c r="N310" s="29" t="n">
        <f aca="false">J310*$K$190*2</f>
        <v>105.677632777106</v>
      </c>
      <c r="Q310" s="29" t="n">
        <f aca="false">MIN(M310,E310)</f>
        <v>2663446.53426371</v>
      </c>
      <c r="R310" s="29" t="n">
        <f aca="false">MIN(F310,I310)</f>
        <v>1.33172326713186E+021</v>
      </c>
    </row>
    <row r="311" customFormat="false" ht="13.8" hidden="false" customHeight="false" outlineLevel="0" collapsed="false">
      <c r="A311" s="28" t="n">
        <v>119</v>
      </c>
      <c r="B311" s="1" t="n">
        <v>81000</v>
      </c>
      <c r="C311" s="10" t="n">
        <f aca="false">$H$188+(($E$190/$H$190)*($B$190-B311-30000)/2.5)</f>
        <v>1227.59022222222</v>
      </c>
      <c r="D311" s="28" t="n">
        <f aca="false">D310+3300*9.8*(A311-A310)*1000</f>
        <v>3672060000</v>
      </c>
      <c r="E311" s="1" t="n">
        <f aca="false">$J$190*COS(20/180*3.14)+SIN(20/180*3.14)*D311</f>
        <v>1274102905.70204</v>
      </c>
      <c r="F311" s="29" t="n">
        <f aca="false">E311/$K$190/2</f>
        <v>6.37051452851018E+023</v>
      </c>
      <c r="G311" s="29" t="n">
        <f aca="false">($W$191^(-1/$W$192))*($K$190^(1/$W$192-1))*EXP(($W$193+D311*$W$194)/($W$192*8.314*C311))*$Y$191</f>
        <v>2.16764702131571E+020</v>
      </c>
      <c r="H311" s="29" t="n">
        <f aca="false">($W$195^(-1/$W$196))*($K$190^(1/$W$196-1))*EXP(($W$197+D311*$W$198)/($W$196*8.314*C311))*$Y$192</f>
        <v>9.98449487643414E+020</v>
      </c>
      <c r="I311" s="29" t="n">
        <f aca="false">($W$199^(-1/$W$200))*($K$190^(1/$W$200-1))*EXP(($W$201+D311*$W$202)/($W$200*8.314*C311))*$Y$193</f>
        <v>1.26535984538203E+021</v>
      </c>
      <c r="J311" s="29" t="n">
        <f aca="false">($W$203^(-1/$W$204))*($K$190^(1/$W$204-1))*EXP(($W$205+D311*$W$206)/($W$204*8.314*C311))*$Y$194</f>
        <v>51531691297699500</v>
      </c>
      <c r="K311" s="29" t="n">
        <f aca="false">G311*$K$190*2</f>
        <v>433529.404263143</v>
      </c>
      <c r="L311" s="29" t="n">
        <f aca="false">H311*$K$190*2</f>
        <v>1996898.97528683</v>
      </c>
      <c r="M311" s="29" t="n">
        <f aca="false">I311*$K$190*2</f>
        <v>2530719.69076405</v>
      </c>
      <c r="N311" s="29" t="n">
        <f aca="false">J311*$K$190*2</f>
        <v>103.063382595399</v>
      </c>
      <c r="Q311" s="29" t="n">
        <f aca="false">MIN(M311,E311)</f>
        <v>2530719.69076405</v>
      </c>
      <c r="R311" s="29" t="n">
        <f aca="false">MIN(F311,I311)</f>
        <v>1.26535984538203E+021</v>
      </c>
    </row>
    <row r="312" customFormat="false" ht="13.8" hidden="false" customHeight="false" outlineLevel="0" collapsed="false">
      <c r="A312" s="28" t="n">
        <v>120</v>
      </c>
      <c r="B312" s="1" t="n">
        <v>80000</v>
      </c>
      <c r="C312" s="10" t="n">
        <f aca="false">$H$188+(($E$190/$H$190)*($B$190-B312-30000)/2.5)</f>
        <v>1232.08</v>
      </c>
      <c r="D312" s="28" t="n">
        <f aca="false">D311+3300*9.8*(A312-A311)*1000</f>
        <v>3704400000</v>
      </c>
      <c r="E312" s="1" t="n">
        <f aca="false">$J$190*COS(20/180*3.14)+SIN(20/180*3.14)*D312</f>
        <v>1285158459.16402</v>
      </c>
      <c r="F312" s="29" t="n">
        <f aca="false">E312/$K$190/2</f>
        <v>6.4257922958201E+023</v>
      </c>
      <c r="G312" s="29" t="n">
        <f aca="false">($W$191^(-1/$W$192))*($K$190^(1/$W$192-1))*EXP(($W$193+D312*$W$194)/($W$192*8.314*C312))*$Y$191</f>
        <v>2.13124779677664E+020</v>
      </c>
      <c r="H312" s="29" t="n">
        <f aca="false">($W$195^(-1/$W$196))*($K$190^(1/$W$196-1))*EXP(($W$197+D312*$W$198)/($W$196*8.314*C312))*$Y$192</f>
        <v>9.7465147486859E+020</v>
      </c>
      <c r="I312" s="29" t="n">
        <f aca="false">($W$199^(-1/$W$200))*($K$190^(1/$W$200-1))*EXP(($W$201+D312*$W$202)/($W$200*8.314*C312))*$Y$193</f>
        <v>1.20275149530738E+021</v>
      </c>
      <c r="J312" s="29" t="n">
        <f aca="false">($W$203^(-1/$W$204))*($K$190^(1/$W$204-1))*EXP(($W$205+D312*$W$206)/($W$204*8.314*C312))*$Y$194</f>
        <v>50266077616537200</v>
      </c>
      <c r="K312" s="29" t="n">
        <f aca="false">G312*$K$190*2</f>
        <v>426249.559355328</v>
      </c>
      <c r="L312" s="29" t="n">
        <f aca="false">H312*$K$190*2</f>
        <v>1949302.94973718</v>
      </c>
      <c r="M312" s="29" t="n">
        <f aca="false">I312*$K$190*2</f>
        <v>2405502.99061477</v>
      </c>
      <c r="N312" s="29" t="n">
        <f aca="false">J312*$K$190*2</f>
        <v>100.532155233074</v>
      </c>
      <c r="Q312" s="29" t="n">
        <f aca="false">MIN(M312,E312)</f>
        <v>2405502.99061477</v>
      </c>
      <c r="R312" s="29" t="n">
        <f aca="false">MIN(F312,I312)</f>
        <v>1.20275149530738E+021</v>
      </c>
    </row>
    <row r="313" customFormat="false" ht="13.8" hidden="false" customHeight="false" outlineLevel="0" collapsed="false">
      <c r="A313" s="0" t="n">
        <v>121</v>
      </c>
      <c r="B313" s="1" t="n">
        <v>79000</v>
      </c>
      <c r="C313" s="10" t="n">
        <f aca="false">$H$188+(($E$190/$H$190)*($B$190-B313-30000)/2.5)</f>
        <v>1236.56977777778</v>
      </c>
      <c r="D313" s="28" t="n">
        <f aca="false">D312+3300*9.8*(A313-A312)*1000</f>
        <v>3736740000</v>
      </c>
      <c r="E313" s="1" t="n">
        <f aca="false">$J$190*COS(20/180*3.14)+SIN(20/180*3.14)*D313</f>
        <v>1296214012.626</v>
      </c>
      <c r="F313" s="1" t="n">
        <f aca="false">E313/$K$190/2</f>
        <v>6.48107006313002E+023</v>
      </c>
      <c r="G313" s="1" t="n">
        <f aca="false">($W$191^(-1/$W$192))*($K$190^(1/$W$192-1))*EXP(($W$193+D313*$W$194)/($W$192*8.314*C313))*$Y$191</f>
        <v>2.09571749171083E+020</v>
      </c>
      <c r="H313" s="1" t="n">
        <f aca="false">($W$195^(-1/$W$196))*($K$190^(1/$W$196-1))*EXP(($W$197+D313*$W$198)/($W$196*8.314*C313))*$Y$192</f>
        <v>9.5158736921847E+020</v>
      </c>
      <c r="I313" s="1" t="n">
        <f aca="false">($W$199^(-1/$W$200))*($K$190^(1/$W$200-1))*EXP(($W$201+D313*$W$202)/($W$200*8.314*C313))*$Y$193</f>
        <v>1.14366227613681E+021</v>
      </c>
      <c r="J313" s="1" t="n">
        <f aca="false">($W$203^(-1/$W$204))*($K$190^(1/$W$204-1))*EXP(($W$205+D313*$W$206)/($W$204*8.314*C313))*$Y$194</f>
        <v>49040401839002400</v>
      </c>
      <c r="K313" s="1" t="n">
        <f aca="false">G313*$K$190*2</f>
        <v>419143.498342166</v>
      </c>
      <c r="L313" s="1" t="n">
        <f aca="false">H313*$K$190*2</f>
        <v>1903174.73843694</v>
      </c>
      <c r="M313" s="1" t="n">
        <f aca="false">I313*$K$190*2</f>
        <v>2287324.55227363</v>
      </c>
      <c r="N313" s="1" t="n">
        <f aca="false">J313*$K$190*2</f>
        <v>98.0808036780049</v>
      </c>
      <c r="Q313" s="29" t="n">
        <f aca="false">MIN(M313,E313)</f>
        <v>2287324.55227363</v>
      </c>
      <c r="R313" s="29" t="n">
        <f aca="false">MIN(F313,I313)</f>
        <v>1.14366227613681E+021</v>
      </c>
    </row>
    <row r="314" customFormat="false" ht="13.8" hidden="false" customHeight="false" outlineLevel="0" collapsed="false">
      <c r="A314" s="0" t="n">
        <v>122</v>
      </c>
      <c r="B314" s="1" t="n">
        <v>78000</v>
      </c>
      <c r="C314" s="10" t="n">
        <f aca="false">$H$188+(($E$190/$H$190)*($B$190-B314-30000)/2.5)</f>
        <v>1241.05955555556</v>
      </c>
      <c r="D314" s="28" t="n">
        <f aca="false">D313+3300*9.8*(A314-A313)*1000</f>
        <v>3769080000</v>
      </c>
      <c r="E314" s="1" t="n">
        <f aca="false">$J$190*COS(20/180*3.14)+SIN(20/180*3.14)*D314</f>
        <v>1307269566.08799</v>
      </c>
      <c r="F314" s="1" t="n">
        <f aca="false">E314/$K$190/2</f>
        <v>6.53634783043994E+023</v>
      </c>
      <c r="G314" s="1" t="n">
        <f aca="false">($W$191^(-1/$W$192))*($K$190^(1/$W$192-1))*EXP(($W$193+D314*$W$194)/($W$192*8.314*C314))*$Y$191</f>
        <v>2.0610302032362E+020</v>
      </c>
      <c r="H314" s="1" t="n">
        <f aca="false">($W$195^(-1/$W$196))*($K$190^(1/$W$196-1))*EXP(($W$197+D314*$W$198)/($W$196*8.314*C314))*$Y$192</f>
        <v>9.29230051158175E+020</v>
      </c>
      <c r="I314" s="1" t="n">
        <f aca="false">($W$199^(-1/$W$200))*($K$190^(1/$W$200-1))*EXP(($W$201+D314*$W$202)/($W$200*8.314*C314))*$Y$193</f>
        <v>1.08787246220189E+021</v>
      </c>
      <c r="J314" s="1" t="n">
        <f aca="false">($W$203^(-1/$W$204))*($K$190^(1/$W$204-1))*EXP(($W$205+D314*$W$206)/($W$204*8.314*C314))*$Y$194</f>
        <v>47853159058405000</v>
      </c>
      <c r="K314" s="1" t="n">
        <f aca="false">G314*$K$190*2</f>
        <v>412206.040647239</v>
      </c>
      <c r="L314" s="1" t="n">
        <f aca="false">H314*$K$190*2</f>
        <v>1858460.10231635</v>
      </c>
      <c r="M314" s="1" t="n">
        <f aca="false">I314*$K$190*2</f>
        <v>2175744.92440378</v>
      </c>
      <c r="N314" s="1" t="n">
        <f aca="false">J314*$K$190*2</f>
        <v>95.7063181168099</v>
      </c>
      <c r="Q314" s="29" t="n">
        <f aca="false">MIN(M314,E314)</f>
        <v>2175744.92440378</v>
      </c>
      <c r="R314" s="29" t="n">
        <f aca="false">MIN(F314,I314)</f>
        <v>1.08787246220189E+021</v>
      </c>
    </row>
    <row r="315" customFormat="false" ht="13.8" hidden="false" customHeight="false" outlineLevel="0" collapsed="false">
      <c r="A315" s="0" t="n">
        <v>123</v>
      </c>
      <c r="B315" s="1" t="n">
        <v>77000</v>
      </c>
      <c r="C315" s="10" t="n">
        <f aca="false">$H$188+(($E$190/$H$190)*($B$190-B315-30000)/2.5)</f>
        <v>1245.54933333333</v>
      </c>
      <c r="D315" s="28" t="n">
        <f aca="false">D314+3300*9.8*(A315-A314)*1000</f>
        <v>3801420000</v>
      </c>
      <c r="E315" s="1" t="n">
        <f aca="false">$J$190*COS(20/180*3.14)+SIN(20/180*3.14)*D315</f>
        <v>1318325119.54997</v>
      </c>
      <c r="F315" s="1" t="n">
        <f aca="false">E315/$K$190/2</f>
        <v>6.59162559774986E+023</v>
      </c>
      <c r="G315" s="1" t="n">
        <f aca="false">($W$191^(-1/$W$192))*($K$190^(1/$W$192-1))*EXP(($W$193+D315*$W$194)/($W$192*8.314*C315))*$Y$191</f>
        <v>2.02716094230181E+020</v>
      </c>
      <c r="H315" s="1" t="n">
        <f aca="false">($W$195^(-1/$W$196))*($K$190^(1/$W$196-1))*EXP(($W$197+D315*$W$198)/($W$196*8.314*C315))*$Y$192</f>
        <v>9.07553556664506E+020</v>
      </c>
      <c r="I315" s="1" t="n">
        <f aca="false">($W$199^(-1/$W$200))*($K$190^(1/$W$200-1))*EXP(($W$201+D315*$W$202)/($W$200*8.314*C315))*$Y$193</f>
        <v>1.03517733745882E+021</v>
      </c>
      <c r="J315" s="1" t="n">
        <f aca="false">($W$203^(-1/$W$204))*($K$190^(1/$W$204-1))*EXP(($W$205+D315*$W$206)/($W$204*8.314*C315))*$Y$194</f>
        <v>46702909607560000</v>
      </c>
      <c r="K315" s="1" t="n">
        <f aca="false">G315*$K$190*2</f>
        <v>405432.188460362</v>
      </c>
      <c r="L315" s="1" t="n">
        <f aca="false">H315*$K$190*2</f>
        <v>1815107.11332901</v>
      </c>
      <c r="M315" s="1" t="n">
        <f aca="false">I315*$K$190*2</f>
        <v>2070354.67491764</v>
      </c>
      <c r="N315" s="1" t="n">
        <f aca="false">J315*$K$190*2</f>
        <v>93.40581921512</v>
      </c>
      <c r="Q315" s="29" t="n">
        <f aca="false">MIN(M315,E315)</f>
        <v>2070354.67491764</v>
      </c>
      <c r="R315" s="29" t="n">
        <f aca="false">MIN(F315,I315)</f>
        <v>1.03517733745882E+021</v>
      </c>
    </row>
    <row r="316" customFormat="false" ht="13.8" hidden="false" customHeight="false" outlineLevel="0" collapsed="false">
      <c r="A316" s="0" t="n">
        <v>124</v>
      </c>
      <c r="B316" s="1" t="n">
        <v>76000</v>
      </c>
      <c r="C316" s="10" t="n">
        <f aca="false">$H$188+(($E$190/$H$190)*($B$190-B316-30000)/2.5)</f>
        <v>1250.03911111111</v>
      </c>
      <c r="D316" s="28" t="n">
        <f aca="false">D315+3300*9.8*(A316-A315)*1000</f>
        <v>3833760000</v>
      </c>
      <c r="E316" s="1" t="n">
        <f aca="false">$J$190*COS(20/180*3.14)+SIN(20/180*3.14)*D316</f>
        <v>1329380673.01196</v>
      </c>
      <c r="F316" s="1" t="n">
        <f aca="false">E316/$K$190/2</f>
        <v>6.64690336505978E+023</v>
      </c>
      <c r="G316" s="1" t="n">
        <f aca="false">($W$191^(-1/$W$192))*($K$190^(1/$W$192-1))*EXP(($W$193+D316*$W$194)/($W$192*8.314*C316))*$Y$191</f>
        <v>1.99408559672719E+020</v>
      </c>
      <c r="H316" s="1" t="n">
        <f aca="false">($W$195^(-1/$W$196))*($K$190^(1/$W$196-1))*EXP(($W$197+D316*$W$198)/($W$196*8.314*C316))*$Y$192</f>
        <v>8.86533021812817E+020</v>
      </c>
      <c r="I316" s="1" t="n">
        <f aca="false">($W$199^(-1/$W$200))*($K$190^(1/$W$200-1))*EXP(($W$201+D316*$W$202)/($W$200*8.314*C316))*$Y$193</f>
        <v>9.85386086131119E+020</v>
      </c>
      <c r="J316" s="1" t="n">
        <f aca="false">($W$203^(-1/$W$204))*($K$190^(1/$W$204-1))*EXP(($W$205+D316*$W$206)/($W$204*8.314*C316))*$Y$194</f>
        <v>45588275880780100</v>
      </c>
      <c r="K316" s="1" t="n">
        <f aca="false">G316*$K$190*2</f>
        <v>398817.119345439</v>
      </c>
      <c r="L316" s="1" t="n">
        <f aca="false">H316*$K$190*2</f>
        <v>1773066.04362563</v>
      </c>
      <c r="M316" s="1" t="n">
        <f aca="false">I316*$K$190*2</f>
        <v>1970772.17226224</v>
      </c>
      <c r="N316" s="1" t="n">
        <f aca="false">J316*$K$190*2</f>
        <v>91.1765517615603</v>
      </c>
      <c r="Q316" s="29" t="n">
        <f aca="false">MIN(M316,E316)</f>
        <v>1970772.17226224</v>
      </c>
      <c r="R316" s="29" t="n">
        <f aca="false">MIN(F316,I316)</f>
        <v>9.85386086131119E+020</v>
      </c>
    </row>
    <row r="317" customFormat="false" ht="13.8" hidden="false" customHeight="false" outlineLevel="0" collapsed="false">
      <c r="A317" s="0" t="n">
        <v>125</v>
      </c>
      <c r="B317" s="1" t="n">
        <v>75000</v>
      </c>
      <c r="C317" s="10" t="n">
        <f aca="false">$H$188+(($E$190/$H$190)*($B$190-B317-30000)/2.5)</f>
        <v>1254.52888888889</v>
      </c>
      <c r="D317" s="28" t="n">
        <f aca="false">D316+3300*9.8*(A317-A316)*1000</f>
        <v>3866100000</v>
      </c>
      <c r="E317" s="1" t="n">
        <f aca="false">$J$190*COS(20/180*3.14)+SIN(20/180*3.14)*D317</f>
        <v>1340436226.47394</v>
      </c>
      <c r="F317" s="1" t="n">
        <f aca="false">E317/$K$190/2</f>
        <v>6.7021811323697E+023</v>
      </c>
      <c r="G317" s="1" t="n">
        <f aca="false">($W$191^(-1/$W$192))*($K$190^(1/$W$192-1))*EXP(($W$193+D317*$W$194)/($W$192*8.314*C317))*$Y$191</f>
        <v>1.96178089591936E+020</v>
      </c>
      <c r="H317" s="1" t="n">
        <f aca="false">($W$195^(-1/$W$196))*($K$190^(1/$W$196-1))*EXP(($W$197+D317*$W$198)/($W$196*8.314*C317))*$Y$192</f>
        <v>8.66144630304753E+020</v>
      </c>
      <c r="I317" s="1" t="n">
        <f aca="false">($W$199^(-1/$W$200))*($K$190^(1/$W$200-1))*EXP(($W$201+D317*$W$202)/($W$200*8.314*C317))*$Y$193</f>
        <v>9.3832077131012E+020</v>
      </c>
      <c r="J317" s="1" t="n">
        <f aca="false">($W$203^(-1/$W$204))*($K$190^(1/$W$204-1))*EXP(($W$205+D317*$W$206)/($W$204*8.314*C317))*$Y$194</f>
        <v>44507939326980500</v>
      </c>
      <c r="K317" s="1" t="n">
        <f aca="false">G317*$K$190*2</f>
        <v>392356.179183872</v>
      </c>
      <c r="L317" s="1" t="n">
        <f aca="false">H317*$K$190*2</f>
        <v>1732289.26060951</v>
      </c>
      <c r="M317" s="1" t="n">
        <f aca="false">I317*$K$190*2</f>
        <v>1876641.54262024</v>
      </c>
      <c r="N317" s="1" t="n">
        <f aca="false">J317*$K$190*2</f>
        <v>89.0158786539611</v>
      </c>
      <c r="Q317" s="29" t="n">
        <f aca="false">MIN(M317,E317)</f>
        <v>1876641.54262024</v>
      </c>
      <c r="R317" s="29" t="n">
        <f aca="false">MIN(F317,I317)</f>
        <v>9.3832077131012E+020</v>
      </c>
    </row>
    <row r="318" customFormat="false" ht="13.8" hidden="false" customHeight="false" outlineLevel="0" collapsed="false">
      <c r="A318" s="0" t="n">
        <v>126</v>
      </c>
      <c r="B318" s="1" t="n">
        <v>74000</v>
      </c>
      <c r="C318" s="10" t="n">
        <f aca="false">$H$188+(($E$190/$H$190)*($B$190-B318-30000)/2.5)</f>
        <v>1259.01866666667</v>
      </c>
      <c r="D318" s="28" t="n">
        <f aca="false">D317+3300*9.8*(A318-A317)*1000</f>
        <v>3898440000</v>
      </c>
      <c r="E318" s="1" t="n">
        <f aca="false">$J$190*COS(20/180*3.14)+SIN(20/180*3.14)*D318</f>
        <v>1351491779.93592</v>
      </c>
      <c r="F318" s="1" t="n">
        <f aca="false">E318/$K$190/2</f>
        <v>6.75745889967962E+023</v>
      </c>
      <c r="G318" s="1" t="n">
        <f aca="false">($W$191^(-1/$W$192))*($K$190^(1/$W$192-1))*EXP(($W$193+D318*$W$194)/($W$192*8.314*C318))*$Y$191</f>
        <v>1.9302243771834E+020</v>
      </c>
      <c r="H318" s="1" t="n">
        <f aca="false">($W$195^(-1/$W$196))*($K$190^(1/$W$196-1))*EXP(($W$197+D318*$W$198)/($W$196*8.314*C318))*$Y$192</f>
        <v>8.46365563766274E+020</v>
      </c>
      <c r="I318" s="1" t="n">
        <f aca="false">($W$199^(-1/$W$200))*($K$190^(1/$W$200-1))*EXP(($W$201+D318*$W$202)/($W$200*8.314*C318))*$Y$193</f>
        <v>8.93815394080442E+020</v>
      </c>
      <c r="J318" s="1" t="n">
        <f aca="false">($W$203^(-1/$W$204))*($K$190^(1/$W$204-1))*EXP(($W$205+D318*$W$206)/($W$204*8.314*C318))*$Y$194</f>
        <v>43460637603837700</v>
      </c>
      <c r="K318" s="1" t="n">
        <f aca="false">G318*$K$190*2</f>
        <v>386044.875436679</v>
      </c>
      <c r="L318" s="1" t="n">
        <f aca="false">H318*$K$190*2</f>
        <v>1692731.12753255</v>
      </c>
      <c r="M318" s="1" t="n">
        <f aca="false">I318*$K$190*2</f>
        <v>1787630.78816088</v>
      </c>
      <c r="N318" s="1" t="n">
        <f aca="false">J318*$K$190*2</f>
        <v>86.9212752076753</v>
      </c>
      <c r="Q318" s="29" t="n">
        <f aca="false">MIN(M318,E318)</f>
        <v>1787630.78816088</v>
      </c>
      <c r="R318" s="29" t="n">
        <f aca="false">MIN(F318,I318)</f>
        <v>8.93815394080442E+020</v>
      </c>
    </row>
    <row r="319" customFormat="false" ht="13.8" hidden="false" customHeight="false" outlineLevel="0" collapsed="false">
      <c r="A319" s="0" t="n">
        <v>127</v>
      </c>
      <c r="B319" s="1" t="n">
        <v>73000</v>
      </c>
      <c r="C319" s="10" t="n">
        <f aca="false">$H$188+(($E$190/$H$190)*($B$190-B319-30000)/2.5)</f>
        <v>1263.50844444444</v>
      </c>
      <c r="D319" s="28" t="n">
        <f aca="false">D318+3300*9.8*(A319-A318)*1000</f>
        <v>3930780000</v>
      </c>
      <c r="E319" s="1" t="n">
        <f aca="false">$J$190*COS(20/180*3.14)+SIN(20/180*3.14)*D319</f>
        <v>1362547333.39791</v>
      </c>
      <c r="F319" s="1" t="n">
        <f aca="false">E319/$K$190/2</f>
        <v>6.81273666698954E+023</v>
      </c>
      <c r="G319" s="1" t="n">
        <f aca="false">($W$191^(-1/$W$192))*($K$190^(1/$W$192-1))*EXP(($W$193+D319*$W$194)/($W$192*8.314*C319))*$Y$191</f>
        <v>1.89939435354704E+020</v>
      </c>
      <c r="H319" s="1" t="n">
        <f aca="false">($W$195^(-1/$W$196))*($K$190^(1/$W$196-1))*EXP(($W$197+D319*$W$198)/($W$196*8.314*C319))*$Y$192</f>
        <v>8.27173954656097E+020</v>
      </c>
      <c r="I319" s="1" t="n">
        <f aca="false">($W$199^(-1/$W$200))*($K$190^(1/$W$200-1))*EXP(($W$201+D319*$W$202)/($W$200*8.314*C319))*$Y$193</f>
        <v>8.51715026407488E+020</v>
      </c>
      <c r="J319" s="1" t="n">
        <f aca="false">($W$203^(-1/$W$204))*($K$190^(1/$W$204-1))*EXP(($W$205+D319*$W$206)/($W$204*8.314*C319))*$Y$194</f>
        <v>42445161883582700</v>
      </c>
      <c r="K319" s="1" t="n">
        <f aca="false">G319*$K$190*2</f>
        <v>379878.870709408</v>
      </c>
      <c r="L319" s="1" t="n">
        <f aca="false">H319*$K$190*2</f>
        <v>1654347.90931219</v>
      </c>
      <c r="M319" s="1" t="n">
        <f aca="false">I319*$K$190*2</f>
        <v>1703430.05281498</v>
      </c>
      <c r="N319" s="1" t="n">
        <f aca="false">J319*$K$190*2</f>
        <v>84.8903237671655</v>
      </c>
      <c r="Q319" s="29" t="n">
        <f aca="false">MIN(M319,E319)</f>
        <v>1703430.05281498</v>
      </c>
      <c r="R319" s="29" t="n">
        <f aca="false">MIN(F319,I319)</f>
        <v>8.51715026407488E+020</v>
      </c>
    </row>
    <row r="320" customFormat="false" ht="13.8" hidden="false" customHeight="false" outlineLevel="0" collapsed="false">
      <c r="A320" s="0" t="n">
        <v>128</v>
      </c>
      <c r="B320" s="1" t="n">
        <v>72000</v>
      </c>
      <c r="C320" s="10" t="n">
        <f aca="false">$H$188+(($E$190/$H$190)*($B$190-B320-30000)/2.5)</f>
        <v>1267.99822222222</v>
      </c>
      <c r="D320" s="28" t="n">
        <f aca="false">D319+3300*9.8*(A320-A319)*1000</f>
        <v>3963120000</v>
      </c>
      <c r="E320" s="1" t="n">
        <f aca="false">$J$190*COS(20/180*3.14)+SIN(20/180*3.14)*D320</f>
        <v>1373602886.85989</v>
      </c>
      <c r="F320" s="1" t="n">
        <f aca="false">E320/$K$190/2</f>
        <v>6.86801443429947E+023</v>
      </c>
      <c r="G320" s="1" t="n">
        <f aca="false">($W$191^(-1/$W$192))*($K$190^(1/$W$192-1))*EXP(($W$193+D320*$W$194)/($W$192*8.314*C320))*$Y$191</f>
        <v>1.86926988302409E+020</v>
      </c>
      <c r="H320" s="1" t="n">
        <f aca="false">($W$195^(-1/$W$196))*($K$190^(1/$W$196-1))*EXP(($W$197+D320*$W$198)/($W$196*8.314*C320))*$Y$192</f>
        <v>8.08548841634678E+020</v>
      </c>
      <c r="I320" s="1" t="n">
        <f aca="false">($W$199^(-1/$W$200))*($K$190^(1/$W$200-1))*EXP(($W$201+D320*$W$202)/($W$200*8.314*C320))*$Y$193</f>
        <v>8.11875011622568E+020</v>
      </c>
      <c r="J320" s="1" t="n">
        <f aca="false">($W$203^(-1/$W$204))*($K$190^(1/$W$204-1))*EXP(($W$205+D320*$W$206)/($W$204*8.314*C320))*$Y$194</f>
        <v>41460354301605100</v>
      </c>
      <c r="K320" s="1" t="n">
        <f aca="false">G320*$K$190*2</f>
        <v>373853.976604818</v>
      </c>
      <c r="L320" s="1" t="n">
        <f aca="false">H320*$K$190*2</f>
        <v>1617097.68326936</v>
      </c>
      <c r="M320" s="1" t="n">
        <f aca="false">I320*$K$190*2</f>
        <v>1623750.02324514</v>
      </c>
      <c r="N320" s="1" t="n">
        <f aca="false">J320*$K$190*2</f>
        <v>82.9207086032101</v>
      </c>
      <c r="Q320" s="29" t="n">
        <f aca="false">MIN(M320,E320)</f>
        <v>1623750.02324514</v>
      </c>
      <c r="R320" s="29" t="n">
        <f aca="false">MIN(F320,I320)</f>
        <v>8.11875011622568E+020</v>
      </c>
    </row>
    <row r="321" customFormat="false" ht="13.8" hidden="false" customHeight="false" outlineLevel="0" collapsed="false">
      <c r="A321" s="0" t="n">
        <v>129</v>
      </c>
      <c r="B321" s="1" t="n">
        <v>71000</v>
      </c>
      <c r="C321" s="10" t="n">
        <f aca="false">$H$188+(($E$190/$H$190)*($B$190-B321-30000)/2.5)</f>
        <v>1272.488</v>
      </c>
      <c r="D321" s="28" t="n">
        <f aca="false">D320+3300*9.8*(A321-A320)*1000</f>
        <v>3995460000</v>
      </c>
      <c r="E321" s="1" t="n">
        <f aca="false">$J$190*COS(20/180*3.14)+SIN(20/180*3.14)*D321</f>
        <v>1384658440.32188</v>
      </c>
      <c r="F321" s="1" t="n">
        <f aca="false">E321/$K$190/2</f>
        <v>6.92329220160939E+023</v>
      </c>
      <c r="G321" s="1" t="n">
        <f aca="false">($W$191^(-1/$W$192))*($K$190^(1/$W$192-1))*EXP(($W$193+D321*$W$194)/($W$192*8.314*C321))*$Y$191</f>
        <v>1.83983073924544E+020</v>
      </c>
      <c r="H321" s="1" t="n">
        <f aca="false">($W$195^(-1/$W$196))*($K$190^(1/$W$196-1))*EXP(($W$197+D321*$W$198)/($W$196*8.314*C321))*$Y$192</f>
        <v>7.90470127253142E+020</v>
      </c>
      <c r="I321" s="1" t="n">
        <f aca="false">($W$199^(-1/$W$200))*($K$190^(1/$W$200-1))*EXP(($W$201+D321*$W$202)/($W$200*8.314*C321))*$Y$193</f>
        <v>7.74160226890246E+020</v>
      </c>
      <c r="J321" s="1" t="n">
        <f aca="false">($W$203^(-1/$W$204))*($K$190^(1/$W$204-1))*EXP(($W$205+D321*$W$206)/($W$204*8.314*C321))*$Y$194</f>
        <v>40505105539597300</v>
      </c>
      <c r="K321" s="1" t="n">
        <f aca="false">G321*$K$190*2</f>
        <v>367966.147849087</v>
      </c>
      <c r="L321" s="1" t="n">
        <f aca="false">H321*$K$190*2</f>
        <v>1580940.25450628</v>
      </c>
      <c r="M321" s="1" t="n">
        <f aca="false">I321*$K$190*2</f>
        <v>1548320.45378049</v>
      </c>
      <c r="N321" s="1" t="n">
        <f aca="false">J321*$K$190*2</f>
        <v>81.0102110791947</v>
      </c>
      <c r="Q321" s="29" t="n">
        <f aca="false">MIN(M321,E321)</f>
        <v>1548320.45378049</v>
      </c>
      <c r="R321" s="29" t="n">
        <f aca="false">MIN(F321,I321)</f>
        <v>7.74160226890246E+020</v>
      </c>
    </row>
    <row r="322" customFormat="false" ht="13.8" hidden="false" customHeight="false" outlineLevel="0" collapsed="false">
      <c r="A322" s="0" t="n">
        <v>130</v>
      </c>
      <c r="B322" s="1" t="n">
        <v>70000</v>
      </c>
      <c r="C322" s="10" t="n">
        <f aca="false">$H$188+(($E$190/$H$190)*($B$190-B322-30000)/2.5)</f>
        <v>1276.97777777778</v>
      </c>
      <c r="D322" s="28" t="n">
        <f aca="false">D321+3300*9.8*(A322-A321)*1000</f>
        <v>4027800000</v>
      </c>
      <c r="E322" s="1" t="n">
        <f aca="false">$J$190*COS(20/180*3.14)+SIN(20/180*3.14)*D322</f>
        <v>1395713993.78386</v>
      </c>
      <c r="F322" s="1" t="n">
        <f aca="false">E322/$K$190/2</f>
        <v>6.97856996891931E+023</v>
      </c>
      <c r="G322" s="1" t="n">
        <f aca="false">($W$191^(-1/$W$192))*($K$190^(1/$W$192-1))*EXP(($W$193+D322*$W$194)/($W$192*8.314*C322))*$Y$191</f>
        <v>1.81105738339051E+020</v>
      </c>
      <c r="H322" s="1" t="n">
        <f aca="false">($W$195^(-1/$W$196))*($K$190^(1/$W$196-1))*EXP(($W$197+D322*$W$198)/($W$196*8.314*C322))*$Y$192</f>
        <v>7.72918537830318E+020</v>
      </c>
      <c r="I322" s="1" t="n">
        <f aca="false">($W$199^(-1/$W$200))*($K$190^(1/$W$200-1))*EXP(($W$201+D322*$W$202)/($W$200*8.314*C322))*$Y$193</f>
        <v>7.38444402533393E+020</v>
      </c>
      <c r="J322" s="1" t="n">
        <f aca="false">($W$203^(-1/$W$204))*($K$190^(1/$W$204-1))*EXP(($W$205+D322*$W$206)/($W$204*8.314*C322))*$Y$194</f>
        <v>39578352535492200</v>
      </c>
      <c r="K322" s="1" t="n">
        <f aca="false">G322*$K$190*2</f>
        <v>362211.476678101</v>
      </c>
      <c r="L322" s="1" t="n">
        <f aca="false">H322*$K$190*2</f>
        <v>1545837.07566064</v>
      </c>
      <c r="M322" s="1" t="n">
        <f aca="false">I322*$K$190*2</f>
        <v>1476888.80506679</v>
      </c>
      <c r="N322" s="1" t="n">
        <f aca="false">J322*$K$190*2</f>
        <v>79.1567050709844</v>
      </c>
      <c r="Q322" s="29" t="n">
        <f aca="false">MIN(M322,E322)</f>
        <v>1476888.80506679</v>
      </c>
      <c r="R322" s="29" t="n">
        <f aca="false">MIN(F322,I322)</f>
        <v>7.38444402533393E+020</v>
      </c>
    </row>
    <row r="323" customFormat="false" ht="13.8" hidden="false" customHeight="false" outlineLevel="0" collapsed="false">
      <c r="A323" s="0" t="n">
        <v>131</v>
      </c>
      <c r="B323" s="1" t="n">
        <v>69000</v>
      </c>
      <c r="C323" s="10" t="n">
        <f aca="false">$H$188+(($E$190/$H$190)*($B$190-B323-30000)/2.5)</f>
        <v>1281.46755555556</v>
      </c>
      <c r="D323" s="28" t="n">
        <f aca="false">D322+3300*9.8*(A323-A322)*1000</f>
        <v>4060140000</v>
      </c>
      <c r="E323" s="1" t="n">
        <f aca="false">$J$190*COS(20/180*3.14)+SIN(20/180*3.14)*D323</f>
        <v>1406769547.24585</v>
      </c>
      <c r="F323" s="1" t="n">
        <f aca="false">E323/$K$190/2</f>
        <v>7.03384773622923E+023</v>
      </c>
      <c r="G323" s="1" t="n">
        <f aca="false">($W$191^(-1/$W$192))*($K$190^(1/$W$192-1))*EXP(($W$193+D323*$W$194)/($W$192*8.314*C323))*$Y$191</f>
        <v>1.78293093735538E+020</v>
      </c>
      <c r="H323" s="1" t="n">
        <f aca="false">($W$195^(-1/$W$196))*($K$190^(1/$W$196-1))*EXP(($W$197+D323*$W$198)/($W$196*8.314*C323))*$Y$192</f>
        <v>7.55875585394119E+020</v>
      </c>
      <c r="I323" s="1" t="n">
        <f aca="false">($W$199^(-1/$W$200))*($K$190^(1/$W$200-1))*EXP(($W$201+D323*$W$202)/($W$200*8.314*C323))*$Y$193</f>
        <v>7.04609493543766E+020</v>
      </c>
      <c r="J323" s="1" t="n">
        <f aca="false">($W$203^(-1/$W$204))*($K$190^(1/$W$204-1))*EXP(($W$205+D323*$W$206)/($W$204*8.314*C323))*$Y$194</f>
        <v>38679076312922600</v>
      </c>
      <c r="K323" s="1" t="n">
        <f aca="false">G323*$K$190*2</f>
        <v>356586.187471077</v>
      </c>
      <c r="L323" s="1" t="n">
        <f aca="false">H323*$K$190*2</f>
        <v>1511751.17078824</v>
      </c>
      <c r="M323" s="1" t="n">
        <f aca="false">I323*$K$190*2</f>
        <v>1409218.98708753</v>
      </c>
      <c r="N323" s="1" t="n">
        <f aca="false">J323*$K$190*2</f>
        <v>77.3581526258452</v>
      </c>
      <c r="Q323" s="29" t="n">
        <f aca="false">MIN(M323,E323)</f>
        <v>1409218.98708753</v>
      </c>
      <c r="R323" s="29" t="n">
        <f aca="false">MIN(F323,I323)</f>
        <v>7.04609493543766E+020</v>
      </c>
    </row>
    <row r="324" customFormat="false" ht="13.8" hidden="false" customHeight="false" outlineLevel="0" collapsed="false">
      <c r="A324" s="0" t="n">
        <v>132</v>
      </c>
      <c r="B324" s="1" t="n">
        <v>68000</v>
      </c>
      <c r="C324" s="10" t="n">
        <f aca="false">$H$188+(($E$190/$H$190)*($B$190-B324-30000)/2.5)</f>
        <v>1285.95733333333</v>
      </c>
      <c r="D324" s="28" t="n">
        <f aca="false">D323+3300*9.8*(A324-A323)*1000</f>
        <v>4092480000</v>
      </c>
      <c r="E324" s="1" t="n">
        <f aca="false">$J$190*COS(20/180*3.14)+SIN(20/180*3.14)*D324</f>
        <v>1417825100.70783</v>
      </c>
      <c r="F324" s="1" t="n">
        <f aca="false">E324/$K$190/2</f>
        <v>7.08912550353915E+023</v>
      </c>
      <c r="G324" s="1" t="n">
        <f aca="false">($W$191^(-1/$W$192))*($K$190^(1/$W$192-1))*EXP(($W$193+D324*$W$194)/($W$192*8.314*C324))*$Y$191</f>
        <v>1.75543315809738E+020</v>
      </c>
      <c r="H324" s="1" t="n">
        <f aca="false">($W$195^(-1/$W$196))*($K$190^(1/$W$196-1))*EXP(($W$197+D324*$W$198)/($W$196*8.314*C324))*$Y$192</f>
        <v>7.39323531571066E+020</v>
      </c>
      <c r="I324" s="1" t="n">
        <f aca="false">($W$199^(-1/$W$200))*($K$190^(1/$W$200-1))*EXP(($W$201+D324*$W$202)/($W$200*8.314*C324))*$Y$193</f>
        <v>6.72545099011297E+020</v>
      </c>
      <c r="J324" s="1" t="n">
        <f aca="false">($W$203^(-1/$W$204))*($K$190^(1/$W$204-1))*EXP(($W$205+D324*$W$206)/($W$204*8.314*C324))*$Y$194</f>
        <v>37806299923389500</v>
      </c>
      <c r="K324" s="1" t="n">
        <f aca="false">G324*$K$190*2</f>
        <v>351086.631619475</v>
      </c>
      <c r="L324" s="1" t="n">
        <f aca="false">H324*$K$190*2</f>
        <v>1478647.06314213</v>
      </c>
      <c r="M324" s="1" t="n">
        <f aca="false">I324*$K$190*2</f>
        <v>1345090.19802259</v>
      </c>
      <c r="N324" s="1" t="n">
        <f aca="false">J324*$K$190*2</f>
        <v>75.6125998467791</v>
      </c>
      <c r="Q324" s="29" t="n">
        <f aca="false">MIN(M324,E324)</f>
        <v>1345090.19802259</v>
      </c>
      <c r="R324" s="29" t="n">
        <f aca="false">MIN(F324,I324)</f>
        <v>6.72545099011297E+020</v>
      </c>
    </row>
    <row r="325" customFormat="false" ht="13.8" hidden="false" customHeight="false" outlineLevel="0" collapsed="false">
      <c r="A325" s="0" t="n">
        <v>133</v>
      </c>
      <c r="B325" s="1" t="n">
        <v>67000</v>
      </c>
      <c r="C325" s="10" t="n">
        <f aca="false">$H$188+(($E$190/$H$190)*($B$190-B325-30000)/2.5)</f>
        <v>1290.44711111111</v>
      </c>
      <c r="D325" s="28" t="n">
        <f aca="false">D324+3300*9.8*(A325-A324)*1000</f>
        <v>4124820000</v>
      </c>
      <c r="E325" s="1" t="n">
        <f aca="false">$J$190*COS(20/180*3.14)+SIN(20/180*3.14)*D325</f>
        <v>1428880654.16981</v>
      </c>
      <c r="F325" s="1" t="n">
        <f aca="false">E325/$K$190/2</f>
        <v>7.14440327084907E+023</v>
      </c>
      <c r="G325" s="1" t="n">
        <f aca="false">($W$191^(-1/$W$192))*($K$190^(1/$W$192-1))*EXP(($W$193+D325*$W$194)/($W$192*8.314*C325))*$Y$191</f>
        <v>1.728546413099E+020</v>
      </c>
      <c r="H325" s="1" t="n">
        <f aca="false">($W$195^(-1/$W$196))*($K$190^(1/$W$196-1))*EXP(($W$197+D325*$W$198)/($W$196*8.314*C325))*$Y$192</f>
        <v>7.23245353314916E+020</v>
      </c>
      <c r="I325" s="1" t="n">
        <f aca="false">($W$199^(-1/$W$200))*($K$190^(1/$W$200-1))*EXP(($W$201+D325*$W$202)/($W$200*8.314*C325))*$Y$193</f>
        <v>6.42147925575058E+020</v>
      </c>
      <c r="J325" s="1" t="n">
        <f aca="false">($W$203^(-1/$W$204))*($K$190^(1/$W$204-1))*EXP(($W$205+D325*$W$206)/($W$204*8.314*C325))*$Y$194</f>
        <v>36959086494740900</v>
      </c>
      <c r="K325" s="1" t="n">
        <f aca="false">G325*$K$190*2</f>
        <v>345709.2826198</v>
      </c>
      <c r="L325" s="1" t="n">
        <f aca="false">H325*$K$190*2</f>
        <v>1446490.70662983</v>
      </c>
      <c r="M325" s="1" t="n">
        <f aca="false">I325*$K$190*2</f>
        <v>1284295.85115012</v>
      </c>
      <c r="N325" s="1" t="n">
        <f aca="false">J325*$K$190*2</f>
        <v>73.9181729894818</v>
      </c>
      <c r="Q325" s="29" t="n">
        <f aca="false">MIN(M325,E325)</f>
        <v>1284295.85115012</v>
      </c>
      <c r="R325" s="29" t="n">
        <f aca="false">MIN(F325,I325)</f>
        <v>6.42147925575058E+020</v>
      </c>
    </row>
    <row r="326" customFormat="false" ht="13.8" hidden="false" customHeight="false" outlineLevel="0" collapsed="false">
      <c r="A326" s="0" t="n">
        <v>134</v>
      </c>
      <c r="B326" s="1" t="n">
        <v>66000</v>
      </c>
      <c r="C326" s="10" t="n">
        <f aca="false">$H$188+(($E$190/$H$190)*($B$190-B326-30000)/2.5)</f>
        <v>1294.93688888889</v>
      </c>
      <c r="D326" s="28" t="n">
        <f aca="false">D325+3300*9.8*(A326-A325)*1000</f>
        <v>4157160000</v>
      </c>
      <c r="E326" s="1" t="n">
        <f aca="false">$J$190*COS(20/180*3.14)+SIN(20/180*3.14)*D326</f>
        <v>1439936207.6318</v>
      </c>
      <c r="F326" s="1" t="n">
        <f aca="false">E326/$K$190/2</f>
        <v>7.19968103815899E+023</v>
      </c>
      <c r="G326" s="1" t="n">
        <f aca="false">($W$191^(-1/$W$192))*($K$190^(1/$W$192-1))*EXP(($W$193+D326*$W$194)/($W$192*8.314*C326))*$Y$191</f>
        <v>1.70225365689728E+020</v>
      </c>
      <c r="H326" s="1" t="n">
        <f aca="false">($W$195^(-1/$W$196))*($K$190^(1/$W$196-1))*EXP(($W$197+D326*$W$198)/($W$196*8.314*C326))*$Y$192</f>
        <v>7.07624710371845E+020</v>
      </c>
      <c r="I326" s="1" t="n">
        <f aca="false">($W$199^(-1/$W$200))*($K$190^(1/$W$200-1))*EXP(($W$201+D326*$W$202)/($W$200*8.314*C326))*$Y$193</f>
        <v>6.13321291336636E+020</v>
      </c>
      <c r="J326" s="1" t="n">
        <f aca="false">($W$203^(-1/$W$204))*($K$190^(1/$W$204-1))*EXP(($W$205+D326*$W$206)/($W$204*8.314*C326))*$Y$194</f>
        <v>36136537379958500</v>
      </c>
      <c r="K326" s="1" t="n">
        <f aca="false">G326*$K$190*2</f>
        <v>340450.731379455</v>
      </c>
      <c r="L326" s="1" t="n">
        <f aca="false">H326*$K$190*2</f>
        <v>1415249.42074369</v>
      </c>
      <c r="M326" s="1" t="n">
        <f aca="false">I326*$K$190*2</f>
        <v>1226642.58267327</v>
      </c>
      <c r="N326" s="1" t="n">
        <f aca="false">J326*$K$190*2</f>
        <v>72.2730747599171</v>
      </c>
      <c r="Q326" s="29" t="n">
        <f aca="false">MIN(M326,E326)</f>
        <v>1226642.58267327</v>
      </c>
      <c r="R326" s="29" t="n">
        <f aca="false">MIN(F326,I326)</f>
        <v>6.13321291336636E+020</v>
      </c>
    </row>
    <row r="327" customFormat="false" ht="13.8" hidden="false" customHeight="false" outlineLevel="0" collapsed="false">
      <c r="A327" s="0" t="n">
        <v>135</v>
      </c>
      <c r="B327" s="1" t="n">
        <v>65000</v>
      </c>
      <c r="C327" s="10" t="n">
        <f aca="false">$H$188+(($E$190/$H$190)*($B$190-B327-30000)/2.5)</f>
        <v>1299.42666666667</v>
      </c>
      <c r="D327" s="28" t="n">
        <f aca="false">D326+3300*9.8*(A327-A326)*1000</f>
        <v>4189500000</v>
      </c>
      <c r="E327" s="1" t="n">
        <f aca="false">$J$190*COS(20/180*3.14)+SIN(20/180*3.14)*D327</f>
        <v>1450991761.09378</v>
      </c>
      <c r="F327" s="1" t="n">
        <f aca="false">E327/$K$190/2</f>
        <v>7.25495880546891E+023</v>
      </c>
      <c r="G327" s="1" t="n">
        <f aca="false">($W$191^(-1/$W$192))*($K$190^(1/$W$192-1))*EXP(($W$193+D327*$W$194)/($W$192*8.314*C327))*$Y$191</f>
        <v>1.67653840862725E+020</v>
      </c>
      <c r="H327" s="1" t="n">
        <f aca="false">($W$195^(-1/$W$196))*($K$190^(1/$W$196-1))*EXP(($W$197+D327*$W$198)/($W$196*8.314*C327))*$Y$192</f>
        <v>6.92445914385981E+020</v>
      </c>
      <c r="I327" s="1" t="n">
        <f aca="false">($W$199^(-1/$W$200))*($K$190^(1/$W$200-1))*EXP(($W$201+D327*$W$202)/($W$200*8.314*C327))*$Y$193</f>
        <v>5.85974666979178E+020</v>
      </c>
      <c r="J327" s="1" t="n">
        <f aca="false">($W$203^(-1/$W$204))*($K$190^(1/$W$204-1))*EXP(($W$205+D327*$W$206)/($W$204*8.314*C327))*$Y$194</f>
        <v>35337790400617000</v>
      </c>
      <c r="K327" s="1" t="n">
        <f aca="false">G327*$K$190*2</f>
        <v>335307.681725449</v>
      </c>
      <c r="L327" s="1" t="n">
        <f aca="false">H327*$K$190*2</f>
        <v>1384891.82877196</v>
      </c>
      <c r="M327" s="1" t="n">
        <f aca="false">I327*$K$190*2</f>
        <v>1171949.33395836</v>
      </c>
      <c r="N327" s="1" t="n">
        <f aca="false">J327*$K$190*2</f>
        <v>70.675580801234</v>
      </c>
      <c r="Q327" s="29" t="n">
        <f aca="false">MIN(M327,E327)</f>
        <v>1171949.33395836</v>
      </c>
      <c r="R327" s="29" t="n">
        <f aca="false">MIN(F327,I327)</f>
        <v>5.85974666979178E+020</v>
      </c>
    </row>
    <row r="328" customFormat="false" ht="13.8" hidden="false" customHeight="false" outlineLevel="0" collapsed="false">
      <c r="A328" s="0" t="n">
        <v>136</v>
      </c>
      <c r="B328" s="1" t="n">
        <v>64000</v>
      </c>
      <c r="C328" s="10" t="n">
        <f aca="false">$H$188+(($E$190/$H$190)*($B$190-B328-30000)/2.5)</f>
        <v>1303.91644444444</v>
      </c>
      <c r="D328" s="28" t="n">
        <f aca="false">D327+3300*9.8*(A328-A327)*1000</f>
        <v>4221840000</v>
      </c>
      <c r="E328" s="1" t="n">
        <f aca="false">$J$190*COS(20/180*3.14)+SIN(20/180*3.14)*D328</f>
        <v>1462047314.55577</v>
      </c>
      <c r="F328" s="1" t="n">
        <f aca="false">E328/$K$190/2</f>
        <v>7.31023657277884E+023</v>
      </c>
      <c r="G328" s="1" t="n">
        <f aca="false">($W$191^(-1/$W$192))*($K$190^(1/$W$192-1))*EXP(($W$193+D328*$W$194)/($W$192*8.314*C328))*$Y$191</f>
        <v>1.65138473053114E+020</v>
      </c>
      <c r="H328" s="1" t="n">
        <f aca="false">($W$195^(-1/$W$196))*($K$190^(1/$W$196-1))*EXP(($W$197+D328*$W$198)/($W$196*8.314*C328))*$Y$192</f>
        <v>6.77693899554702E+020</v>
      </c>
      <c r="I328" s="1" t="n">
        <f aca="false">($W$199^(-1/$W$200))*($K$190^(1/$W$200-1))*EXP(($W$201+D328*$W$202)/($W$200*8.314*C328))*$Y$193</f>
        <v>5.60023251115975E+020</v>
      </c>
      <c r="J328" s="1" t="n">
        <f aca="false">($W$203^(-1/$W$204))*($K$190^(1/$W$204-1))*EXP(($W$205+D328*$W$206)/($W$204*8.314*C328))*$Y$194</f>
        <v>34562018179721600</v>
      </c>
      <c r="K328" s="1" t="n">
        <f aca="false">G328*$K$190*2</f>
        <v>330276.946106228</v>
      </c>
      <c r="L328" s="1" t="n">
        <f aca="false">H328*$K$190*2</f>
        <v>1355387.7991094</v>
      </c>
      <c r="M328" s="1" t="n">
        <f aca="false">I328*$K$190*2</f>
        <v>1120046.50223195</v>
      </c>
      <c r="N328" s="1" t="n">
        <f aca="false">J328*$K$190*2</f>
        <v>69.1240363594433</v>
      </c>
      <c r="Q328" s="29" t="n">
        <f aca="false">MIN(M328,E328)</f>
        <v>1120046.50223195</v>
      </c>
      <c r="R328" s="29" t="n">
        <f aca="false">MIN(F328,I328)</f>
        <v>5.60023251115975E+020</v>
      </c>
    </row>
    <row r="329" customFormat="false" ht="13.8" hidden="false" customHeight="false" outlineLevel="0" collapsed="false">
      <c r="A329" s="0" t="n">
        <v>137</v>
      </c>
      <c r="B329" s="1" t="n">
        <v>63000</v>
      </c>
      <c r="C329" s="10" t="n">
        <f aca="false">$H$188+(($E$190/$H$190)*($B$190-B329-30000)/2.5)</f>
        <v>1308.40622222222</v>
      </c>
      <c r="D329" s="28" t="n">
        <f aca="false">D328+3300*9.8*(A329-A328)*1000</f>
        <v>4254180000</v>
      </c>
      <c r="E329" s="1" t="n">
        <f aca="false">$J$190*COS(20/180*3.14)+SIN(20/180*3.14)*D329</f>
        <v>1473102868.01775</v>
      </c>
      <c r="F329" s="1" t="n">
        <f aca="false">E329/$K$190/2</f>
        <v>7.36551434008876E+023</v>
      </c>
      <c r="G329" s="1" t="n">
        <f aca="false">($W$191^(-1/$W$192))*($K$190^(1/$W$192-1))*EXP(($W$193+D329*$W$194)/($W$192*8.314*C329))*$Y$191</f>
        <v>1.6267772073873E+020</v>
      </c>
      <c r="H329" s="1" t="n">
        <f aca="false">($W$195^(-1/$W$196))*($K$190^(1/$W$196-1))*EXP(($W$197+D329*$W$198)/($W$196*8.314*C329))*$Y$192</f>
        <v>6.63354194748669E+020</v>
      </c>
      <c r="I329" s="1" t="n">
        <f aca="false">($W$199^(-1/$W$200))*($K$190^(1/$W$200-1))*EXP(($W$201+D329*$W$202)/($W$200*8.314*C329))*$Y$193</f>
        <v>5.35387577143191E+020</v>
      </c>
      <c r="J329" s="1" t="n">
        <f aca="false">($W$203^(-1/$W$204))*($K$190^(1/$W$204-1))*EXP(($W$205+D329*$W$206)/($W$204*8.314*C329))*$Y$194</f>
        <v>33808426558951900</v>
      </c>
      <c r="K329" s="1" t="n">
        <f aca="false">G329*$K$190*2</f>
        <v>325355.441477461</v>
      </c>
      <c r="L329" s="1" t="n">
        <f aca="false">H329*$K$190*2</f>
        <v>1326708.38949734</v>
      </c>
      <c r="M329" s="1" t="n">
        <f aca="false">I329*$K$190*2</f>
        <v>1070775.15428638</v>
      </c>
      <c r="N329" s="1" t="n">
        <f aca="false">J329*$K$190*2</f>
        <v>67.6168531179038</v>
      </c>
      <c r="Q329" s="29" t="n">
        <f aca="false">MIN(M329,E329)</f>
        <v>1070775.15428638</v>
      </c>
      <c r="R329" s="29" t="n">
        <f aca="false">MIN(F329,I329)</f>
        <v>5.35387577143191E+020</v>
      </c>
    </row>
    <row r="330" customFormat="false" ht="13.8" hidden="false" customHeight="false" outlineLevel="0" collapsed="false">
      <c r="A330" s="0" t="n">
        <v>138</v>
      </c>
      <c r="B330" s="1" t="n">
        <v>62000</v>
      </c>
      <c r="C330" s="10" t="n">
        <f aca="false">$H$188+(($E$190/$H$190)*($B$190-B330-30000)/2.5)</f>
        <v>1312.896</v>
      </c>
      <c r="D330" s="28" t="n">
        <f aca="false">D329+3300*9.8*(A330-A329)*1000</f>
        <v>4286520000</v>
      </c>
      <c r="E330" s="1" t="n">
        <f aca="false">$J$190*COS(20/180*3.14)+SIN(20/180*3.14)*D330</f>
        <v>1484158421.47974</v>
      </c>
      <c r="F330" s="1" t="n">
        <f aca="false">E330/$K$190/2</f>
        <v>7.42079210739868E+023</v>
      </c>
      <c r="G330" s="1" t="n">
        <f aca="false">($W$191^(-1/$W$192))*($K$190^(1/$W$192-1))*EXP(($W$193+D330*$W$194)/($W$192*8.314*C330))*$Y$191</f>
        <v>1.60270092681529E+020</v>
      </c>
      <c r="H330" s="1" t="n">
        <f aca="false">($W$195^(-1/$W$196))*($K$190^(1/$W$196-1))*EXP(($W$197+D330*$W$198)/($W$196*8.314*C330))*$Y$192</f>
        <v>6.49412897016516E+020</v>
      </c>
      <c r="I330" s="1" t="n">
        <f aca="false">($W$199^(-1/$W$200))*($K$190^(1/$W$200-1))*EXP(($W$201+D330*$W$202)/($W$200*8.314*C330))*$Y$193</f>
        <v>5.11993149103212E+020</v>
      </c>
      <c r="J330" s="1" t="n">
        <f aca="false">($W$203^(-1/$W$204))*($K$190^(1/$W$204-1))*EXP(($W$205+D330*$W$206)/($W$204*8.314*C330))*$Y$194</f>
        <v>33076253095637500</v>
      </c>
      <c r="K330" s="1" t="n">
        <f aca="false">G330*$K$190*2</f>
        <v>320540.185363059</v>
      </c>
      <c r="L330" s="1" t="n">
        <f aca="false">H330*$K$190*2</f>
        <v>1298825.79403303</v>
      </c>
      <c r="M330" s="1" t="n">
        <f aca="false">I330*$K$190*2</f>
        <v>1023986.29820642</v>
      </c>
      <c r="N330" s="1" t="n">
        <f aca="false">J330*$K$190*2</f>
        <v>66.152506191275</v>
      </c>
      <c r="Q330" s="29" t="n">
        <f aca="false">MIN(M330,E330)</f>
        <v>1023986.29820642</v>
      </c>
      <c r="R330" s="29" t="n">
        <f aca="false">MIN(F330,I330)</f>
        <v>5.11993149103212E+020</v>
      </c>
    </row>
    <row r="331" customFormat="false" ht="13.8" hidden="false" customHeight="false" outlineLevel="0" collapsed="false">
      <c r="A331" s="0" t="n">
        <v>139</v>
      </c>
      <c r="B331" s="1" t="n">
        <v>61000</v>
      </c>
      <c r="C331" s="10" t="n">
        <f aca="false">$H$188+(($E$190/$H$190)*($B$190-B331-30000)/2.5)</f>
        <v>1317.38577777778</v>
      </c>
      <c r="D331" s="28" t="n">
        <f aca="false">D330+3300*9.8*(A331-A330)*1000</f>
        <v>4318860000</v>
      </c>
      <c r="E331" s="1" t="n">
        <f aca="false">$J$190*COS(20/180*3.14)+SIN(20/180*3.14)*D331</f>
        <v>1495213974.94172</v>
      </c>
      <c r="F331" s="1" t="n">
        <f aca="false">E331/$K$190/2</f>
        <v>7.4760698747086E+023</v>
      </c>
      <c r="G331" s="1" t="n">
        <f aca="false">($W$191^(-1/$W$192))*($K$190^(1/$W$192-1))*EXP(($W$193+D331*$W$194)/($W$192*8.314*C331))*$Y$191</f>
        <v>1.57914146041581E+020</v>
      </c>
      <c r="H331" s="1" t="n">
        <f aca="false">($W$195^(-1/$W$196))*($K$190^(1/$W$196-1))*EXP(($W$197+D331*$W$198)/($W$196*8.314*C331))*$Y$192</f>
        <v>6.35856646398943E+020</v>
      </c>
      <c r="I331" s="1" t="n">
        <f aca="false">($W$199^(-1/$W$200))*($K$190^(1/$W$200-1))*EXP(($W$201+D331*$W$202)/($W$200*8.314*C331))*$Y$193</f>
        <v>4.89770104272424E+020</v>
      </c>
      <c r="J331" s="1" t="n">
        <f aca="false">($W$203^(-1/$W$204))*($K$190^(1/$W$204-1))*EXP(($W$205+D331*$W$206)/($W$204*8.314*C331))*$Y$194</f>
        <v>32364765635073900</v>
      </c>
      <c r="K331" s="1" t="n">
        <f aca="false">G331*$K$190*2</f>
        <v>315828.292083162</v>
      </c>
      <c r="L331" s="1" t="n">
        <f aca="false">H331*$K$190*2</f>
        <v>1271713.29279789</v>
      </c>
      <c r="M331" s="1" t="n">
        <f aca="false">I331*$K$190*2</f>
        <v>979540.208544848</v>
      </c>
      <c r="N331" s="1" t="n">
        <f aca="false">J331*$K$190*2</f>
        <v>64.7295312701479</v>
      </c>
      <c r="Q331" s="29" t="n">
        <f aca="false">MIN(M331,E331)</f>
        <v>979540.208544848</v>
      </c>
      <c r="R331" s="29" t="n">
        <f aca="false">MIN(F331,I331)</f>
        <v>4.89770104272424E+020</v>
      </c>
    </row>
    <row r="332" customFormat="false" ht="13.8" hidden="false" customHeight="false" outlineLevel="0" collapsed="false">
      <c r="A332" s="26" t="n">
        <v>140</v>
      </c>
      <c r="B332" s="1" t="n">
        <v>60000</v>
      </c>
      <c r="C332" s="10" t="n">
        <f aca="false">$H$188+(($E$190/$H$190)*($B$190-B332-30000)/2.5)</f>
        <v>1321.87555555556</v>
      </c>
      <c r="D332" s="28" t="n">
        <f aca="false">D331+3300*9.8*(A332-A331)*1000</f>
        <v>4351200000</v>
      </c>
      <c r="E332" s="27" t="n">
        <f aca="false">$J$190*COS(20/180*3.14)+SIN(20/180*3.14)*D332</f>
        <v>1506269528.4037</v>
      </c>
      <c r="F332" s="27" t="n">
        <f aca="false">E332/$K$190/2</f>
        <v>7.53134764201852E+023</v>
      </c>
      <c r="G332" s="27" t="n">
        <f aca="false">($W$191^(-1/$W$192))*($K$190^(1/$W$192-1))*EXP(($W$193+D332*$W$194)/($W$192*8.314*C332))*$Y$191</f>
        <v>1.55608484570635E+020</v>
      </c>
      <c r="H332" s="27" t="n">
        <f aca="false">($W$195^(-1/$W$196))*($K$190^(1/$W$196-1))*EXP(($W$197+D332*$W$198)/($W$196*8.314*C332))*$Y$192</f>
        <v>6.22672601981333E+020</v>
      </c>
      <c r="I332" s="27" t="n">
        <f aca="false">($W$199^(-1/$W$200))*($K$190^(1/$W$200-1))*EXP(($W$201+D332*$W$202)/($W$200*8.314*C332))*$Y$193</f>
        <v>4.68652900380455E+020</v>
      </c>
      <c r="J332" s="27" t="n">
        <f aca="false">($W$203^(-1/$W$204))*($K$190^(1/$W$204-1))*EXP(($W$205+D332*$W$206)/($W$204*8.314*C332))*$Y$194</f>
        <v>31673260954046600</v>
      </c>
      <c r="K332" s="27" t="n">
        <f aca="false">G332*$K$190*2</f>
        <v>311216.96914127</v>
      </c>
      <c r="L332" s="27" t="n">
        <f aca="false">H332*$K$190*2</f>
        <v>1245345.20396267</v>
      </c>
      <c r="M332" s="27" t="n">
        <f aca="false">I332*$K$190*2</f>
        <v>937305.800760909</v>
      </c>
      <c r="N332" s="27" t="n">
        <f aca="false">J332*$K$190*2</f>
        <v>63.3465219080932</v>
      </c>
      <c r="Q332" s="29" t="n">
        <f aca="false">MIN(M332,E332)</f>
        <v>937305.800760909</v>
      </c>
      <c r="R332" s="29" t="n">
        <f aca="false">MIN(F332,I332)</f>
        <v>4.68652900380455E+020</v>
      </c>
    </row>
    <row r="333" customFormat="false" ht="13.8" hidden="false" customHeight="false" outlineLevel="0" collapsed="false">
      <c r="A333" s="0" t="n">
        <v>141</v>
      </c>
      <c r="B333" s="1" t="n">
        <v>59000</v>
      </c>
      <c r="C333" s="10" t="n">
        <f aca="false">$H$188+(($E$190/$H$190)*($B$190-B333-30000)/2.5)</f>
        <v>1326.36533333333</v>
      </c>
      <c r="D333" s="28" t="n">
        <f aca="false">D332+3300*9.8*(A333-A332)*1000</f>
        <v>4383540000</v>
      </c>
      <c r="E333" s="29" t="n">
        <f aca="false">$J$190*COS(20/180*3.14)+SIN(20/180*3.14)*D333</f>
        <v>1517325081.86569</v>
      </c>
      <c r="F333" s="1" t="n">
        <f aca="false">E333/$K$190/2</f>
        <v>7.58662540932844E+023</v>
      </c>
      <c r="G333" s="1" t="n">
        <f aca="false">($W$191^(-1/$W$192))*($K$190^(1/$W$192-1))*EXP(($W$193+D333*$W$194)/($W$192*8.314*C333))*$Y$191</f>
        <v>1.53351756881533E+020</v>
      </c>
      <c r="H333" s="1" t="n">
        <f aca="false">($W$195^(-1/$W$196))*($K$190^(1/$W$196-1))*EXP(($W$197+D333*$W$198)/($W$196*8.314*C333))*$Y$192</f>
        <v>6.09848419118204E+020</v>
      </c>
      <c r="I333" s="1" t="n">
        <f aca="false">($W$199^(-1/$W$200))*($K$190^(1/$W$200-1))*EXP(($W$201+D333*$W$202)/($W$200*8.314*C333))*$Y$193</f>
        <v>4.48580025540703E+020</v>
      </c>
      <c r="J333" s="1" t="n">
        <f aca="false">($W$203^(-1/$W$204))*($K$190^(1/$W$204-1))*EXP(($W$205+D333*$W$206)/($W$204*8.314*C333))*$Y$194</f>
        <v>31001063471678100</v>
      </c>
      <c r="K333" s="1" t="n">
        <f aca="false">G333*$K$190*2</f>
        <v>306703.513763067</v>
      </c>
      <c r="L333" s="1" t="n">
        <f aca="false">H333*$K$190*2</f>
        <v>1219696.83823641</v>
      </c>
      <c r="M333" s="1" t="n">
        <f aca="false">I333*$K$190*2</f>
        <v>897160.051081405</v>
      </c>
      <c r="N333" s="1" t="n">
        <f aca="false">J333*$K$190*2</f>
        <v>62.0021269433563</v>
      </c>
      <c r="Q333" s="29" t="n">
        <f aca="false">MIN(M333,E333)</f>
        <v>897160.051081405</v>
      </c>
      <c r="R333" s="29" t="n">
        <f aca="false">MIN(F333,I333)</f>
        <v>4.48580025540703E+020</v>
      </c>
    </row>
    <row r="334" customFormat="false" ht="13.8" hidden="false" customHeight="false" outlineLevel="0" collapsed="false">
      <c r="A334" s="0" t="n">
        <v>142</v>
      </c>
      <c r="B334" s="1" t="n">
        <v>58000</v>
      </c>
      <c r="C334" s="10" t="n">
        <f aca="false">$H$188+(($E$190/$H$190)*($B$190-B334-30000)/2.5)</f>
        <v>1330.85511111111</v>
      </c>
      <c r="D334" s="28" t="n">
        <f aca="false">D333+3300*9.8*(A334-A333)*1000</f>
        <v>4415880000</v>
      </c>
      <c r="E334" s="29" t="n">
        <f aca="false">$J$190*COS(20/180*3.14)+SIN(20/180*3.14)*D334</f>
        <v>1528380635.32767</v>
      </c>
      <c r="F334" s="1" t="n">
        <f aca="false">E334/$K$190/2</f>
        <v>7.64190317663836E+023</v>
      </c>
      <c r="G334" s="1" t="n">
        <f aca="false">($W$191^(-1/$W$192))*($K$190^(1/$W$192-1))*EXP(($W$193+D334*$W$194)/($W$192*8.314*C334))*$Y$191</f>
        <v>1.51142654789954E+020</v>
      </c>
      <c r="H334" s="1" t="n">
        <f aca="false">($W$195^(-1/$W$196))*($K$190^(1/$W$196-1))*EXP(($W$197+D334*$W$198)/($W$196*8.314*C334))*$Y$192</f>
        <v>5.97372227766705E+020</v>
      </c>
      <c r="I334" s="1" t="n">
        <f aca="false">($W$199^(-1/$W$200))*($K$190^(1/$W$200-1))*EXP(($W$201+D334*$W$202)/($W$200*8.314*C334))*$Y$193</f>
        <v>4.29493729130959E+020</v>
      </c>
      <c r="J334" s="1" t="n">
        <f aca="false">($W$203^(-1/$W$204))*($K$190^(1/$W$204-1))*EXP(($W$205+D334*$W$206)/($W$204*8.314*C334))*$Y$194</f>
        <v>30347524023942400</v>
      </c>
      <c r="K334" s="1" t="n">
        <f aca="false">G334*$K$190*2</f>
        <v>302285.309579907</v>
      </c>
      <c r="L334" s="1" t="n">
        <f aca="false">H334*$K$190*2</f>
        <v>1194744.45553341</v>
      </c>
      <c r="M334" s="1" t="n">
        <f aca="false">I334*$K$190*2</f>
        <v>858987.458261917</v>
      </c>
      <c r="N334" s="1" t="n">
        <f aca="false">J334*$K$190*2</f>
        <v>60.6950480478848</v>
      </c>
      <c r="Q334" s="29" t="n">
        <f aca="false">MIN(M334,E334)</f>
        <v>858987.458261917</v>
      </c>
      <c r="R334" s="29" t="n">
        <f aca="false">MIN(F334,I334)</f>
        <v>4.29493729130959E+020</v>
      </c>
    </row>
    <row r="335" customFormat="false" ht="13.8" hidden="false" customHeight="false" outlineLevel="0" collapsed="false">
      <c r="A335" s="0" t="n">
        <v>143</v>
      </c>
      <c r="B335" s="1" t="n">
        <v>57000</v>
      </c>
      <c r="C335" s="10" t="n">
        <f aca="false">$H$188+(($E$190/$H$190)*($B$190-B335-30000)/2.5)</f>
        <v>1335.34488888889</v>
      </c>
      <c r="D335" s="28" t="n">
        <f aca="false">D334+3300*9.8*(A335-A334)*1000</f>
        <v>4448220000</v>
      </c>
      <c r="E335" s="29" t="n">
        <f aca="false">$J$190*COS(20/180*3.14)+SIN(20/180*3.14)*D335</f>
        <v>1539436188.78966</v>
      </c>
      <c r="F335" s="1" t="n">
        <f aca="false">E335/$K$190/2</f>
        <v>7.69718094394828E+023</v>
      </c>
      <c r="G335" s="1" t="n">
        <f aca="false">($W$191^(-1/$W$192))*($K$190^(1/$W$192-1))*EXP(($W$193+D335*$W$194)/($W$192*8.314*C335))*$Y$191</f>
        <v>1.48979911725123E+020</v>
      </c>
      <c r="H335" s="1" t="n">
        <f aca="false">($W$195^(-1/$W$196))*($K$190^(1/$W$196-1))*EXP(($W$197+D335*$W$198)/($W$196*8.314*C335))*$Y$192</f>
        <v>5.8523261186997E+020</v>
      </c>
      <c r="I335" s="1" t="n">
        <f aca="false">($W$199^(-1/$W$200))*($K$190^(1/$W$200-1))*EXP(($W$201+D335*$W$202)/($W$200*8.314*C335))*$Y$193</f>
        <v>4.11339772008819E+020</v>
      </c>
      <c r="J335" s="1" t="n">
        <f aca="false">($W$203^(-1/$W$204))*($K$190^(1/$W$204-1))*EXP(($W$205+D335*$W$206)/($W$204*8.314*C335))*$Y$194</f>
        <v>29712018698405100</v>
      </c>
      <c r="K335" s="1" t="n">
        <f aca="false">G335*$K$190*2</f>
        <v>297959.823450246</v>
      </c>
      <c r="L335" s="1" t="n">
        <f aca="false">H335*$K$190*2</f>
        <v>1170465.22373994</v>
      </c>
      <c r="M335" s="1" t="n">
        <f aca="false">I335*$K$190*2</f>
        <v>822679.544017637</v>
      </c>
      <c r="N335" s="1" t="n">
        <f aca="false">J335*$K$190*2</f>
        <v>59.4240373968102</v>
      </c>
      <c r="Q335" s="29" t="n">
        <f aca="false">MIN(M335,E335)</f>
        <v>822679.544017637</v>
      </c>
      <c r="R335" s="29" t="n">
        <f aca="false">MIN(F335,I335)</f>
        <v>4.11339772008819E+020</v>
      </c>
    </row>
    <row r="336" customFormat="false" ht="13.8" hidden="false" customHeight="false" outlineLevel="0" collapsed="false">
      <c r="A336" s="0" t="n">
        <v>144</v>
      </c>
      <c r="B336" s="1" t="n">
        <v>56000</v>
      </c>
      <c r="C336" s="10" t="n">
        <f aca="false">$H$188+(($E$190/$H$190)*($B$190-B336-30000)/2.5)</f>
        <v>1339.83466666667</v>
      </c>
      <c r="D336" s="28" t="n">
        <f aca="false">D335+3300*9.8*(A336-A335)*1000</f>
        <v>4480560000</v>
      </c>
      <c r="E336" s="29" t="n">
        <f aca="false">$J$190*COS(20/180*3.14)+SIN(20/180*3.14)*D336</f>
        <v>1550491742.25164</v>
      </c>
      <c r="F336" s="1" t="n">
        <f aca="false">E336/$K$190/2</f>
        <v>7.7524587112582E+023</v>
      </c>
      <c r="G336" s="1" t="n">
        <f aca="false">($W$191^(-1/$W$192))*($K$190^(1/$W$192-1))*EXP(($W$193+D336*$W$194)/($W$192*8.314*C336))*$Y$191</f>
        <v>1.46862301206339E+020</v>
      </c>
      <c r="H336" s="1" t="n">
        <f aca="false">($W$195^(-1/$W$196))*($K$190^(1/$W$196-1))*EXP(($W$197+D336*$W$198)/($W$196*8.314*C336))*$Y$192</f>
        <v>5.73418589734647E+020</v>
      </c>
      <c r="I336" s="1" t="n">
        <f aca="false">($W$199^(-1/$W$200))*($K$190^(1/$W$200-1))*EXP(($W$201+D336*$W$202)/($W$200*8.314*C336))*$Y$193</f>
        <v>3.94067194577211E+020</v>
      </c>
      <c r="J336" s="1" t="n">
        <f aca="false">($W$203^(-1/$W$204))*($K$190^(1/$W$204-1))*EXP(($W$205+D336*$W$206)/($W$204*8.314*C336))*$Y$194</f>
        <v>29093947725951700</v>
      </c>
      <c r="K336" s="1" t="n">
        <f aca="false">G336*$K$190*2</f>
        <v>293724.602412679</v>
      </c>
      <c r="L336" s="1" t="n">
        <f aca="false">H336*$K$190*2</f>
        <v>1146837.17946929</v>
      </c>
      <c r="M336" s="1" t="n">
        <f aca="false">I336*$K$190*2</f>
        <v>788134.389154423</v>
      </c>
      <c r="N336" s="1" t="n">
        <f aca="false">J336*$K$190*2</f>
        <v>58.1878954519034</v>
      </c>
      <c r="Q336" s="29" t="n">
        <f aca="false">MIN(M336,E336)</f>
        <v>788134.389154423</v>
      </c>
      <c r="R336" s="29" t="n">
        <f aca="false">MIN(F336,I336)</f>
        <v>3.94067194577211E+020</v>
      </c>
    </row>
    <row r="337" customFormat="false" ht="13.8" hidden="false" customHeight="false" outlineLevel="0" collapsed="false">
      <c r="A337" s="0" t="n">
        <v>145</v>
      </c>
      <c r="B337" s="1" t="n">
        <v>55000</v>
      </c>
      <c r="C337" s="10" t="n">
        <f aca="false">$H$188+(($E$190/$H$190)*($B$190-B337-30000)/2.5)</f>
        <v>1344.32444444444</v>
      </c>
      <c r="D337" s="28" t="n">
        <f aca="false">D336+3300*9.8*(A337-A336)*1000</f>
        <v>4512900000</v>
      </c>
      <c r="E337" s="29" t="n">
        <f aca="false">$J$190*COS(20/180*3.14)+SIN(20/180*3.14)*D337</f>
        <v>1561547295.71363</v>
      </c>
      <c r="F337" s="1" t="n">
        <f aca="false">E337/$K$190/2</f>
        <v>7.80773647856813E+023</v>
      </c>
      <c r="G337" s="1" t="n">
        <f aca="false">($W$191^(-1/$W$192))*($K$190^(1/$W$192-1))*EXP(($W$193+D337*$W$194)/($W$192*8.314*C337))*$Y$191</f>
        <v>1.44788635382269E+020</v>
      </c>
      <c r="H337" s="1" t="n">
        <f aca="false">($W$195^(-1/$W$196))*($K$190^(1/$W$196-1))*EXP(($W$197+D337*$W$198)/($W$196*8.314*C337))*$Y$192</f>
        <v>5.61919595350032E+020</v>
      </c>
      <c r="I337" s="1" t="n">
        <f aca="false">($W$199^(-1/$W$200))*($K$190^(1/$W$200-1))*EXP(($W$201+D337*$W$202)/($W$200*8.314*C337))*$Y$193</f>
        <v>3.77628101338055E+020</v>
      </c>
      <c r="J337" s="1" t="n">
        <f aca="false">($W$203^(-1/$W$204))*($K$190^(1/$W$204-1))*EXP(($W$205+D337*$W$206)/($W$204*8.314*C337))*$Y$194</f>
        <v>28492734426451000</v>
      </c>
      <c r="K337" s="1" t="n">
        <f aca="false">G337*$K$190*2</f>
        <v>289577.270764539</v>
      </c>
      <c r="L337" s="1" t="n">
        <f aca="false">H337*$K$190*2</f>
        <v>1123839.19070006</v>
      </c>
      <c r="M337" s="1" t="n">
        <f aca="false">I337*$K$190*2</f>
        <v>755256.202676111</v>
      </c>
      <c r="N337" s="1" t="n">
        <f aca="false">J337*$K$190*2</f>
        <v>56.985468852902</v>
      </c>
      <c r="Q337" s="29" t="n">
        <f aca="false">MIN(M337,E337)</f>
        <v>755256.202676111</v>
      </c>
      <c r="R337" s="29" t="n">
        <f aca="false">MIN(F337,I337)</f>
        <v>3.77628101338055E+020</v>
      </c>
    </row>
    <row r="338" customFormat="false" ht="13.8" hidden="false" customHeight="false" outlineLevel="0" collapsed="false">
      <c r="A338" s="0" t="n">
        <v>146</v>
      </c>
      <c r="B338" s="1" t="n">
        <v>54000</v>
      </c>
      <c r="C338" s="10" t="n">
        <f aca="false">$H$188+(($E$190/$H$190)*($B$190-B338-30000)/2.5)</f>
        <v>1348.81422222222</v>
      </c>
      <c r="D338" s="28" t="n">
        <f aca="false">D337+3300*9.8*(A338-A337)*1000</f>
        <v>4545240000</v>
      </c>
      <c r="E338" s="29" t="n">
        <f aca="false">$J$190*COS(20/180*3.14)+SIN(20/180*3.14)*D338</f>
        <v>1572602849.17561</v>
      </c>
      <c r="F338" s="1" t="n">
        <f aca="false">E338/$K$190/2</f>
        <v>7.86301424587805E+023</v>
      </c>
      <c r="G338" s="1" t="n">
        <f aca="false">($W$191^(-1/$W$192))*($K$190^(1/$W$192-1))*EXP(($W$193+D338*$W$194)/($W$192*8.314*C338))*$Y$191</f>
        <v>1.42757763630165E+020</v>
      </c>
      <c r="H338" s="1" t="n">
        <f aca="false">($W$195^(-1/$W$196))*($K$190^(1/$W$196-1))*EXP(($W$197+D338*$W$198)/($W$196*8.314*C338))*$Y$192</f>
        <v>5.50725460599316E+020</v>
      </c>
      <c r="I338" s="1" t="n">
        <f aca="false">($W$199^(-1/$W$200))*($K$190^(1/$W$200-1))*EXP(($W$201+D338*$W$202)/($W$200*8.314*C338))*$Y$193</f>
        <v>3.61977460681191E+020</v>
      </c>
      <c r="J338" s="1" t="n">
        <f aca="false">($W$203^(-1/$W$204))*($K$190^(1/$W$204-1))*EXP(($W$205+D338*$W$206)/($W$204*8.314*C338))*$Y$194</f>
        <v>27907824205482800</v>
      </c>
      <c r="K338" s="1" t="n">
        <f aca="false">G338*$K$190*2</f>
        <v>285515.52726033</v>
      </c>
      <c r="L338" s="1" t="n">
        <f aca="false">H338*$K$190*2</f>
        <v>1101450.92119863</v>
      </c>
      <c r="M338" s="1" t="n">
        <f aca="false">I338*$K$190*2</f>
        <v>723954.921362383</v>
      </c>
      <c r="N338" s="1" t="n">
        <f aca="false">J338*$K$190*2</f>
        <v>55.8156484109657</v>
      </c>
      <c r="Q338" s="29" t="n">
        <f aca="false">MIN(M338,E338)</f>
        <v>723954.921362383</v>
      </c>
      <c r="R338" s="29" t="n">
        <f aca="false">MIN(F338,I338)</f>
        <v>3.61977460681191E+020</v>
      </c>
    </row>
    <row r="339" customFormat="false" ht="13.8" hidden="false" customHeight="false" outlineLevel="0" collapsed="false">
      <c r="A339" s="0" t="n">
        <v>147</v>
      </c>
      <c r="B339" s="1" t="n">
        <v>53000</v>
      </c>
      <c r="C339" s="10" t="n">
        <f aca="false">$H$188+(($E$190/$H$190)*($B$190-B339-30000)/2.5)</f>
        <v>1353.304</v>
      </c>
      <c r="D339" s="28" t="n">
        <f aca="false">D338+3300*9.8*(A339-A338)*1000</f>
        <v>4577580000</v>
      </c>
      <c r="E339" s="29" t="n">
        <f aca="false">$J$190*COS(20/180*3.14)+SIN(20/180*3.14)*D339</f>
        <v>1583658402.63759</v>
      </c>
      <c r="F339" s="1" t="n">
        <f aca="false">E339/$K$190/2</f>
        <v>7.91829201318797E+023</v>
      </c>
      <c r="G339" s="1" t="n">
        <f aca="false">($W$191^(-1/$W$192))*($K$190^(1/$W$192-1))*EXP(($W$193+D339*$W$194)/($W$192*8.314*C339))*$Y$191</f>
        <v>1.40768571212274E+020</v>
      </c>
      <c r="H339" s="1" t="n">
        <f aca="false">($W$195^(-1/$W$196))*($K$190^(1/$W$196-1))*EXP(($W$197+D339*$W$198)/($W$196*8.314*C339))*$Y$192</f>
        <v>5.39826398316261E+020</v>
      </c>
      <c r="I339" s="1" t="n">
        <f aca="false">($W$199^(-1/$W$200))*($K$190^(1/$W$200-1))*EXP(($W$201+D339*$W$202)/($W$200*8.314*C339))*$Y$193</f>
        <v>3.47072918757987E+020</v>
      </c>
      <c r="J339" s="1" t="n">
        <f aca="false">($W$203^(-1/$W$204))*($K$190^(1/$W$204-1))*EXP(($W$205+D339*$W$206)/($W$204*8.314*C339))*$Y$194</f>
        <v>27338683599420000</v>
      </c>
      <c r="K339" s="1" t="n">
        <f aca="false">G339*$K$190*2</f>
        <v>281537.142424549</v>
      </c>
      <c r="L339" s="1" t="n">
        <f aca="false">H339*$K$190*2</f>
        <v>1079652.79663252</v>
      </c>
      <c r="M339" s="1" t="n">
        <f aca="false">I339*$K$190*2</f>
        <v>694145.837515974</v>
      </c>
      <c r="N339" s="1" t="n">
        <f aca="false">J339*$K$190*2</f>
        <v>54.6773671988401</v>
      </c>
      <c r="Q339" s="29" t="n">
        <f aca="false">MIN(M339,E339)</f>
        <v>694145.837515974</v>
      </c>
      <c r="R339" s="29" t="n">
        <f aca="false">MIN(F339,I339)</f>
        <v>3.47072918757987E+020</v>
      </c>
    </row>
    <row r="340" customFormat="false" ht="13.8" hidden="false" customHeight="false" outlineLevel="0" collapsed="false">
      <c r="A340" s="0" t="n">
        <v>148</v>
      </c>
      <c r="B340" s="1" t="n">
        <v>52000</v>
      </c>
      <c r="C340" s="10" t="n">
        <f aca="false">$H$188+(($E$190/$H$190)*($B$190-B340-30000)/2.5)</f>
        <v>1357.79377777778</v>
      </c>
      <c r="D340" s="28" t="n">
        <f aca="false">D339+3300*9.8*(A340-A339)*1000</f>
        <v>4609920000</v>
      </c>
      <c r="E340" s="29" t="n">
        <f aca="false">$J$190*COS(20/180*3.14)+SIN(20/180*3.14)*D340</f>
        <v>1594713956.09958</v>
      </c>
      <c r="F340" s="1" t="n">
        <f aca="false">E340/$K$190/2</f>
        <v>7.97356978049789E+023</v>
      </c>
      <c r="G340" s="1" t="n">
        <f aca="false">($W$191^(-1/$W$192))*($K$190^(1/$W$192-1))*EXP(($W$193+D340*$W$194)/($W$192*8.314*C340))*$Y$191</f>
        <v>1.38819977986854E+020</v>
      </c>
      <c r="H340" s="1" t="n">
        <f aca="false">($W$195^(-1/$W$196))*($K$190^(1/$W$196-1))*EXP(($W$197+D340*$W$198)/($W$196*8.314*C340))*$Y$192</f>
        <v>5.29212986143251E+020</v>
      </c>
      <c r="I340" s="1" t="n">
        <f aca="false">($W$199^(-1/$W$200))*($K$190^(1/$W$200-1))*EXP(($W$201+D340*$W$202)/($W$200*8.314*C340))*$Y$193</f>
        <v>3.32874626379896E+020</v>
      </c>
      <c r="J340" s="1" t="n">
        <f aca="false">($W$203^(-1/$W$204))*($K$190^(1/$W$204-1))*EXP(($W$205+D340*$W$206)/($W$204*8.314*C340))*$Y$194</f>
        <v>26784799366314500</v>
      </c>
      <c r="K340" s="1" t="n">
        <f aca="false">G340*$K$190*2</f>
        <v>277639.955973707</v>
      </c>
      <c r="L340" s="1" t="n">
        <f aca="false">H340*$K$190*2</f>
        <v>1058425.9722865</v>
      </c>
      <c r="M340" s="1" t="n">
        <f aca="false">I340*$K$190*2</f>
        <v>665749.252759793</v>
      </c>
      <c r="N340" s="1" t="n">
        <f aca="false">J340*$K$190*2</f>
        <v>53.569598732629</v>
      </c>
      <c r="Q340" s="29" t="n">
        <f aca="false">MIN(M340,E340)</f>
        <v>665749.252759793</v>
      </c>
      <c r="R340" s="29" t="n">
        <f aca="false">MIN(F340,I340)</f>
        <v>3.32874626379896E+020</v>
      </c>
    </row>
    <row r="341" customFormat="false" ht="13.8" hidden="false" customHeight="false" outlineLevel="0" collapsed="false">
      <c r="A341" s="0" t="n">
        <v>149</v>
      </c>
      <c r="B341" s="1" t="n">
        <v>51000</v>
      </c>
      <c r="C341" s="10" t="n">
        <f aca="false">$H$188+(($E$190/$H$190)*($B$190-B341-30000)/2.5)</f>
        <v>1362.28355555556</v>
      </c>
      <c r="D341" s="28" t="n">
        <f aca="false">D340+3300*9.8*(A341-A340)*1000</f>
        <v>4642260000</v>
      </c>
      <c r="E341" s="29" t="n">
        <f aca="false">$J$190*COS(20/180*3.14)+SIN(20/180*3.14)*D341</f>
        <v>1605769509.56156</v>
      </c>
      <c r="F341" s="1" t="n">
        <f aca="false">E341/$K$190/2</f>
        <v>8.02884754780781E+023</v>
      </c>
      <c r="G341" s="1" t="n">
        <f aca="false">($W$191^(-1/$W$192))*($K$190^(1/$W$192-1))*EXP(($W$193+D341*$W$194)/($W$192*8.314*C341))*$Y$191</f>
        <v>1.36910937171332E+020</v>
      </c>
      <c r="H341" s="1" t="n">
        <f aca="false">($W$195^(-1/$W$196))*($K$190^(1/$W$196-1))*EXP(($W$197+D341*$W$198)/($W$196*8.314*C341))*$Y$192</f>
        <v>5.18876151149185E+020</v>
      </c>
      <c r="I341" s="1" t="n">
        <f aca="false">($W$199^(-1/$W$200))*($K$190^(1/$W$200-1))*EXP(($W$201+D341*$W$202)/($W$200*8.314*C341))*$Y$193</f>
        <v>3.19345077968329E+020</v>
      </c>
      <c r="J341" s="1" t="n">
        <f aca="false">($W$203^(-1/$W$204))*($K$190^(1/$W$204-1))*EXP(($W$205+D341*$W$206)/($W$204*8.314*C341))*$Y$194</f>
        <v>26245677620180500</v>
      </c>
      <c r="K341" s="1" t="n">
        <f aca="false">G341*$K$190*2</f>
        <v>273821.874342664</v>
      </c>
      <c r="L341" s="1" t="n">
        <f aca="false">H341*$K$190*2</f>
        <v>1037752.30229837</v>
      </c>
      <c r="M341" s="1" t="n">
        <f aca="false">I341*$K$190*2</f>
        <v>638690.155936659</v>
      </c>
      <c r="N341" s="1" t="n">
        <f aca="false">J341*$K$190*2</f>
        <v>52.491355240361</v>
      </c>
      <c r="Q341" s="29" t="n">
        <f aca="false">MIN(M341,E341)</f>
        <v>638690.155936659</v>
      </c>
      <c r="R341" s="29" t="n">
        <f aca="false">MIN(F341,I341)</f>
        <v>3.19345077968329E+020</v>
      </c>
    </row>
    <row r="342" customFormat="false" ht="13.8" hidden="false" customHeight="false" outlineLevel="0" collapsed="false">
      <c r="A342" s="0" t="n">
        <v>150</v>
      </c>
      <c r="B342" s="1" t="n">
        <v>50000</v>
      </c>
      <c r="C342" s="10" t="n">
        <f aca="false">$H$188+(($E$190/$H$190)*($B$190-B342-30000)/2.5)</f>
        <v>1366.77333333333</v>
      </c>
      <c r="D342" s="28" t="n">
        <f aca="false">D341+3300*9.8*(A342-A341)*1000</f>
        <v>4674600000</v>
      </c>
      <c r="E342" s="29" t="n">
        <f aca="false">$J$190*COS(20/180*3.14)+SIN(20/180*3.14)*D342</f>
        <v>1616825063.02355</v>
      </c>
      <c r="F342" s="1" t="n">
        <f aca="false">E342/$K$190/2</f>
        <v>8.08412531511773E+023</v>
      </c>
      <c r="G342" s="1" t="n">
        <f aca="false">($W$191^(-1/$W$192))*($K$190^(1/$W$192-1))*EXP(($W$193+D342*$W$194)/($W$192*8.314*C342))*$Y$191</f>
        <v>1.35040434155278E+020</v>
      </c>
      <c r="H342" s="1" t="n">
        <f aca="false">($W$195^(-1/$W$196))*($K$190^(1/$W$196-1))*EXP(($W$197+D342*$W$198)/($W$196*8.314*C342))*$Y$192</f>
        <v>5.08807155167977E+020</v>
      </c>
      <c r="I342" s="1" t="n">
        <f aca="false">($W$199^(-1/$W$200))*($K$190^(1/$W$200-1))*EXP(($W$201+D342*$W$202)/($W$200*8.314*C342))*$Y$193</f>
        <v>3.06448961658722E+020</v>
      </c>
      <c r="J342" s="1" t="n">
        <f aca="false">($W$203^(-1/$W$204))*($K$190^(1/$W$204-1))*EXP(($W$205+D342*$W$206)/($W$204*8.314*C342))*$Y$194</f>
        <v>25720843006406300</v>
      </c>
      <c r="K342" s="1" t="n">
        <f aca="false">G342*$K$190*2</f>
        <v>270080.868310557</v>
      </c>
      <c r="L342" s="1" t="n">
        <f aca="false">H342*$K$190*2</f>
        <v>1017614.31033595</v>
      </c>
      <c r="M342" s="1" t="n">
        <f aca="false">I342*$K$190*2</f>
        <v>612897.923317444</v>
      </c>
      <c r="N342" s="1" t="n">
        <f aca="false">J342*$K$190*2</f>
        <v>51.4416860128127</v>
      </c>
      <c r="Q342" s="29" t="n">
        <f aca="false">MIN(M342,E342)</f>
        <v>612897.923317444</v>
      </c>
      <c r="R342" s="29" t="n">
        <f aca="false">MIN(F342,I342)</f>
        <v>3.06448961658722E+020</v>
      </c>
    </row>
    <row r="343" customFormat="false" ht="13.8" hidden="false" customHeight="false" outlineLevel="0" collapsed="false">
      <c r="A343" s="0" t="n">
        <v>151</v>
      </c>
      <c r="B343" s="1" t="n">
        <v>49000</v>
      </c>
      <c r="C343" s="10" t="n">
        <f aca="false">$H$188+(($E$190/$H$190)*($B$190-B343-30000)/2.5)</f>
        <v>1371.26311111111</v>
      </c>
      <c r="D343" s="28" t="n">
        <f aca="false">D342+3300*9.8*(A343-A342)*1000</f>
        <v>4706940000</v>
      </c>
      <c r="E343" s="29" t="n">
        <f aca="false">$J$190*COS(20/180*3.14)+SIN(20/180*3.14)*D343</f>
        <v>1627880616.48553</v>
      </c>
      <c r="F343" s="1" t="n">
        <f aca="false">E343/$K$190/2</f>
        <v>8.13940308242765E+023</v>
      </c>
      <c r="G343" s="1" t="n">
        <f aca="false">($W$191^(-1/$W$192))*($K$190^(1/$W$192-1))*EXP(($W$193+D343*$W$194)/($W$192*8.314*C343))*$Y$191</f>
        <v>1.33207485360959E+020</v>
      </c>
      <c r="H343" s="1" t="n">
        <f aca="false">($W$195^(-1/$W$196))*($K$190^(1/$W$196-1))*EXP(($W$197+D343*$W$198)/($W$196*8.314*C343))*$Y$192</f>
        <v>4.98997580820679E+020</v>
      </c>
      <c r="I343" s="1" t="n">
        <f aca="false">($W$199^(-1/$W$200))*($K$190^(1/$W$200-1))*EXP(($W$201+D343*$W$202)/($W$200*8.314*C343))*$Y$193</f>
        <v>2.94153019732721E+020</v>
      </c>
      <c r="J343" s="1" t="n">
        <f aca="false">($W$203^(-1/$W$204))*($K$190^(1/$W$204-1))*EXP(($W$205+D343*$W$206)/($W$204*8.314*C343))*$Y$194</f>
        <v>25209837916154600</v>
      </c>
      <c r="K343" s="1" t="n">
        <f aca="false">G343*$K$190*2</f>
        <v>266414.970721918</v>
      </c>
      <c r="L343" s="1" t="n">
        <f aca="false">H343*$K$190*2</f>
        <v>997995.161641358</v>
      </c>
      <c r="M343" s="1" t="n">
        <f aca="false">I343*$K$190*2</f>
        <v>588306.039465443</v>
      </c>
      <c r="N343" s="1" t="n">
        <f aca="false">J343*$K$190*2</f>
        <v>50.4196758323091</v>
      </c>
      <c r="Q343" s="29" t="n">
        <f aca="false">MIN(M343,E343)</f>
        <v>588306.039465443</v>
      </c>
      <c r="R343" s="29" t="n">
        <f aca="false">MIN(F343,I343)</f>
        <v>2.94153019732721E+020</v>
      </c>
    </row>
    <row r="344" customFormat="false" ht="13.8" hidden="false" customHeight="false" outlineLevel="0" collapsed="false">
      <c r="A344" s="0" t="n">
        <v>152</v>
      </c>
      <c r="B344" s="1" t="n">
        <v>48000</v>
      </c>
      <c r="C344" s="10" t="n">
        <f aca="false">$H$188+(($E$190/$H$190)*($B$190-B344-30000)/2.5)</f>
        <v>1375.75288888889</v>
      </c>
      <c r="D344" s="28" t="n">
        <f aca="false">D343+3300*9.8*(A344-A343)*1000</f>
        <v>4739280000</v>
      </c>
      <c r="E344" s="29" t="n">
        <f aca="false">$J$190*COS(20/180*3.14)+SIN(20/180*3.14)*D344</f>
        <v>1638936169.94751</v>
      </c>
      <c r="F344" s="1" t="n">
        <f aca="false">E344/$K$190/2</f>
        <v>8.19468084973757E+023</v>
      </c>
      <c r="G344" s="1" t="n">
        <f aca="false">($W$191^(-1/$W$192))*($K$190^(1/$W$192-1))*EXP(($W$193+D344*$W$194)/($W$192*8.314*C344))*$Y$191</f>
        <v>1.3141113714936E+020</v>
      </c>
      <c r="H344" s="1" t="n">
        <f aca="false">($W$195^(-1/$W$196))*($K$190^(1/$W$196-1))*EXP(($W$197+D344*$W$198)/($W$196*8.314*C344))*$Y$192</f>
        <v>4.8943931818625E+020</v>
      </c>
      <c r="I344" s="1" t="n">
        <f aca="false">($W$199^(-1/$W$200))*($K$190^(1/$W$200-1))*EXP(($W$201+D344*$W$202)/($W$200*8.314*C344))*$Y$193</f>
        <v>2.82425918617997E+020</v>
      </c>
      <c r="J344" s="1" t="n">
        <f aca="false">($W$203^(-1/$W$204))*($K$190^(1/$W$204-1))*EXP(($W$205+D344*$W$206)/($W$204*8.314*C344))*$Y$194</f>
        <v>24712221737730500</v>
      </c>
      <c r="K344" s="1" t="n">
        <f aca="false">G344*$K$190*2</f>
        <v>262822.274298719</v>
      </c>
      <c r="L344" s="1" t="n">
        <f aca="false">H344*$K$190*2</f>
        <v>978878.6363725</v>
      </c>
      <c r="M344" s="1" t="n">
        <f aca="false">I344*$K$190*2</f>
        <v>564851.837235995</v>
      </c>
      <c r="N344" s="1" t="n">
        <f aca="false">J344*$K$190*2</f>
        <v>49.424443475461</v>
      </c>
      <c r="Q344" s="29" t="n">
        <f aca="false">MIN(M344,E344)</f>
        <v>564851.837235995</v>
      </c>
      <c r="R344" s="29" t="n">
        <f aca="false">MIN(F344,I344)</f>
        <v>2.82425918617997E+020</v>
      </c>
    </row>
    <row r="345" customFormat="false" ht="13.8" hidden="false" customHeight="false" outlineLevel="0" collapsed="false">
      <c r="A345" s="0" t="n">
        <v>153</v>
      </c>
      <c r="B345" s="1" t="n">
        <v>47000</v>
      </c>
      <c r="C345" s="10" t="n">
        <f aca="false">$H$188+(($E$190/$H$190)*($B$190-B345-30000)/2.5)</f>
        <v>1380.24266666667</v>
      </c>
      <c r="D345" s="28" t="n">
        <f aca="false">D344+3300*9.8*(A345-A344)*1000</f>
        <v>4771620000</v>
      </c>
      <c r="E345" s="29" t="n">
        <f aca="false">$J$190*COS(20/180*3.14)+SIN(20/180*3.14)*D345</f>
        <v>1649991723.4095</v>
      </c>
      <c r="F345" s="1" t="n">
        <f aca="false">E345/$K$190/2</f>
        <v>8.24995861704749E+023</v>
      </c>
      <c r="G345" s="1" t="n">
        <f aca="false">($W$191^(-1/$W$192))*($K$190^(1/$W$192-1))*EXP(($W$193+D345*$W$194)/($W$192*8.314*C345))*$Y$191</f>
        <v>1.29650464769672E+020</v>
      </c>
      <c r="H345" s="1" t="n">
        <f aca="false">($W$195^(-1/$W$196))*($K$190^(1/$W$196-1))*EXP(($W$197+D345*$W$198)/($W$196*8.314*C345))*$Y$192</f>
        <v>4.80124552087955E+020</v>
      </c>
      <c r="I345" s="1" t="n">
        <f aca="false">($W$199^(-1/$W$200))*($K$190^(1/$W$200-1))*EXP(($W$201+D345*$W$202)/($W$200*8.314*C345))*$Y$193</f>
        <v>2.712381277537E+020</v>
      </c>
      <c r="J345" s="1" t="n">
        <f aca="false">($W$203^(-1/$W$204))*($K$190^(1/$W$204-1))*EXP(($W$205+D345*$W$206)/($W$204*8.314*C345))*$Y$194</f>
        <v>24227570143013500</v>
      </c>
      <c r="K345" s="1" t="n">
        <f aca="false">G345*$K$190*2</f>
        <v>259300.929539343</v>
      </c>
      <c r="L345" s="1" t="n">
        <f aca="false">H345*$K$190*2</f>
        <v>960249.104175911</v>
      </c>
      <c r="M345" s="1" t="n">
        <f aca="false">I345*$K$190*2</f>
        <v>542476.2555074</v>
      </c>
      <c r="N345" s="1" t="n">
        <f aca="false">J345*$K$190*2</f>
        <v>48.455140286027</v>
      </c>
      <c r="Q345" s="29" t="n">
        <f aca="false">MIN(M345,E345)</f>
        <v>542476.2555074</v>
      </c>
      <c r="R345" s="29" t="n">
        <f aca="false">MIN(F345,I345)</f>
        <v>2.712381277537E+020</v>
      </c>
    </row>
    <row r="346" customFormat="false" ht="13.8" hidden="false" customHeight="false" outlineLevel="0" collapsed="false">
      <c r="A346" s="0" t="n">
        <v>154</v>
      </c>
      <c r="B346" s="1" t="n">
        <v>46000</v>
      </c>
      <c r="C346" s="10" t="n">
        <f aca="false">$H$188+(($E$190/$H$190)*($B$190-B346-30000)/2.5)</f>
        <v>1384.73244444444</v>
      </c>
      <c r="D346" s="28" t="n">
        <f aca="false">D345+3300*9.8*(A346-A345)*1000</f>
        <v>4803960000</v>
      </c>
      <c r="E346" s="29" t="n">
        <f aca="false">$J$190*COS(20/180*3.14)+SIN(20/180*3.14)*D346</f>
        <v>1661047276.87148</v>
      </c>
      <c r="F346" s="1" t="n">
        <f aca="false">E346/$K$190/2</f>
        <v>8.30523638435741E+023</v>
      </c>
      <c r="G346" s="1" t="n">
        <f aca="false">($W$191^(-1/$W$192))*($K$190^(1/$W$192-1))*EXP(($W$193+D346*$W$194)/($W$192*8.314*C346))*$Y$191</f>
        <v>1.27924571350319E+020</v>
      </c>
      <c r="H346" s="1" t="n">
        <f aca="false">($W$195^(-1/$W$196))*($K$190^(1/$W$196-1))*EXP(($W$197+D346*$W$198)/($W$196*8.314*C346))*$Y$192</f>
        <v>4.71045749964238E+020</v>
      </c>
      <c r="I346" s="1" t="n">
        <f aca="false">($W$199^(-1/$W$200))*($K$190^(1/$W$200-1))*EXP(($W$201+D346*$W$202)/($W$200*8.314*C346))*$Y$193</f>
        <v>2.60561806675332E+020</v>
      </c>
      <c r="J346" s="1" t="n">
        <f aca="false">($W$203^(-1/$W$204))*($K$190^(1/$W$204-1))*EXP(($W$205+D346*$W$206)/($W$204*8.314*C346))*$Y$194</f>
        <v>23755474407151400</v>
      </c>
      <c r="K346" s="1" t="n">
        <f aca="false">G346*$K$190*2</f>
        <v>255849.142700637</v>
      </c>
      <c r="L346" s="1" t="n">
        <f aca="false">H346*$K$190*2</f>
        <v>942091.499928476</v>
      </c>
      <c r="M346" s="1" t="n">
        <f aca="false">I346*$K$190*2</f>
        <v>521123.613350663</v>
      </c>
      <c r="N346" s="1" t="n">
        <f aca="false">J346*$K$190*2</f>
        <v>47.5109488143029</v>
      </c>
      <c r="Q346" s="29" t="n">
        <f aca="false">MIN(M346,E346)</f>
        <v>521123.613350663</v>
      </c>
      <c r="R346" s="29" t="n">
        <f aca="false">MIN(F346,I346)</f>
        <v>2.60561806675332E+020</v>
      </c>
    </row>
    <row r="347" customFormat="false" ht="13.8" hidden="false" customHeight="false" outlineLevel="0" collapsed="false">
      <c r="A347" s="0" t="n">
        <v>155</v>
      </c>
      <c r="B347" s="1" t="n">
        <v>45000</v>
      </c>
      <c r="C347" s="10" t="n">
        <f aca="false">$H$188+(($E$190/$H$190)*($B$190-B347-30000)/2.5)</f>
        <v>1389.22222222222</v>
      </c>
      <c r="D347" s="28" t="n">
        <f aca="false">D346+3300*9.8*(A347-A346)*1000</f>
        <v>4836300000</v>
      </c>
      <c r="E347" s="29" t="n">
        <f aca="false">$J$190*COS(20/180*3.14)+SIN(20/180*3.14)*D347</f>
        <v>1672102830.33347</v>
      </c>
      <c r="F347" s="1" t="n">
        <f aca="false">E347/$K$190/2</f>
        <v>8.36051415166734E+023</v>
      </c>
      <c r="G347" s="1" t="n">
        <f aca="false">($W$191^(-1/$W$192))*($K$190^(1/$W$192-1))*EXP(($W$193+D347*$W$194)/($W$192*8.314*C347))*$Y$191</f>
        <v>1.26232586929707E+020</v>
      </c>
      <c r="H347" s="1" t="n">
        <f aca="false">($W$195^(-1/$W$196))*($K$190^(1/$W$196-1))*EXP(($W$197+D347*$W$198)/($W$196*8.314*C347))*$Y$192</f>
        <v>4.62195650294552E+020</v>
      </c>
      <c r="I347" s="1" t="n">
        <f aca="false">($W$199^(-1/$W$200))*($K$190^(1/$W$200-1))*EXP(($W$201+D347*$W$202)/($W$200*8.314*C347))*$Y$193</f>
        <v>2.50370699722133E+020</v>
      </c>
      <c r="J347" s="1" t="n">
        <f aca="false">($W$203^(-1/$W$204))*($K$190^(1/$W$204-1))*EXP(($W$205+D347*$W$206)/($W$204*8.314*C347))*$Y$194</f>
        <v>23295540759818900</v>
      </c>
      <c r="K347" s="1" t="n">
        <f aca="false">G347*$K$190*2</f>
        <v>252465.173859414</v>
      </c>
      <c r="L347" s="1" t="n">
        <f aca="false">H347*$K$190*2</f>
        <v>924391.300589104</v>
      </c>
      <c r="M347" s="1" t="n">
        <f aca="false">I347*$K$190*2</f>
        <v>500741.399444265</v>
      </c>
      <c r="N347" s="1" t="n">
        <f aca="false">J347*$K$190*2</f>
        <v>46.5910815196378</v>
      </c>
      <c r="Q347" s="29" t="n">
        <f aca="false">MIN(M347,E347)</f>
        <v>500741.399444265</v>
      </c>
      <c r="R347" s="29" t="n">
        <f aca="false">MIN(F347,I347)</f>
        <v>2.50370699722133E+020</v>
      </c>
    </row>
    <row r="348" customFormat="false" ht="13.8" hidden="false" customHeight="false" outlineLevel="0" collapsed="false">
      <c r="A348" s="0" t="n">
        <v>156</v>
      </c>
      <c r="B348" s="1" t="n">
        <v>44000</v>
      </c>
      <c r="C348" s="10" t="n">
        <f aca="false">$H$188+(($E$190/$H$190)*($B$190-B348-30000)/2.5)</f>
        <v>1393.712</v>
      </c>
      <c r="D348" s="28" t="n">
        <f aca="false">D347+3300*9.8*(A348-A347)*1000</f>
        <v>4868640000</v>
      </c>
      <c r="E348" s="29" t="n">
        <f aca="false">$J$190*COS(20/180*3.14)+SIN(20/180*3.14)*D348</f>
        <v>1683158383.79545</v>
      </c>
      <c r="F348" s="1" t="n">
        <f aca="false">E348/$K$190/2</f>
        <v>8.41579191897726E+023</v>
      </c>
      <c r="G348" s="1" t="n">
        <f aca="false">($W$191^(-1/$W$192))*($K$190^(1/$W$192-1))*EXP(($W$193+D348*$W$194)/($W$192*8.314*C348))*$Y$191</f>
        <v>1.24573667524965E+020</v>
      </c>
      <c r="H348" s="1" t="n">
        <f aca="false">($W$195^(-1/$W$196))*($K$190^(1/$W$196-1))*EXP(($W$197+D348*$W$198)/($W$196*8.314*C348))*$Y$192</f>
        <v>4.53567251552323E+020</v>
      </c>
      <c r="I348" s="1" t="n">
        <f aca="false">($W$199^(-1/$W$200))*($K$190^(1/$W$200-1))*EXP(($W$201+D348*$W$202)/($W$200*8.314*C348))*$Y$193</f>
        <v>2.40640037816883E+020</v>
      </c>
      <c r="J348" s="1" t="n">
        <f aca="false">($W$203^(-1/$W$204))*($K$190^(1/$W$204-1))*EXP(($W$205+D348*$W$206)/($W$204*8.314*C348))*$Y$194</f>
        <v>22847389766434300</v>
      </c>
      <c r="K348" s="1" t="n">
        <f aca="false">G348*$K$190*2</f>
        <v>249147.335049931</v>
      </c>
      <c r="L348" s="1" t="n">
        <f aca="false">H348*$K$190*2</f>
        <v>907134.503104645</v>
      </c>
      <c r="M348" s="1" t="n">
        <f aca="false">I348*$K$190*2</f>
        <v>481280.075633767</v>
      </c>
      <c r="N348" s="1" t="n">
        <f aca="false">J348*$K$190*2</f>
        <v>45.6947795328685</v>
      </c>
      <c r="Q348" s="29" t="n">
        <f aca="false">MIN(M348,E348)</f>
        <v>481280.075633767</v>
      </c>
      <c r="R348" s="29" t="n">
        <f aca="false">MIN(F348,I348)</f>
        <v>2.40640037816883E+020</v>
      </c>
    </row>
    <row r="349" customFormat="false" ht="13.8" hidden="false" customHeight="false" outlineLevel="0" collapsed="false">
      <c r="A349" s="0" t="n">
        <v>157</v>
      </c>
      <c r="B349" s="1" t="n">
        <v>43000</v>
      </c>
      <c r="C349" s="10" t="n">
        <f aca="false">$H$188+(($E$190/$H$190)*($B$190-B349-30000)/2.5)</f>
        <v>1398.20177777778</v>
      </c>
      <c r="D349" s="28" t="n">
        <f aca="false">D348+3300*9.8*(A349-A348)*1000</f>
        <v>4900980000</v>
      </c>
      <c r="E349" s="29" t="n">
        <f aca="false">$J$190*COS(20/180*3.14)+SIN(20/180*3.14)*D349</f>
        <v>1694213937.25744</v>
      </c>
      <c r="F349" s="1" t="n">
        <f aca="false">E349/$K$190/2</f>
        <v>8.47106968628718E+023</v>
      </c>
      <c r="G349" s="1" t="n">
        <f aca="false">($W$191^(-1/$W$192))*($K$190^(1/$W$192-1))*EXP(($W$193+D349*$W$194)/($W$192*8.314*C349))*$Y$191</f>
        <v>1.2294699423702E+020</v>
      </c>
      <c r="H349" s="1" t="n">
        <f aca="false">($W$195^(-1/$W$196))*($K$190^(1/$W$196-1))*EXP(($W$197+D349*$W$198)/($W$196*8.314*C349))*$Y$192</f>
        <v>4.45153801658685E+020</v>
      </c>
      <c r="I349" s="1" t="n">
        <f aca="false">($W$199^(-1/$W$200))*($K$190^(1/$W$200-1))*EXP(($W$201+D349*$W$202)/($W$200*8.314*C349))*$Y$193</f>
        <v>2.31346446809317E+020</v>
      </c>
      <c r="J349" s="1" t="n">
        <f aca="false">($W$203^(-1/$W$204))*($K$190^(1/$W$204-1))*EXP(($W$205+D349*$W$206)/($W$204*8.314*C349))*$Y$194</f>
        <v>22410655737818700</v>
      </c>
      <c r="K349" s="1" t="n">
        <f aca="false">G349*$K$190*2</f>
        <v>245893.988474039</v>
      </c>
      <c r="L349" s="1" t="n">
        <f aca="false">H349*$K$190*2</f>
        <v>890307.60331737</v>
      </c>
      <c r="M349" s="1" t="n">
        <f aca="false">I349*$K$190*2</f>
        <v>462692.893618633</v>
      </c>
      <c r="N349" s="1" t="n">
        <f aca="false">J349*$K$190*2</f>
        <v>44.8213114756374</v>
      </c>
      <c r="Q349" s="29" t="n">
        <f aca="false">MIN(M349,E349)</f>
        <v>462692.893618633</v>
      </c>
      <c r="R349" s="29" t="n">
        <f aca="false">MIN(F349,I349)</f>
        <v>2.31346446809317E+020</v>
      </c>
    </row>
    <row r="350" customFormat="false" ht="13.8" hidden="false" customHeight="false" outlineLevel="0" collapsed="false">
      <c r="A350" s="0" t="n">
        <v>158</v>
      </c>
      <c r="B350" s="1" t="n">
        <v>42000</v>
      </c>
      <c r="C350" s="10" t="n">
        <f aca="false">$H$188+(($E$190/$H$190)*($B$190-B350-30000)/2.5)</f>
        <v>1402.69155555556</v>
      </c>
      <c r="D350" s="28" t="n">
        <f aca="false">D349+3300*9.8*(A350-A349)*1000</f>
        <v>4933320000</v>
      </c>
      <c r="E350" s="29" t="n">
        <f aca="false">$J$190*COS(20/180*3.14)+SIN(20/180*3.14)*D350</f>
        <v>1705269490.71942</v>
      </c>
      <c r="F350" s="1" t="n">
        <f aca="false">E350/$K$190/2</f>
        <v>8.5263474535971E+023</v>
      </c>
      <c r="G350" s="1" t="n">
        <f aca="false">($W$191^(-1/$W$192))*($K$190^(1/$W$192-1))*EXP(($W$193+D350*$W$194)/($W$192*8.314*C350))*$Y$191</f>
        <v>1.21351772390432E+020</v>
      </c>
      <c r="H350" s="1" t="n">
        <f aca="false">($W$195^(-1/$W$196))*($K$190^(1/$W$196-1))*EXP(($W$197+D350*$W$198)/($W$196*8.314*C350))*$Y$192</f>
        <v>4.36948787912084E+020</v>
      </c>
      <c r="I350" s="1" t="n">
        <f aca="false">($W$199^(-1/$W$200))*($K$190^(1/$W$200-1))*EXP(($W$201+D350*$W$202)/($W$200*8.314*C350))*$Y$193</f>
        <v>2.22467861914163E+020</v>
      </c>
      <c r="J350" s="1" t="n">
        <f aca="false">($W$203^(-1/$W$204))*($K$190^(1/$W$204-1))*EXP(($W$205+D350*$W$206)/($W$204*8.314*C350))*$Y$194</f>
        <v>21984986166864400</v>
      </c>
      <c r="K350" s="1" t="n">
        <f aca="false">G350*$K$190*2</f>
        <v>242703.544780864</v>
      </c>
      <c r="L350" s="1" t="n">
        <f aca="false">H350*$K$190*2</f>
        <v>873897.575824168</v>
      </c>
      <c r="M350" s="1" t="n">
        <f aca="false">I350*$K$190*2</f>
        <v>444935.723828327</v>
      </c>
      <c r="N350" s="1" t="n">
        <f aca="false">J350*$K$190*2</f>
        <v>43.9699723337288</v>
      </c>
      <c r="Q350" s="29" t="n">
        <f aca="false">MIN(M350,E350)</f>
        <v>444935.723828327</v>
      </c>
      <c r="R350" s="29" t="n">
        <f aca="false">MIN(F350,I350)</f>
        <v>2.22467861914163E+020</v>
      </c>
    </row>
    <row r="351" customFormat="false" ht="13.8" hidden="false" customHeight="false" outlineLevel="0" collapsed="false">
      <c r="A351" s="0" t="n">
        <v>159</v>
      </c>
      <c r="B351" s="1" t="n">
        <v>41000</v>
      </c>
      <c r="C351" s="10" t="n">
        <f aca="false">$H$188+(($E$190/$H$190)*($B$190-B351-30000)/2.5)</f>
        <v>1407.18133333333</v>
      </c>
      <c r="D351" s="28" t="n">
        <f aca="false">D350+3300*9.8*(A351-A350)*1000</f>
        <v>4965660000</v>
      </c>
      <c r="E351" s="29" t="n">
        <f aca="false">$J$190*COS(20/180*3.14)+SIN(20/180*3.14)*D351</f>
        <v>1716325044.1814</v>
      </c>
      <c r="F351" s="1" t="n">
        <f aca="false">E351/$K$190/2</f>
        <v>8.58162522090702E+023</v>
      </c>
      <c r="G351" s="1" t="n">
        <f aca="false">($W$191^(-1/$W$192))*($K$190^(1/$W$192-1))*EXP(($W$193+D351*$W$194)/($W$192*8.314*C351))*$Y$191</f>
        <v>1.19787230706508E+020</v>
      </c>
      <c r="H351" s="1" t="n">
        <f aca="false">($W$195^(-1/$W$196))*($K$190^(1/$W$196-1))*EXP(($W$197+D351*$W$198)/($W$196*8.314*C351))*$Y$192</f>
        <v>4.28945927370182E+020</v>
      </c>
      <c r="I351" s="1" t="n">
        <f aca="false">($W$199^(-1/$W$200))*($K$190^(1/$W$200-1))*EXP(($W$201+D351*$W$202)/($W$200*8.314*C351))*$Y$193</f>
        <v>2.13983447809953E+020</v>
      </c>
      <c r="J351" s="1" t="n">
        <f aca="false">($W$203^(-1/$W$204))*($K$190^(1/$W$204-1))*EXP(($W$205+D351*$W$206)/($W$204*8.314*C351))*$Y$194</f>
        <v>21570041190856800</v>
      </c>
      <c r="K351" s="1" t="n">
        <f aca="false">G351*$K$190*2</f>
        <v>239574.461413015</v>
      </c>
      <c r="L351" s="1" t="n">
        <f aca="false">H351*$K$190*2</f>
        <v>857891.854740365</v>
      </c>
      <c r="M351" s="1" t="n">
        <f aca="false">I351*$K$190*2</f>
        <v>427966.895619906</v>
      </c>
      <c r="N351" s="1" t="n">
        <f aca="false">J351*$K$190*2</f>
        <v>43.1400823817137</v>
      </c>
      <c r="Q351" s="29" t="n">
        <f aca="false">MIN(M351,E351)</f>
        <v>427966.895619906</v>
      </c>
      <c r="R351" s="29" t="n">
        <f aca="false">MIN(F351,I351)</f>
        <v>2.13983447809953E+020</v>
      </c>
    </row>
    <row r="352" customFormat="false" ht="13.8" hidden="false" customHeight="false" outlineLevel="0" collapsed="false">
      <c r="A352" s="0" t="n">
        <v>160</v>
      </c>
      <c r="B352" s="1" t="n">
        <v>40000</v>
      </c>
      <c r="C352" s="10" t="n">
        <f aca="false">$H$188+(($E$190/$H$190)*($B$190-B352-30000)/2.5)</f>
        <v>1411.67111111111</v>
      </c>
      <c r="D352" s="28" t="n">
        <f aca="false">D351+3300*9.8*(A352-A351)*1000</f>
        <v>4998000000</v>
      </c>
      <c r="E352" s="29" t="n">
        <f aca="false">$J$190*COS(20/180*3.14)+SIN(20/180*3.14)*D352</f>
        <v>1727380597.64339</v>
      </c>
      <c r="F352" s="1" t="n">
        <f aca="false">E352/$K$190/2</f>
        <v>8.63690298821694E+023</v>
      </c>
      <c r="G352" s="1" t="n">
        <f aca="false">($W$191^(-1/$W$192))*($K$190^(1/$W$192-1))*EXP(($W$193+D352*$W$194)/($W$192*8.314*C352))*$Y$191</f>
        <v>1.18252620508235E+020</v>
      </c>
      <c r="H352" s="1" t="n">
        <f aca="false">($W$195^(-1/$W$196))*($K$190^(1/$W$196-1))*EXP(($W$197+D352*$W$198)/($W$196*8.314*C352))*$Y$192</f>
        <v>4.21139157661765E+020</v>
      </c>
      <c r="I352" s="1" t="n">
        <f aca="false">($W$199^(-1/$W$200))*($K$190^(1/$W$200-1))*EXP(($W$201+D352*$W$202)/($W$200*8.314*C352))*$Y$193</f>
        <v>2.05873523997616E+020</v>
      </c>
      <c r="J352" s="1" t="n">
        <f aca="false">($W$203^(-1/$W$204))*($K$190^(1/$W$204-1))*EXP(($W$205+D352*$W$206)/($W$204*8.314*C352))*$Y$194</f>
        <v>21165493078169800</v>
      </c>
      <c r="K352" s="1" t="n">
        <f aca="false">G352*$K$190*2</f>
        <v>236505.24101647</v>
      </c>
      <c r="L352" s="1" t="n">
        <f aca="false">H352*$K$190*2</f>
        <v>842278.315323531</v>
      </c>
      <c r="M352" s="1" t="n">
        <f aca="false">I352*$K$190*2</f>
        <v>411747.047995231</v>
      </c>
      <c r="N352" s="1" t="n">
        <f aca="false">J352*$K$190*2</f>
        <v>42.3309861563397</v>
      </c>
      <c r="Q352" s="29" t="n">
        <f aca="false">MIN(M352,E352)</f>
        <v>411747.047995231</v>
      </c>
      <c r="R352" s="29" t="n">
        <f aca="false">MIN(F352,I352)</f>
        <v>2.05873523997616E+020</v>
      </c>
    </row>
    <row r="353" customFormat="false" ht="13.8" hidden="false" customHeight="false" outlineLevel="0" collapsed="false">
      <c r="A353" s="0" t="n">
        <v>161</v>
      </c>
      <c r="B353" s="1" t="n">
        <v>39000</v>
      </c>
      <c r="C353" s="10" t="n">
        <f aca="false">$H$188+(($E$190/$H$190)*($B$190-B353-30000)/2.5)</f>
        <v>1416.16088888889</v>
      </c>
      <c r="D353" s="28" t="n">
        <f aca="false">D352+3300*9.8*(A353-A352)*1000</f>
        <v>5030340000</v>
      </c>
      <c r="E353" s="29" t="n">
        <f aca="false">$J$190*COS(20/180*3.14)+SIN(20/180*3.14)*D353</f>
        <v>1738436151.10537</v>
      </c>
      <c r="F353" s="1" t="n">
        <f aca="false">E353/$K$190/2</f>
        <v>8.69218075552686E+023</v>
      </c>
      <c r="G353" s="1" t="n">
        <f aca="false">($W$191^(-1/$W$192))*($K$190^(1/$W$192-1))*EXP(($W$193+D353*$W$194)/($W$192*8.314*C353))*$Y$191</f>
        <v>1.16747214955712E+020</v>
      </c>
      <c r="H353" s="1" t="n">
        <f aca="false">($W$195^(-1/$W$196))*($K$190^(1/$W$196-1))*EXP(($W$197+D353*$W$198)/($W$196*8.314*C353))*$Y$192</f>
        <v>4.13522628207551E+020</v>
      </c>
      <c r="I353" s="1" t="n">
        <f aca="false">($W$199^(-1/$W$200))*($K$190^(1/$W$200-1))*EXP(($W$201+D353*$W$202)/($W$200*8.314*C353))*$Y$193</f>
        <v>1.9811949504851E+020</v>
      </c>
      <c r="J353" s="1" t="n">
        <f aca="false">($W$203^(-1/$W$204))*($K$190^(1/$W$204-1))*EXP(($W$205+D353*$W$206)/($W$204*8.314*C353))*$Y$194</f>
        <v>20771025738121900</v>
      </c>
      <c r="K353" s="1" t="n">
        <f aca="false">G353*$K$190*2</f>
        <v>233494.429911424</v>
      </c>
      <c r="L353" s="1" t="n">
        <f aca="false">H353*$K$190*2</f>
        <v>827045.256415102</v>
      </c>
      <c r="M353" s="1" t="n">
        <f aca="false">I353*$K$190*2</f>
        <v>396238.99009702</v>
      </c>
      <c r="N353" s="1" t="n">
        <f aca="false">J353*$K$190*2</f>
        <v>41.5420514762439</v>
      </c>
      <c r="Q353" s="29" t="n">
        <f aca="false">MIN(M353,E353)</f>
        <v>396238.99009702</v>
      </c>
      <c r="R353" s="29" t="n">
        <f aca="false">MIN(F353,I353)</f>
        <v>1.9811949504851E+020</v>
      </c>
    </row>
    <row r="354" customFormat="false" ht="13.8" hidden="false" customHeight="false" outlineLevel="0" collapsed="false">
      <c r="A354" s="0" t="n">
        <v>162</v>
      </c>
      <c r="B354" s="1" t="n">
        <v>38000</v>
      </c>
      <c r="C354" s="10" t="n">
        <f aca="false">$H$188+(($E$190/$H$190)*($B$190-B354-30000)/2.5)</f>
        <v>1420.65066666667</v>
      </c>
      <c r="D354" s="28" t="n">
        <f aca="false">D353+3300*9.8*(A354-A353)*1000</f>
        <v>5062680000</v>
      </c>
      <c r="E354" s="29" t="n">
        <f aca="false">$J$190*COS(20/180*3.14)+SIN(20/180*3.14)*D354</f>
        <v>1749491704.56736</v>
      </c>
      <c r="F354" s="1" t="n">
        <f aca="false">E354/$K$190/2</f>
        <v>8.74745852283678E+023</v>
      </c>
      <c r="G354" s="1" t="n">
        <f aca="false">($W$191^(-1/$W$192))*($K$190^(1/$W$192-1))*EXP(($W$193+D354*$W$194)/($W$192*8.314*C354))*$Y$191</f>
        <v>1.15270308310745E+020</v>
      </c>
      <c r="H354" s="1" t="n">
        <f aca="false">($W$195^(-1/$W$196))*($K$190^(1/$W$196-1))*EXP(($W$197+D354*$W$198)/($W$196*8.314*C354))*$Y$192</f>
        <v>4.06090691829913E+020</v>
      </c>
      <c r="I354" s="1" t="n">
        <f aca="false">($W$199^(-1/$W$200))*($K$190^(1/$W$200-1))*EXP(($W$201+D354*$W$202)/($W$200*8.314*C354))*$Y$193</f>
        <v>1.90703785398568E+020</v>
      </c>
      <c r="J354" s="1" t="n">
        <f aca="false">($W$203^(-1/$W$204))*($K$190^(1/$W$204-1))*EXP(($W$205+D354*$W$206)/($W$204*8.314*C354))*$Y$194</f>
        <v>20386334252848100</v>
      </c>
      <c r="K354" s="1" t="n">
        <f aca="false">G354*$K$190*2</f>
        <v>230540.61662149</v>
      </c>
      <c r="L354" s="1" t="n">
        <f aca="false">H354*$K$190*2</f>
        <v>812181.383659827</v>
      </c>
      <c r="M354" s="1" t="n">
        <f aca="false">I354*$K$190*2</f>
        <v>381407.570797135</v>
      </c>
      <c r="N354" s="1" t="n">
        <f aca="false">J354*$K$190*2</f>
        <v>40.7726685056962</v>
      </c>
      <c r="Q354" s="29" t="n">
        <f aca="false">MIN(M354,E354)</f>
        <v>381407.570797135</v>
      </c>
      <c r="R354" s="29" t="n">
        <f aca="false">MIN(F354,I354)</f>
        <v>1.90703785398568E+020</v>
      </c>
    </row>
    <row r="355" customFormat="false" ht="13.8" hidden="false" customHeight="false" outlineLevel="0" collapsed="false">
      <c r="A355" s="0" t="n">
        <v>163</v>
      </c>
      <c r="B355" s="1" t="n">
        <v>37000</v>
      </c>
      <c r="C355" s="10" t="n">
        <f aca="false">$H$188+(($E$190/$H$190)*($B$190-B355-30000)/2.5)</f>
        <v>1425.14044444444</v>
      </c>
      <c r="D355" s="28" t="n">
        <f aca="false">D354+3300*9.8*(A355-A354)*1000</f>
        <v>5095020000</v>
      </c>
      <c r="E355" s="29" t="n">
        <f aca="false">$J$190*COS(20/180*3.14)+SIN(20/180*3.14)*D355</f>
        <v>1760547258.02934</v>
      </c>
      <c r="F355" s="1" t="n">
        <f aca="false">E355/$K$190/2</f>
        <v>8.8027362901467E+023</v>
      </c>
      <c r="G355" s="1" t="n">
        <f aca="false">($W$191^(-1/$W$192))*($K$190^(1/$W$192-1))*EXP(($W$193+D355*$W$194)/($W$192*8.314*C355))*$Y$191</f>
        <v>1.13821215229399E+020</v>
      </c>
      <c r="H355" s="1" t="n">
        <f aca="false">($W$195^(-1/$W$196))*($K$190^(1/$W$196-1))*EXP(($W$197+D355*$W$198)/($W$196*8.314*C355))*$Y$192</f>
        <v>3.98837896732619E+020</v>
      </c>
      <c r="I355" s="1" t="n">
        <f aca="false">($W$199^(-1/$W$200))*($K$190^(1/$W$200-1))*EXP(($W$201+D355*$W$202)/($W$200*8.314*C355))*$Y$193</f>
        <v>1.83609778371593E+020</v>
      </c>
      <c r="J355" s="1" t="n">
        <f aca="false">($W$203^(-1/$W$204))*($K$190^(1/$W$204-1))*EXP(($W$205+D355*$W$206)/($W$204*8.314*C355))*$Y$194</f>
        <v>20011124430101400</v>
      </c>
      <c r="K355" s="1" t="n">
        <f aca="false">G355*$K$190*2</f>
        <v>227642.430458798</v>
      </c>
      <c r="L355" s="1" t="n">
        <f aca="false">H355*$K$190*2</f>
        <v>797675.793465238</v>
      </c>
      <c r="M355" s="1" t="n">
        <f aca="false">I355*$K$190*2</f>
        <v>367219.556743186</v>
      </c>
      <c r="N355" s="1" t="n">
        <f aca="false">J355*$K$190*2</f>
        <v>40.0222488602029</v>
      </c>
      <c r="Q355" s="29" t="n">
        <f aca="false">MIN(M355,E355)</f>
        <v>367219.556743186</v>
      </c>
      <c r="R355" s="29" t="n">
        <f aca="false">MIN(F355,I355)</f>
        <v>1.83609778371593E+020</v>
      </c>
    </row>
    <row r="356" customFormat="false" ht="13.8" hidden="false" customHeight="false" outlineLevel="0" collapsed="false">
      <c r="A356" s="0" t="n">
        <v>164</v>
      </c>
      <c r="B356" s="1" t="n">
        <v>36000</v>
      </c>
      <c r="C356" s="10" t="n">
        <f aca="false">$H$188+(($E$190/$H$190)*($B$190-B356-30000)/2.5)</f>
        <v>1429.63022222222</v>
      </c>
      <c r="D356" s="28" t="n">
        <f aca="false">D355+3300*9.8*(A356-A355)*1000</f>
        <v>5127360000</v>
      </c>
      <c r="E356" s="29" t="n">
        <f aca="false">$J$190*COS(20/180*3.14)+SIN(20/180*3.14)*D356</f>
        <v>1771602811.49133</v>
      </c>
      <c r="F356" s="1" t="n">
        <f aca="false">E356/$K$190/2</f>
        <v>8.85801405745663E+023</v>
      </c>
      <c r="G356" s="1" t="n">
        <f aca="false">($W$191^(-1/$W$192))*($K$190^(1/$W$192-1))*EXP(($W$193+D356*$W$194)/($W$192*8.314*C356))*$Y$191</f>
        <v>1.12399270081313E+020</v>
      </c>
      <c r="H356" s="1" t="n">
        <f aca="false">($W$195^(-1/$W$196))*($K$190^(1/$W$196-1))*EXP(($W$197+D356*$W$198)/($W$196*8.314*C356))*$Y$192</f>
        <v>3.91758978832635E+020</v>
      </c>
      <c r="I356" s="1" t="n">
        <f aca="false">($W$199^(-1/$W$200))*($K$190^(1/$W$200-1))*EXP(($W$201+D356*$W$202)/($W$200*8.314*C356))*$Y$193</f>
        <v>1.76821759137746E+020</v>
      </c>
      <c r="J356" s="1" t="n">
        <f aca="false">($W$203^(-1/$W$204))*($K$190^(1/$W$204-1))*EXP(($W$205+D356*$W$206)/($W$204*8.314*C356))*$Y$194</f>
        <v>19645112375958800</v>
      </c>
      <c r="K356" s="1" t="n">
        <f aca="false">G356*$K$190*2</f>
        <v>224798.540162627</v>
      </c>
      <c r="L356" s="1" t="n">
        <f aca="false">H356*$K$190*2</f>
        <v>783517.95766527</v>
      </c>
      <c r="M356" s="1" t="n">
        <f aca="false">I356*$K$190*2</f>
        <v>353643.518275492</v>
      </c>
      <c r="N356" s="1" t="n">
        <f aca="false">J356*$K$190*2</f>
        <v>39.2902247519175</v>
      </c>
      <c r="Q356" s="29" t="n">
        <f aca="false">MIN(M356,E356)</f>
        <v>353643.518275492</v>
      </c>
      <c r="R356" s="29" t="n">
        <f aca="false">MIN(F356,I356)</f>
        <v>1.76821759137746E+020</v>
      </c>
    </row>
    <row r="357" customFormat="false" ht="13.8" hidden="false" customHeight="false" outlineLevel="0" collapsed="false">
      <c r="A357" s="0" t="n">
        <v>165</v>
      </c>
      <c r="B357" s="1" t="n">
        <v>35000</v>
      </c>
      <c r="C357" s="10" t="n">
        <f aca="false">$H$188+(($E$190/$H$190)*($B$190-B357-30000)/2.5)</f>
        <v>1434.12</v>
      </c>
      <c r="D357" s="28" t="n">
        <f aca="false">D356+3300*9.8*(A357-A356)*1000</f>
        <v>5159700000</v>
      </c>
      <c r="E357" s="29" t="n">
        <f aca="false">$J$190*COS(20/180*3.14)+SIN(20/180*3.14)*D357</f>
        <v>1782658364.95331</v>
      </c>
      <c r="F357" s="1" t="n">
        <f aca="false">E357/$K$190/2</f>
        <v>8.91329182476655E+023</v>
      </c>
      <c r="G357" s="1" t="n">
        <f aca="false">($W$191^(-1/$W$192))*($K$190^(1/$W$192-1))*EXP(($W$193+D357*$W$194)/($W$192*8.314*C357))*$Y$191</f>
        <v>1.11003826294659E+020</v>
      </c>
      <c r="H357" s="1" t="n">
        <f aca="false">($W$195^(-1/$W$196))*($K$190^(1/$W$196-1))*EXP(($W$197+D357*$W$198)/($W$196*8.314*C357))*$Y$192</f>
        <v>3.84848854427061E+020</v>
      </c>
      <c r="I357" s="1" t="n">
        <f aca="false">($W$199^(-1/$W$200))*($K$190^(1/$W$200-1))*EXP(($W$201+D357*$W$202)/($W$200*8.314*C357))*$Y$193</f>
        <v>1.70324861335475E+020</v>
      </c>
      <c r="J357" s="1" t="n">
        <f aca="false">($W$203^(-1/$W$204))*($K$190^(1/$W$204-1))*EXP(($W$205+D357*$W$206)/($W$204*8.314*C357))*$Y$194</f>
        <v>19288024086458000</v>
      </c>
      <c r="K357" s="1" t="n">
        <f aca="false">G357*$K$190*2</f>
        <v>222007.652589318</v>
      </c>
      <c r="L357" s="1" t="n">
        <f aca="false">H357*$K$190*2</f>
        <v>769697.708854122</v>
      </c>
      <c r="M357" s="1" t="n">
        <f aca="false">I357*$K$190*2</f>
        <v>340649.72267095</v>
      </c>
      <c r="N357" s="1" t="n">
        <f aca="false">J357*$K$190*2</f>
        <v>38.5760481729161</v>
      </c>
      <c r="Q357" s="29" t="n">
        <f aca="false">MIN(M357,E357)</f>
        <v>340649.72267095</v>
      </c>
      <c r="R357" s="29" t="n">
        <f aca="false">MIN(F357,I357)</f>
        <v>1.70324861335475E+020</v>
      </c>
    </row>
    <row r="358" customFormat="false" ht="13.8" hidden="false" customHeight="false" outlineLevel="0" collapsed="false">
      <c r="A358" s="0" t="n">
        <v>166</v>
      </c>
      <c r="B358" s="1" t="n">
        <v>34000</v>
      </c>
      <c r="C358" s="10" t="n">
        <f aca="false">$H$188+(($E$190/$H$190)*($B$190-B358-30000)/2.5)</f>
        <v>1438.60977777778</v>
      </c>
      <c r="D358" s="28" t="n">
        <f aca="false">D357+3300*9.8*(A358-A357)*1000</f>
        <v>5192040000</v>
      </c>
      <c r="E358" s="29" t="n">
        <f aca="false">$J$190*COS(20/180*3.14)+SIN(20/180*3.14)*D358</f>
        <v>1793713918.41529</v>
      </c>
      <c r="F358" s="1" t="n">
        <f aca="false">E358/$K$190/2</f>
        <v>8.96856959207647E+023</v>
      </c>
      <c r="G358" s="1" t="n">
        <f aca="false">($W$191^(-1/$W$192))*($K$190^(1/$W$192-1))*EXP(($W$193+D358*$W$194)/($W$192*8.314*C358))*$Y$191</f>
        <v>1.09634255725664E+020</v>
      </c>
      <c r="H358" s="1" t="n">
        <f aca="false">($W$195^(-1/$W$196))*($K$190^(1/$W$196-1))*EXP(($W$197+D358*$W$198)/($W$196*8.314*C358))*$Y$192</f>
        <v>3.78102613179069E+020</v>
      </c>
      <c r="I358" s="1" t="n">
        <f aca="false">($W$199^(-1/$W$200))*($K$190^(1/$W$200-1))*EXP(($W$201+D358*$W$202)/($W$200*8.314*C358))*$Y$193</f>
        <v>1.64105017104527E+020</v>
      </c>
      <c r="J358" s="1" t="n">
        <f aca="false">($W$203^(-1/$W$204))*($K$190^(1/$W$204-1))*EXP(($W$205+D358*$W$206)/($W$204*8.314*C358))*$Y$194</f>
        <v>18939595057246600</v>
      </c>
      <c r="K358" s="1" t="n">
        <f aca="false">G358*$K$190*2</f>
        <v>219268.511451328</v>
      </c>
      <c r="L358" s="1" t="n">
        <f aca="false">H358*$K$190*2</f>
        <v>756205.226358139</v>
      </c>
      <c r="M358" s="1" t="n">
        <f aca="false">I358*$K$190*2</f>
        <v>328210.034209054</v>
      </c>
      <c r="N358" s="1" t="n">
        <f aca="false">J358*$K$190*2</f>
        <v>37.8791901144933</v>
      </c>
      <c r="Q358" s="29" t="n">
        <f aca="false">MIN(M358,E358)</f>
        <v>328210.034209054</v>
      </c>
      <c r="R358" s="29" t="n">
        <f aca="false">MIN(F358,I358)</f>
        <v>1.64105017104527E+020</v>
      </c>
    </row>
    <row r="359" customFormat="false" ht="13.8" hidden="false" customHeight="false" outlineLevel="0" collapsed="false">
      <c r="A359" s="0" t="n">
        <v>167</v>
      </c>
      <c r="B359" s="1" t="n">
        <v>33000</v>
      </c>
      <c r="C359" s="10" t="n">
        <f aca="false">$H$188+(($E$190/$H$190)*($B$190-B359-30000)/2.5)</f>
        <v>1443.09955555556</v>
      </c>
      <c r="D359" s="28" t="n">
        <f aca="false">D358+3300*9.8*(A359-A358)*1000</f>
        <v>5224380000</v>
      </c>
      <c r="E359" s="29" t="n">
        <f aca="false">$J$190*COS(20/180*3.14)+SIN(20/180*3.14)*D359</f>
        <v>1804769471.87728</v>
      </c>
      <c r="F359" s="1" t="n">
        <f aca="false">E359/$K$190/2</f>
        <v>9.02384735938639E+023</v>
      </c>
      <c r="G359" s="1" t="n">
        <f aca="false">($W$191^(-1/$W$192))*($K$190^(1/$W$192-1))*EXP(($W$193+D359*$W$194)/($W$192*8.314*C359))*$Y$191</f>
        <v>1.0828994805169E+020</v>
      </c>
      <c r="H359" s="1" t="n">
        <f aca="false">($W$195^(-1/$W$196))*($K$190^(1/$W$196-1))*EXP(($W$197+D359*$W$198)/($W$196*8.314*C359))*$Y$192</f>
        <v>3.71515511407638E+020</v>
      </c>
      <c r="I359" s="1" t="n">
        <f aca="false">($W$199^(-1/$W$200))*($K$190^(1/$W$200-1))*EXP(($W$201+D359*$W$202)/($W$200*8.314*C359))*$Y$193</f>
        <v>1.58148910296756E+020</v>
      </c>
      <c r="J359" s="1" t="n">
        <f aca="false">($W$203^(-1/$W$204))*($K$190^(1/$W$204-1))*EXP(($W$205+D359*$W$206)/($W$204*8.314*C359))*$Y$194</f>
        <v>18599569910369500</v>
      </c>
      <c r="K359" s="1" t="n">
        <f aca="false">G359*$K$190*2</f>
        <v>216579.89610338</v>
      </c>
      <c r="L359" s="1" t="n">
        <f aca="false">H359*$K$190*2</f>
        <v>743031.022815276</v>
      </c>
      <c r="M359" s="1" t="n">
        <f aca="false">I359*$K$190*2</f>
        <v>316297.820593511</v>
      </c>
      <c r="N359" s="1" t="n">
        <f aca="false">J359*$K$190*2</f>
        <v>37.199139820739</v>
      </c>
      <c r="Q359" s="29" t="n">
        <f aca="false">MIN(M359,E359)</f>
        <v>316297.820593511</v>
      </c>
      <c r="R359" s="29" t="n">
        <f aca="false">MIN(F359,I359)</f>
        <v>1.58148910296756E+020</v>
      </c>
    </row>
    <row r="360" customFormat="false" ht="13.8" hidden="false" customHeight="false" outlineLevel="0" collapsed="false">
      <c r="A360" s="0" t="n">
        <v>168</v>
      </c>
      <c r="B360" s="1" t="n">
        <v>32000</v>
      </c>
      <c r="C360" s="10" t="n">
        <f aca="false">$H$188+(($E$190/$H$190)*($B$190-B360-30000)/2.5)</f>
        <v>1447.58933333333</v>
      </c>
      <c r="D360" s="28" t="n">
        <f aca="false">D359+3300*9.8*(A360-A359)*1000</f>
        <v>5256720000</v>
      </c>
      <c r="E360" s="29" t="n">
        <f aca="false">$J$190*COS(20/180*3.14)+SIN(20/180*3.14)*D360</f>
        <v>1815825025.33926</v>
      </c>
      <c r="F360" s="1" t="n">
        <f aca="false">E360/$K$190/2</f>
        <v>9.07912512669631E+023</v>
      </c>
      <c r="G360" s="1" t="n">
        <f aca="false">($W$191^(-1/$W$192))*($K$190^(1/$W$192-1))*EXP(($W$193+D360*$W$194)/($W$192*8.314*C360))*$Y$191</f>
        <v>1.06970310186876E+020</v>
      </c>
      <c r="H360" s="1" t="n">
        <f aca="false">($W$195^(-1/$W$196))*($K$190^(1/$W$196-1))*EXP(($W$197+D360*$W$198)/($W$196*8.314*C360))*$Y$192</f>
        <v>3.65082965666594E+020</v>
      </c>
      <c r="I360" s="1" t="n">
        <f aca="false">($W$199^(-1/$W$200))*($K$190^(1/$W$200-1))*EXP(($W$201+D360*$W$202)/($W$200*8.314*C360))*$Y$193</f>
        <v>1.52443932648094E+020</v>
      </c>
      <c r="J360" s="1" t="n">
        <f aca="false">($W$203^(-1/$W$204))*($K$190^(1/$W$204-1))*EXP(($W$205+D360*$W$206)/($W$204*8.314*C360))*$Y$194</f>
        <v>18267702037370700</v>
      </c>
      <c r="K360" s="1" t="n">
        <f aca="false">G360*$K$190*2</f>
        <v>213940.620373752</v>
      </c>
      <c r="L360" s="1" t="n">
        <f aca="false">H360*$K$190*2</f>
        <v>730165.931333188</v>
      </c>
      <c r="M360" s="1" t="n">
        <f aca="false">I360*$K$190*2</f>
        <v>304887.865296188</v>
      </c>
      <c r="N360" s="1" t="n">
        <f aca="false">J360*$K$190*2</f>
        <v>36.5354040747414</v>
      </c>
      <c r="Q360" s="29" t="n">
        <f aca="false">MIN(M360,E360)</f>
        <v>304887.865296188</v>
      </c>
      <c r="R360" s="29" t="n">
        <f aca="false">MIN(F360,I360)</f>
        <v>1.52443932648094E+020</v>
      </c>
    </row>
    <row r="361" customFormat="false" ht="13.8" hidden="false" customHeight="false" outlineLevel="0" collapsed="false">
      <c r="A361" s="0" t="n">
        <v>169</v>
      </c>
      <c r="B361" s="1" t="n">
        <v>31000</v>
      </c>
      <c r="C361" s="10" t="n">
        <f aca="false">$H$188+(($E$190/$H$190)*($B$190-B361-30000)/2.5)</f>
        <v>1452.07911111111</v>
      </c>
      <c r="D361" s="28" t="n">
        <f aca="false">D360+3300*9.8*(A361-A360)*1000</f>
        <v>5289060000</v>
      </c>
      <c r="E361" s="29" t="n">
        <f aca="false">$J$190*COS(20/180*3.14)+SIN(20/180*3.14)*D361</f>
        <v>1826880578.80125</v>
      </c>
      <c r="F361" s="1" t="n">
        <f aca="false">E361/$K$190/2</f>
        <v>9.13440289400623E+023</v>
      </c>
      <c r="G361" s="1" t="n">
        <f aca="false">($W$191^(-1/$W$192))*($K$190^(1/$W$192-1))*EXP(($W$193+D361*$W$194)/($W$192*8.314*C361))*$Y$191</f>
        <v>1.05674765719418E+020</v>
      </c>
      <c r="H361" s="1" t="n">
        <f aca="false">($W$195^(-1/$W$196))*($K$190^(1/$W$196-1))*EXP(($W$197+D361*$W$198)/($W$196*8.314*C361))*$Y$192</f>
        <v>3.5880054659928E+020</v>
      </c>
      <c r="I361" s="1" t="n">
        <f aca="false">($W$199^(-1/$W$200))*($K$190^(1/$W$200-1))*EXP(($W$201+D361*$W$202)/($W$200*8.314*C361))*$Y$193</f>
        <v>1.46978142710808E+020</v>
      </c>
      <c r="J361" s="1" t="n">
        <f aca="false">($W$203^(-1/$W$204))*($K$190^(1/$W$204-1))*EXP(($W$205+D361*$W$206)/($W$204*8.314*C361))*$Y$194</f>
        <v>17943753257925400</v>
      </c>
      <c r="K361" s="1" t="n">
        <f aca="false">G361*$K$190*2</f>
        <v>211349.531438836</v>
      </c>
      <c r="L361" s="1" t="n">
        <f aca="false">H361*$K$190*2</f>
        <v>717601.09319856</v>
      </c>
      <c r="M361" s="1" t="n">
        <f aca="false">I361*$K$190*2</f>
        <v>293956.285421616</v>
      </c>
      <c r="N361" s="1" t="n">
        <f aca="false">J361*$K$190*2</f>
        <v>35.8875065158509</v>
      </c>
      <c r="Q361" s="29" t="n">
        <f aca="false">MIN(M361,E361)</f>
        <v>293956.285421616</v>
      </c>
      <c r="R361" s="29" t="n">
        <f aca="false">MIN(F361,I361)</f>
        <v>1.46978142710808E+020</v>
      </c>
    </row>
    <row r="362" customFormat="false" ht="13.8" hidden="false" customHeight="false" outlineLevel="0" collapsed="false">
      <c r="A362" s="0" t="n">
        <v>170</v>
      </c>
      <c r="B362" s="1" t="n">
        <v>30000</v>
      </c>
      <c r="C362" s="10" t="n">
        <f aca="false">$H$188+(($E$190/$H$190)*($B$190-B362-30000)/2.5)</f>
        <v>1456.56888888889</v>
      </c>
      <c r="D362" s="28" t="n">
        <f aca="false">D361+3300*9.8*(A362-A361)*1000</f>
        <v>5321400000</v>
      </c>
      <c r="E362" s="29" t="n">
        <f aca="false">$J$190*COS(20/180*3.14)+SIN(20/180*3.14)*D362</f>
        <v>1837936132.26323</v>
      </c>
      <c r="F362" s="1" t="n">
        <f aca="false">E362/$K$190/2</f>
        <v>9.18968066131615E+023</v>
      </c>
      <c r="G362" s="1" t="n">
        <f aca="false">($W$191^(-1/$W$192))*($K$190^(1/$W$192-1))*EXP(($W$193+D362*$W$194)/($W$192*8.314*C362))*$Y$191</f>
        <v>1.04402754369603E+020</v>
      </c>
      <c r="H362" s="1" t="n">
        <f aca="false">($W$195^(-1/$W$196))*($K$190^(1/$W$196-1))*EXP(($W$197+D362*$W$198)/($W$196*8.314*C362))*$Y$192</f>
        <v>3.52663973055838E+020</v>
      </c>
      <c r="I362" s="1" t="n">
        <f aca="false">($W$199^(-1/$W$200))*($K$190^(1/$W$200-1))*EXP(($W$201+D362*$W$202)/($W$200*8.314*C362))*$Y$193</f>
        <v>1.41740227359923E+020</v>
      </c>
      <c r="J362" s="1" t="n">
        <f aca="false">($W$203^(-1/$W$204))*($K$190^(1/$W$204-1))*EXP(($W$205+D362*$W$206)/($W$204*8.314*C362))*$Y$194</f>
        <v>17627493493261000</v>
      </c>
      <c r="K362" s="1" t="n">
        <f aca="false">G362*$K$190*2</f>
        <v>208805.508739207</v>
      </c>
      <c r="L362" s="1" t="n">
        <f aca="false">H362*$K$190*2</f>
        <v>705327.946111676</v>
      </c>
      <c r="M362" s="1" t="n">
        <f aca="false">I362*$K$190*2</f>
        <v>283480.454719846</v>
      </c>
      <c r="N362" s="1" t="n">
        <f aca="false">J362*$K$190*2</f>
        <v>35.2549869865221</v>
      </c>
      <c r="Q362" s="29" t="n">
        <f aca="false">MIN(M362,E362)</f>
        <v>283480.454719846</v>
      </c>
      <c r="R362" s="29" t="n">
        <f aca="false">MIN(F362,I362)</f>
        <v>1.41740227359923E+020</v>
      </c>
    </row>
    <row r="363" customFormat="false" ht="13.8" hidden="false" customHeight="false" outlineLevel="0" collapsed="false">
      <c r="A363" s="0" t="n">
        <v>171</v>
      </c>
      <c r="B363" s="1" t="n">
        <v>29000</v>
      </c>
      <c r="C363" s="10" t="n">
        <f aca="false">$H$188+(($E$190/$H$190)*($B$190-B363-30000)/2.5)</f>
        <v>1461.05866666667</v>
      </c>
      <c r="D363" s="28" t="n">
        <f aca="false">D362+3300*9.8*(A363-A362)*1000</f>
        <v>5353740000</v>
      </c>
      <c r="E363" s="29" t="n">
        <f aca="false">$J$190*COS(20/180*3.14)+SIN(20/180*3.14)*D363</f>
        <v>1848991685.72521</v>
      </c>
      <c r="F363" s="1" t="n">
        <f aca="false">E363/$K$190/2</f>
        <v>9.24495842862607E+023</v>
      </c>
      <c r="G363" s="1" t="n">
        <f aca="false">($W$191^(-1/$W$192))*($K$190^(1/$W$192-1))*EXP(($W$193+D363*$W$194)/($W$192*8.314*C363))*$Y$191</f>
        <v>1.03153731467736E+020</v>
      </c>
      <c r="H363" s="1" t="n">
        <f aca="false">($W$195^(-1/$W$196))*($K$190^(1/$W$196-1))*EXP(($W$197+D363*$W$198)/($W$196*8.314*C363))*$Y$192</f>
        <v>3.46669106460769E+020</v>
      </c>
      <c r="I363" s="1" t="n">
        <f aca="false">($W$199^(-1/$W$200))*($K$190^(1/$W$200-1))*EXP(($W$201+D363*$W$202)/($W$200*8.314*C363))*$Y$193</f>
        <v>1.36719465700598E+020</v>
      </c>
      <c r="J363" s="1" t="n">
        <f aca="false">($W$203^(-1/$W$204))*($K$190^(1/$W$204-1))*EXP(($W$205+D363*$W$206)/($W$204*8.314*C363))*$Y$194</f>
        <v>17318700453663400</v>
      </c>
      <c r="K363" s="1" t="n">
        <f aca="false">G363*$K$190*2</f>
        <v>206307.462935471</v>
      </c>
      <c r="L363" s="1" t="n">
        <f aca="false">H363*$K$190*2</f>
        <v>693338.212921537</v>
      </c>
      <c r="M363" s="1" t="n">
        <f aca="false">I363*$K$190*2</f>
        <v>273438.931401197</v>
      </c>
      <c r="N363" s="1" t="n">
        <f aca="false">J363*$K$190*2</f>
        <v>34.6374009073267</v>
      </c>
      <c r="Q363" s="29" t="n">
        <f aca="false">MIN(M363,E363)</f>
        <v>273438.931401197</v>
      </c>
      <c r="R363" s="29" t="n">
        <f aca="false">MIN(F363,I363)</f>
        <v>1.36719465700598E+020</v>
      </c>
    </row>
    <row r="364" customFormat="false" ht="13.8" hidden="false" customHeight="false" outlineLevel="0" collapsed="false">
      <c r="A364" s="0" t="n">
        <v>172</v>
      </c>
      <c r="B364" s="1" t="n">
        <v>28000</v>
      </c>
      <c r="C364" s="10" t="n">
        <f aca="false">$H$188+(($E$190/$H$190)*($B$190-B364-30000)/2.5)</f>
        <v>1465.54844444444</v>
      </c>
      <c r="D364" s="28" t="n">
        <f aca="false">D363+3300*9.8*(A364-A363)*1000</f>
        <v>5386080000</v>
      </c>
      <c r="E364" s="29" t="n">
        <f aca="false">$J$190*COS(20/180*3.14)+SIN(20/180*3.14)*D364</f>
        <v>1860047239.1872</v>
      </c>
      <c r="F364" s="1" t="n">
        <f aca="false">E364/$K$190/2</f>
        <v>9.30023619593599E+023</v>
      </c>
      <c r="G364" s="1" t="n">
        <f aca="false">($W$191^(-1/$W$192))*($K$190^(1/$W$192-1))*EXP(($W$193+D364*$W$194)/($W$192*8.314*C364))*$Y$191</f>
        <v>1.01927167451151E+020</v>
      </c>
      <c r="H364" s="1" t="n">
        <f aca="false">($W$195^(-1/$W$196))*($K$190^(1/$W$196-1))*EXP(($W$197+D364*$W$198)/($W$196*8.314*C364))*$Y$192</f>
        <v>3.40811945419073E+020</v>
      </c>
      <c r="I364" s="1" t="n">
        <f aca="false">($W$199^(-1/$W$200))*($K$190^(1/$W$200-1))*EXP(($W$201+D364*$W$202)/($W$200*8.314*C364))*$Y$193</f>
        <v>1.3190569521614E+020</v>
      </c>
      <c r="J364" s="1" t="n">
        <f aca="false">($W$203^(-1/$W$204))*($K$190^(1/$W$204-1))*EXP(($W$205+D364*$W$206)/($W$204*8.314*C364))*$Y$194</f>
        <v>17017159339401200</v>
      </c>
      <c r="K364" s="1" t="n">
        <f aca="false">G364*$K$190*2</f>
        <v>203854.334902303</v>
      </c>
      <c r="L364" s="1" t="n">
        <f aca="false">H364*$K$190*2</f>
        <v>681623.890838146</v>
      </c>
      <c r="M364" s="1" t="n">
        <f aca="false">I364*$K$190*2</f>
        <v>263811.39043228</v>
      </c>
      <c r="N364" s="1" t="n">
        <f aca="false">J364*$K$190*2</f>
        <v>34.0343186788024</v>
      </c>
      <c r="Q364" s="29" t="n">
        <f aca="false">MIN(M364,E364)</f>
        <v>263811.39043228</v>
      </c>
      <c r="R364" s="29" t="n">
        <f aca="false">MIN(F364,I364)</f>
        <v>1.3190569521614E+020</v>
      </c>
    </row>
    <row r="365" customFormat="false" ht="13.8" hidden="false" customHeight="false" outlineLevel="0" collapsed="false">
      <c r="A365" s="0" t="n">
        <v>173</v>
      </c>
      <c r="B365" s="1" t="n">
        <v>27000</v>
      </c>
      <c r="C365" s="10" t="n">
        <f aca="false">$H$188+(($E$190/$H$190)*($B$190-B365-30000)/2.5)</f>
        <v>1470.03822222222</v>
      </c>
      <c r="D365" s="28" t="n">
        <f aca="false">D364+3300*9.8*(A365-A364)*1000</f>
        <v>5418420000</v>
      </c>
      <c r="E365" s="29" t="n">
        <f aca="false">$J$190*COS(20/180*3.14)+SIN(20/180*3.14)*D365</f>
        <v>1871102792.64918</v>
      </c>
      <c r="F365" s="1" t="n">
        <f aca="false">E365/$K$190/2</f>
        <v>9.35551396324592E+023</v>
      </c>
      <c r="G365" s="1" t="n">
        <f aca="false">($W$191^(-1/$W$192))*($K$190^(1/$W$192-1))*EXP(($W$193+D365*$W$194)/($W$192*8.314*C365))*$Y$191</f>
        <v>1.00722547379547E+020</v>
      </c>
      <c r="H365" s="1" t="n">
        <f aca="false">($W$195^(-1/$W$196))*($K$190^(1/$W$196-1))*EXP(($W$197+D365*$W$198)/($W$196*8.314*C365))*$Y$192</f>
        <v>3.35088620549863E+020</v>
      </c>
      <c r="I365" s="1" t="n">
        <f aca="false">($W$199^(-1/$W$200))*($K$190^(1/$W$200-1))*EXP(($W$201+D365*$W$202)/($W$200*8.314*C365))*$Y$193</f>
        <v>1.27289280007359E+020</v>
      </c>
      <c r="J365" s="1" t="n">
        <f aca="false">($W$203^(-1/$W$204))*($K$190^(1/$W$204-1))*EXP(($W$205+D365*$W$206)/($W$204*8.314*C365))*$Y$194</f>
        <v>16722662554436100</v>
      </c>
      <c r="K365" s="1" t="n">
        <f aca="false">G365*$K$190*2</f>
        <v>201445.094759094</v>
      </c>
      <c r="L365" s="1" t="n">
        <f aca="false">H365*$K$190*2</f>
        <v>670177.241099725</v>
      </c>
      <c r="M365" s="1" t="n">
        <f aca="false">I365*$K$190*2</f>
        <v>254578.560014719</v>
      </c>
      <c r="N365" s="1" t="n">
        <f aca="false">J365*$K$190*2</f>
        <v>33.4453251088722</v>
      </c>
      <c r="Q365" s="29" t="n">
        <f aca="false">MIN(M365,E365)</f>
        <v>254578.560014719</v>
      </c>
      <c r="R365" s="29" t="n">
        <f aca="false">MIN(F365,I365)</f>
        <v>1.27289280007359E+020</v>
      </c>
    </row>
    <row r="366" customFormat="false" ht="13.8" hidden="false" customHeight="false" outlineLevel="0" collapsed="false">
      <c r="A366" s="0" t="n">
        <v>174</v>
      </c>
      <c r="B366" s="1" t="n">
        <v>26000</v>
      </c>
      <c r="C366" s="10" t="n">
        <f aca="false">$H$188+(($E$190/$H$190)*($B$190-B366-30000)/2.5)</f>
        <v>1474.528</v>
      </c>
      <c r="D366" s="28" t="n">
        <f aca="false">D365+3300*9.8*(A366-A365)*1000</f>
        <v>5450760000</v>
      </c>
      <c r="E366" s="29" t="n">
        <f aca="false">$J$190*COS(20/180*3.14)+SIN(20/180*3.14)*D366</f>
        <v>1882158346.11117</v>
      </c>
      <c r="F366" s="1" t="n">
        <f aca="false">E366/$K$190/2</f>
        <v>9.41079173055584E+023</v>
      </c>
      <c r="G366" s="1" t="n">
        <f aca="false">($W$191^(-1/$W$192))*($K$190^(1/$W$192-1))*EXP(($W$193+D366*$W$194)/($W$192*8.314*C366))*$Y$191</f>
        <v>9.95393704678757E+019</v>
      </c>
      <c r="H366" s="1" t="n">
        <f aca="false">($W$195^(-1/$W$196))*($K$190^(1/$W$196-1))*EXP(($W$197+D366*$W$198)/($W$196*8.314*C366))*$Y$192</f>
        <v>3.29495389536893E+020</v>
      </c>
      <c r="I366" s="1" t="n">
        <f aca="false">($W$199^(-1/$W$200))*($K$190^(1/$W$200-1))*EXP(($W$201+D366*$W$202)/($W$200*8.314*C366))*$Y$193</f>
        <v>1.22861080984931E+020</v>
      </c>
      <c r="J366" s="1" t="n">
        <f aca="false">($W$203^(-1/$W$204))*($K$190^(1/$W$204-1))*EXP(($W$205+D366*$W$206)/($W$204*8.314*C366))*$Y$194</f>
        <v>16435009432317900</v>
      </c>
      <c r="K366" s="1" t="n">
        <f aca="false">G366*$K$190*2</f>
        <v>199078.740935751</v>
      </c>
      <c r="L366" s="1" t="n">
        <f aca="false">H366*$K$190*2</f>
        <v>658990.779073787</v>
      </c>
      <c r="M366" s="1" t="n">
        <f aca="false">I366*$K$190*2</f>
        <v>245722.161969861</v>
      </c>
      <c r="N366" s="1" t="n">
        <f aca="false">J366*$K$190*2</f>
        <v>32.8700188646358</v>
      </c>
      <c r="Q366" s="29" t="n">
        <f aca="false">MIN(M366,E366)</f>
        <v>245722.161969861</v>
      </c>
      <c r="R366" s="29" t="n">
        <f aca="false">MIN(F366,I366)</f>
        <v>1.22861080984931E+020</v>
      </c>
    </row>
    <row r="367" customFormat="false" ht="13.8" hidden="false" customHeight="false" outlineLevel="0" collapsed="false">
      <c r="A367" s="0" t="n">
        <v>175</v>
      </c>
      <c r="B367" s="1" t="n">
        <v>25000</v>
      </c>
      <c r="C367" s="10" t="n">
        <f aca="false">$H$188+(($E$190/$H$190)*($B$190-B367-30000)/2.5)</f>
        <v>1479.01777777778</v>
      </c>
      <c r="D367" s="28" t="n">
        <f aca="false">D366+3300*9.8*(A367-A366)*1000</f>
        <v>5483100000</v>
      </c>
      <c r="E367" s="29" t="n">
        <f aca="false">$J$190*COS(20/180*3.14)+SIN(20/180*3.14)*D367</f>
        <v>1893213899.57315</v>
      </c>
      <c r="F367" s="1" t="n">
        <f aca="false">E367/$K$190/2</f>
        <v>9.46606949786576E+023</v>
      </c>
      <c r="G367" s="1" t="n">
        <f aca="false">($W$191^(-1/$W$192))*($K$190^(1/$W$192-1))*EXP(($W$193+D367*$W$194)/($W$192*8.314*C367))*$Y$191</f>
        <v>9.83771496361081E+019</v>
      </c>
      <c r="H367" s="1" t="n">
        <f aca="false">($W$195^(-1/$W$196))*($K$190^(1/$W$196-1))*EXP(($W$197+D367*$W$198)/($W$196*8.314*C367))*$Y$192</f>
        <v>3.24028632386007E+020</v>
      </c>
      <c r="I367" s="1" t="n">
        <f aca="false">($W$199^(-1/$W$200))*($K$190^(1/$W$200-1))*EXP(($W$201+D367*$W$202)/($W$200*8.314*C367))*$Y$193</f>
        <v>1.1861242788574E+020</v>
      </c>
      <c r="J367" s="1" t="n">
        <f aca="false">($W$203^(-1/$W$204))*($K$190^(1/$W$204-1))*EXP(($W$205+D367*$W$206)/($W$204*8.314*C367))*$Y$194</f>
        <v>16154005973695200</v>
      </c>
      <c r="K367" s="1" t="n">
        <f aca="false">G367*$K$190*2</f>
        <v>196754.299272216</v>
      </c>
      <c r="L367" s="1" t="n">
        <f aca="false">H367*$K$190*2</f>
        <v>648057.264772014</v>
      </c>
      <c r="M367" s="1" t="n">
        <f aca="false">I367*$K$190*2</f>
        <v>237224.85577148</v>
      </c>
      <c r="N367" s="1" t="n">
        <f aca="false">J367*$K$190*2</f>
        <v>32.3080119473904</v>
      </c>
      <c r="Q367" s="29" t="n">
        <f aca="false">MIN(M367,E367)</f>
        <v>237224.85577148</v>
      </c>
      <c r="R367" s="29" t="n">
        <f aca="false">MIN(F367,I367)</f>
        <v>1.1861242788574E+020</v>
      </c>
    </row>
    <row r="368" customFormat="false" ht="13.8" hidden="false" customHeight="false" outlineLevel="0" collapsed="false">
      <c r="A368" s="0" t="n">
        <v>176</v>
      </c>
      <c r="B368" s="1" t="n">
        <v>24000</v>
      </c>
      <c r="C368" s="10" t="n">
        <f aca="false">$H$188+(($E$190/$H$190)*($B$190-B368-30000)/2.5)</f>
        <v>1483.50755555556</v>
      </c>
      <c r="D368" s="28" t="n">
        <f aca="false">D367+3300*9.8*(A368-A367)*1000</f>
        <v>5515440000</v>
      </c>
      <c r="E368" s="29" t="n">
        <f aca="false">$J$190*COS(20/180*3.14)+SIN(20/180*3.14)*D368</f>
        <v>1904269453.03514</v>
      </c>
      <c r="F368" s="1" t="n">
        <f aca="false">E368/$K$190/2</f>
        <v>9.52134726517568E+023</v>
      </c>
      <c r="G368" s="1" t="n">
        <f aca="false">($W$191^(-1/$W$192))*($K$190^(1/$W$192-1))*EXP(($W$193+D368*$W$194)/($W$192*8.314*C368))*$Y$191</f>
        <v>9.72354110751784E+019</v>
      </c>
      <c r="H368" s="1" t="n">
        <f aca="false">($W$195^(-1/$W$196))*($K$190^(1/$W$196-1))*EXP(($W$197+D368*$W$198)/($W$196*8.314*C368))*$Y$192</f>
        <v>3.18684846879972E+020</v>
      </c>
      <c r="I368" s="1" t="n">
        <f aca="false">($W$199^(-1/$W$200))*($K$190^(1/$W$200-1))*EXP(($W$201+D368*$W$202)/($W$200*8.314*C368))*$Y$193</f>
        <v>1.14535092993681E+020</v>
      </c>
      <c r="J368" s="1" t="n">
        <f aca="false">($W$203^(-1/$W$204))*($K$190^(1/$W$204-1))*EXP(($W$205+D368*$W$206)/($W$204*8.314*C368))*$Y$194</f>
        <v>15879464594900700</v>
      </c>
      <c r="K368" s="1" t="n">
        <f aca="false">G368*$K$190*2</f>
        <v>194470.822150357</v>
      </c>
      <c r="L368" s="1" t="n">
        <f aca="false">H368*$K$190*2</f>
        <v>637369.693759943</v>
      </c>
      <c r="M368" s="1" t="n">
        <f aca="false">I368*$K$190*2</f>
        <v>229070.185987362</v>
      </c>
      <c r="N368" s="1" t="n">
        <f aca="false">J368*$K$190*2</f>
        <v>31.7589291898014</v>
      </c>
      <c r="Q368" s="29" t="n">
        <f aca="false">MIN(M368,E368)</f>
        <v>229070.185987362</v>
      </c>
      <c r="R368" s="29" t="n">
        <f aca="false">MIN(F368,I368)</f>
        <v>1.14535092993681E+020</v>
      </c>
    </row>
    <row r="369" customFormat="false" ht="13.8" hidden="false" customHeight="false" outlineLevel="0" collapsed="false">
      <c r="A369" s="0" t="n">
        <v>177</v>
      </c>
      <c r="B369" s="1" t="n">
        <v>23000</v>
      </c>
      <c r="C369" s="10" t="n">
        <f aca="false">$H$188+(($E$190/$H$190)*($B$190-B369-30000)/2.5)</f>
        <v>1487.99733333333</v>
      </c>
      <c r="D369" s="28" t="n">
        <f aca="false">D368+3300*9.8*(A369-A368)*1000</f>
        <v>5547780000</v>
      </c>
      <c r="E369" s="29" t="n">
        <f aca="false">$J$190*COS(20/180*3.14)+SIN(20/180*3.14)*D369</f>
        <v>1915325006.49712</v>
      </c>
      <c r="F369" s="1" t="n">
        <f aca="false">E369/$K$190/2</f>
        <v>9.5766250324856E+023</v>
      </c>
      <c r="G369" s="1" t="n">
        <f aca="false">($W$191^(-1/$W$192))*($K$190^(1/$W$192-1))*EXP(($W$193+D369*$W$194)/($W$192*8.314*C369))*$Y$191</f>
        <v>9.61136938284709E+019</v>
      </c>
      <c r="H369" s="1" t="n">
        <f aca="false">($W$195^(-1/$W$196))*($K$190^(1/$W$196-1))*EXP(($W$197+D369*$W$198)/($W$196*8.314*C369))*$Y$192</f>
        <v>3.13460644221681E+020</v>
      </c>
      <c r="I369" s="1" t="n">
        <f aca="false">($W$199^(-1/$W$200))*($K$190^(1/$W$200-1))*EXP(($W$201+D369*$W$202)/($W$200*8.314*C369))*$Y$193</f>
        <v>1.10621266453476E+020</v>
      </c>
      <c r="J369" s="1" t="n">
        <f aca="false">($W$203^(-1/$W$204))*($K$190^(1/$W$204-1))*EXP(($W$205+D369*$W$206)/($W$204*8.314*C369))*$Y$194</f>
        <v>15611203887098100</v>
      </c>
      <c r="K369" s="1" t="n">
        <f aca="false">G369*$K$190*2</f>
        <v>192227.387656942</v>
      </c>
      <c r="L369" s="1" t="n">
        <f aca="false">H369*$K$190*2</f>
        <v>626921.288443362</v>
      </c>
      <c r="M369" s="1" t="n">
        <f aca="false">I369*$K$190*2</f>
        <v>221242.532906952</v>
      </c>
      <c r="N369" s="1" t="n">
        <f aca="false">J369*$K$190*2</f>
        <v>31.2224077741962</v>
      </c>
      <c r="Q369" s="29" t="n">
        <f aca="false">MIN(M369,E369)</f>
        <v>221242.532906952</v>
      </c>
      <c r="R369" s="29" t="n">
        <f aca="false">MIN(F369,I369)</f>
        <v>1.10621266453476E+020</v>
      </c>
    </row>
    <row r="370" customFormat="false" ht="13.8" hidden="false" customHeight="false" outlineLevel="0" collapsed="false">
      <c r="A370" s="0" t="n">
        <v>178</v>
      </c>
      <c r="B370" s="1" t="n">
        <v>22000</v>
      </c>
      <c r="C370" s="10" t="n">
        <f aca="false">$H$188+(($E$190/$H$190)*($B$190-B370-30000)/2.5)</f>
        <v>1492.48711111111</v>
      </c>
      <c r="D370" s="28" t="n">
        <f aca="false">D369+3300*9.8*(A370-A369)*1000</f>
        <v>5580120000</v>
      </c>
      <c r="E370" s="29" t="n">
        <f aca="false">$J$190*COS(20/180*3.14)+SIN(20/180*3.14)*D370</f>
        <v>1926380559.9591</v>
      </c>
      <c r="F370" s="1" t="n">
        <f aca="false">E370/$K$190/2</f>
        <v>9.63190279979552E+023</v>
      </c>
      <c r="G370" s="1" t="n">
        <f aca="false">($W$191^(-1/$W$192))*($K$190^(1/$W$192-1))*EXP(($W$193+D370*$W$194)/($W$192*8.314*C370))*$Y$191</f>
        <v>9.50115493882268E+019</v>
      </c>
      <c r="H370" s="1" t="n">
        <f aca="false">($W$195^(-1/$W$196))*($K$190^(1/$W$196-1))*EXP(($W$197+D370*$W$198)/($W$196*8.314*C370))*$Y$192</f>
        <v>3.08352744857134E+020</v>
      </c>
      <c r="I370" s="1" t="n">
        <f aca="false">($W$199^(-1/$W$200))*($K$190^(1/$W$200-1))*EXP(($W$201+D370*$W$202)/($W$200*8.314*C370))*$Y$193</f>
        <v>1.06863533073902E+020</v>
      </c>
      <c r="J370" s="1" t="n">
        <f aca="false">($W$203^(-1/$W$204))*($K$190^(1/$W$204-1))*EXP(($W$205+D370*$W$206)/($W$204*8.314*C370))*$Y$194</f>
        <v>15349048385502600</v>
      </c>
      <c r="K370" s="1" t="n">
        <f aca="false">G370*$K$190*2</f>
        <v>190023.098776454</v>
      </c>
      <c r="L370" s="1" t="n">
        <f aca="false">H370*$K$190*2</f>
        <v>616705.489714269</v>
      </c>
      <c r="M370" s="1" t="n">
        <f aca="false">I370*$K$190*2</f>
        <v>213727.066147805</v>
      </c>
      <c r="N370" s="1" t="n">
        <f aca="false">J370*$K$190*2</f>
        <v>30.6980967710053</v>
      </c>
      <c r="Q370" s="29" t="n">
        <f aca="false">MIN(M370,E370)</f>
        <v>213727.066147805</v>
      </c>
      <c r="R370" s="29" t="n">
        <f aca="false">MIN(F370,I370)</f>
        <v>1.06863533073902E+020</v>
      </c>
    </row>
    <row r="371" customFormat="false" ht="13.8" hidden="false" customHeight="false" outlineLevel="0" collapsed="false">
      <c r="A371" s="0" t="n">
        <v>179</v>
      </c>
      <c r="B371" s="1" t="n">
        <v>21000</v>
      </c>
      <c r="C371" s="10" t="n">
        <f aca="false">$H$188+(($E$190/$H$190)*($B$190-B371-30000)/2.5)</f>
        <v>1496.97688888889</v>
      </c>
      <c r="D371" s="28" t="n">
        <f aca="false">D370+3300*9.8*(A371-A370)*1000</f>
        <v>5612460000</v>
      </c>
      <c r="E371" s="29" t="n">
        <f aca="false">$J$190*COS(20/180*3.14)+SIN(20/180*3.14)*D371</f>
        <v>1937436113.42109</v>
      </c>
      <c r="F371" s="1" t="n">
        <f aca="false">E371/$K$190/2</f>
        <v>9.68718056710544E+023</v>
      </c>
      <c r="G371" s="1" t="n">
        <f aca="false">($W$191^(-1/$W$192))*($K$190^(1/$W$192-1))*EXP(($W$193+D371*$W$194)/($W$192*8.314*C371))*$Y$191</f>
        <v>9.39285413062822E+019</v>
      </c>
      <c r="H371" s="1" t="n">
        <f aca="false">($W$195^(-1/$W$196))*($K$190^(1/$W$196-1))*EXP(($W$197+D371*$W$198)/($W$196*8.314*C371))*$Y$192</f>
        <v>3.0335797447003E+020</v>
      </c>
      <c r="I371" s="1" t="n">
        <f aca="false">($W$199^(-1/$W$200))*($K$190^(1/$W$200-1))*EXP(($W$201+D371*$W$202)/($W$200*8.314*C371))*$Y$193</f>
        <v>1.03254850524132E+020</v>
      </c>
      <c r="J371" s="1" t="n">
        <f aca="false">($W$203^(-1/$W$204))*($K$190^(1/$W$204-1))*EXP(($W$205+D371*$W$206)/($W$204*8.314*C371))*$Y$194</f>
        <v>15092828348212800</v>
      </c>
      <c r="K371" s="1" t="n">
        <f aca="false">G371*$K$190*2</f>
        <v>187857.082612564</v>
      </c>
      <c r="L371" s="1" t="n">
        <f aca="false">H371*$K$190*2</f>
        <v>606715.94894006</v>
      </c>
      <c r="M371" s="1" t="n">
        <f aca="false">I371*$K$190*2</f>
        <v>206509.701048264</v>
      </c>
      <c r="N371" s="1" t="n">
        <f aca="false">J371*$K$190*2</f>
        <v>30.1856566964256</v>
      </c>
      <c r="Q371" s="29" t="n">
        <f aca="false">MIN(M371,E371)</f>
        <v>206509.701048264</v>
      </c>
      <c r="R371" s="29" t="n">
        <f aca="false">MIN(F371,I371)</f>
        <v>1.03254850524132E+020</v>
      </c>
    </row>
    <row r="372" customFormat="false" ht="13.8" hidden="false" customHeight="false" outlineLevel="0" collapsed="false">
      <c r="A372" s="0" t="n">
        <v>180</v>
      </c>
      <c r="B372" s="1" t="n">
        <v>20000</v>
      </c>
      <c r="C372" s="10" t="n">
        <f aca="false">$H$188+(($E$190/$H$190)*($B$190-B372-30000)/2.5)</f>
        <v>1501.46666666667</v>
      </c>
      <c r="D372" s="28" t="n">
        <f aca="false">D371+3300*9.8*(A372-A371)*1000</f>
        <v>5644800000</v>
      </c>
      <c r="E372" s="29" t="n">
        <f aca="false">$J$190*COS(20/180*3.14)+SIN(20/180*3.14)*D372</f>
        <v>1948491666.88307</v>
      </c>
      <c r="F372" s="1" t="n">
        <f aca="false">E372/$K$190/2</f>
        <v>9.74245833441536E+023</v>
      </c>
      <c r="G372" s="1" t="n">
        <f aca="false">($W$191^(-1/$W$192))*($K$190^(1/$W$192-1))*EXP(($W$193+D372*$W$194)/($W$192*8.314*C372))*$Y$191</f>
        <v>9.28642448185685E+019</v>
      </c>
      <c r="H372" s="1" t="n">
        <f aca="false">($W$195^(-1/$W$196))*($K$190^(1/$W$196-1))*EXP(($W$197+D372*$W$198)/($W$196*8.314*C372))*$Y$192</f>
        <v>2.98473260140217E+020</v>
      </c>
      <c r="I372" s="1" t="n">
        <f aca="false">($W$199^(-1/$W$200))*($K$190^(1/$W$200-1))*EXP(($W$201+D372*$W$202)/($W$200*8.314*C372))*$Y$193</f>
        <v>9.97885288332341E+019</v>
      </c>
      <c r="J372" s="1" t="n">
        <f aca="false">($W$203^(-1/$W$204))*($K$190^(1/$W$204-1))*EXP(($W$205+D372*$W$206)/($W$204*8.314*C372))*$Y$194</f>
        <v>14842379544212600</v>
      </c>
      <c r="K372" s="1" t="n">
        <f aca="false">G372*$K$190*2</f>
        <v>185728.489637137</v>
      </c>
      <c r="L372" s="1" t="n">
        <f aca="false">H372*$K$190*2</f>
        <v>596946.520280434</v>
      </c>
      <c r="M372" s="1" t="n">
        <f aca="false">I372*$K$190*2</f>
        <v>199577.057666468</v>
      </c>
      <c r="N372" s="1" t="n">
        <f aca="false">J372*$K$190*2</f>
        <v>29.6847590884251</v>
      </c>
      <c r="Q372" s="29" t="n">
        <f aca="false">MIN(M372,E372)</f>
        <v>199577.057666468</v>
      </c>
      <c r="R372" s="29" t="n">
        <f aca="false">MIN(F372,I372)</f>
        <v>9.97885288332341E+019</v>
      </c>
    </row>
    <row r="373" customFormat="false" ht="13.8" hidden="false" customHeight="false" outlineLevel="0" collapsed="false">
      <c r="A373" s="0" t="n">
        <v>181</v>
      </c>
      <c r="B373" s="1" t="n">
        <v>19000</v>
      </c>
      <c r="C373" s="10" t="n">
        <f aca="false">$H$188+(($E$190/$H$190)*($B$190-B373-30000)/2.5)</f>
        <v>1505.95644444444</v>
      </c>
      <c r="D373" s="28" t="n">
        <f aca="false">D372+3300*9.8*(A373-A372)*1000</f>
        <v>5677140000</v>
      </c>
      <c r="E373" s="29" t="n">
        <f aca="false">$J$190*COS(20/180*3.14)+SIN(20/180*3.14)*D373</f>
        <v>1959547220.34506</v>
      </c>
      <c r="F373" s="1" t="n">
        <f aca="false">E373/$K$190/2</f>
        <v>9.79773610172528E+023</v>
      </c>
      <c r="G373" s="1" t="n">
        <f aca="false">($W$191^(-1/$W$192))*($K$190^(1/$W$192-1))*EXP(($W$193+D373*$W$194)/($W$192*8.314*C373))*$Y$191</f>
        <v>9.18182464828366E+019</v>
      </c>
      <c r="H373" s="1" t="n">
        <f aca="false">($W$195^(-1/$W$196))*($K$190^(1/$W$196-1))*EXP(($W$197+D373*$W$198)/($W$196*8.314*C373))*$Y$192</f>
        <v>2.93695626658636E+020</v>
      </c>
      <c r="I373" s="1" t="n">
        <f aca="false">($W$199^(-1/$W$200))*($K$190^(1/$W$200-1))*EXP(($W$201+D373*$W$202)/($W$200*8.314*C373))*$Y$193</f>
        <v>9.64582111093994E+019</v>
      </c>
      <c r="J373" s="1" t="n">
        <f aca="false">($W$203^(-1/$W$204))*($K$190^(1/$W$204-1))*EXP(($W$205+D373*$W$206)/($W$204*8.314*C373))*$Y$194</f>
        <v>14597543050127000</v>
      </c>
      <c r="K373" s="1" t="n">
        <f aca="false">G373*$K$190*2</f>
        <v>183636.492965673</v>
      </c>
      <c r="L373" s="1" t="n">
        <f aca="false">H373*$K$190*2</f>
        <v>587391.253317271</v>
      </c>
      <c r="M373" s="1" t="n">
        <f aca="false">I373*$K$190*2</f>
        <v>192916.422218799</v>
      </c>
      <c r="N373" s="1" t="n">
        <f aca="false">J373*$K$190*2</f>
        <v>29.1950861002541</v>
      </c>
      <c r="Q373" s="29" t="n">
        <f aca="false">MIN(M373,E373)</f>
        <v>192916.422218799</v>
      </c>
      <c r="R373" s="29" t="n">
        <f aca="false">MIN(F373,I373)</f>
        <v>9.64582111093994E+019</v>
      </c>
    </row>
    <row r="374" customFormat="false" ht="13.8" hidden="false" customHeight="false" outlineLevel="0" collapsed="false">
      <c r="A374" s="0" t="n">
        <v>182</v>
      </c>
      <c r="B374" s="1" t="n">
        <v>18000</v>
      </c>
      <c r="C374" s="10" t="n">
        <f aca="false">$H$188+(($E$190/$H$190)*($B$190-B374-30000)/2.5)</f>
        <v>1510.44622222222</v>
      </c>
      <c r="D374" s="28" t="n">
        <f aca="false">D373+3300*9.8*(A374-A373)*1000</f>
        <v>5709480000</v>
      </c>
      <c r="E374" s="29" t="n">
        <f aca="false">$J$190*COS(20/180*3.14)+SIN(20/180*3.14)*D374</f>
        <v>1970602773.80704</v>
      </c>
      <c r="F374" s="1" t="n">
        <f aca="false">E374/$K$190/2</f>
        <v>9.85301386903521E+023</v>
      </c>
      <c r="G374" s="1" t="n">
        <f aca="false">($W$191^(-1/$W$192))*($K$190^(1/$W$192-1))*EXP(($W$193+D374*$W$194)/($W$192*8.314*C374))*$Y$191</f>
        <v>9.07901438290864E+019</v>
      </c>
      <c r="H374" s="1" t="n">
        <f aca="false">($W$195^(-1/$W$196))*($K$190^(1/$W$196-1))*EXP(($W$197+D374*$W$198)/($W$196*8.314*C374))*$Y$192</f>
        <v>2.89022192991725E+020</v>
      </c>
      <c r="I374" s="1" t="n">
        <f aca="false">($W$199^(-1/$W$200))*($K$190^(1/$W$200-1))*EXP(($W$201+D374*$W$202)/($W$200*8.314*C374))*$Y$193</f>
        <v>9.32578554008915E+019</v>
      </c>
      <c r="J374" s="1" t="n">
        <f aca="false">($W$203^(-1/$W$204))*($K$190^(1/$W$204-1))*EXP(($W$205+D374*$W$206)/($W$204*8.314*C374))*$Y$194</f>
        <v>14358165055333400</v>
      </c>
      <c r="K374" s="1" t="n">
        <f aca="false">G374*$K$190*2</f>
        <v>181580.287658173</v>
      </c>
      <c r="L374" s="1" t="n">
        <f aca="false">H374*$K$190*2</f>
        <v>578044.38598345</v>
      </c>
      <c r="M374" s="1" t="n">
        <f aca="false">I374*$K$190*2</f>
        <v>186515.710801783</v>
      </c>
      <c r="N374" s="1" t="n">
        <f aca="false">J374*$K$190*2</f>
        <v>28.7163301106669</v>
      </c>
      <c r="Q374" s="29" t="n">
        <f aca="false">MIN(M374,E374)</f>
        <v>186515.710801783</v>
      </c>
      <c r="R374" s="29" t="n">
        <f aca="false">MIN(F374,I374)</f>
        <v>9.32578554008915E+019</v>
      </c>
    </row>
    <row r="375" customFormat="false" ht="13.8" hidden="false" customHeight="false" outlineLevel="0" collapsed="false">
      <c r="A375" s="0" t="n">
        <v>183</v>
      </c>
      <c r="B375" s="1" t="n">
        <v>17000</v>
      </c>
      <c r="C375" s="10" t="n">
        <f aca="false">$H$188+(($E$190/$H$190)*($B$190-B375-30000)/2.5)</f>
        <v>1514.936</v>
      </c>
      <c r="D375" s="28" t="n">
        <f aca="false">D374+3300*9.8*(A375-A374)*1000</f>
        <v>5741820000</v>
      </c>
      <c r="E375" s="29" t="n">
        <f aca="false">$J$190*COS(20/180*3.14)+SIN(20/180*3.14)*D375</f>
        <v>1981658327.26903</v>
      </c>
      <c r="F375" s="1" t="n">
        <f aca="false">E375/$K$190/2</f>
        <v>9.90829163634512E+023</v>
      </c>
      <c r="G375" s="1" t="n">
        <f aca="false">($W$191^(-1/$W$192))*($K$190^(1/$W$192-1))*EXP(($W$193+D375*$W$194)/($W$192*8.314*C375))*$Y$191</f>
        <v>8.97795450222057E+019</v>
      </c>
      <c r="H375" s="1" t="n">
        <f aca="false">($W$195^(-1/$W$196))*($K$190^(1/$W$196-1))*EXP(($W$197+D375*$W$198)/($W$196*8.314*C375))*$Y$192</f>
        <v>2.84450168888627E+020</v>
      </c>
      <c r="I375" s="1" t="n">
        <f aca="false">($W$199^(-1/$W$200))*($K$190^(1/$W$200-1))*EXP(($W$201+D375*$W$202)/($W$200*8.314*C375))*$Y$193</f>
        <v>9.01817176262909E+019</v>
      </c>
      <c r="J375" s="1" t="n">
        <f aca="false">($W$203^(-1/$W$204))*($K$190^(1/$W$204-1))*EXP(($W$205+D375*$W$206)/($W$204*8.314*C375))*$Y$194</f>
        <v>14124096675050400</v>
      </c>
      <c r="K375" s="1" t="n">
        <f aca="false">G375*$K$190*2</f>
        <v>179559.090044411</v>
      </c>
      <c r="L375" s="1" t="n">
        <f aca="false">H375*$K$190*2</f>
        <v>568900.337777253</v>
      </c>
      <c r="M375" s="1" t="n">
        <f aca="false">I375*$K$190*2</f>
        <v>180363.435252582</v>
      </c>
      <c r="N375" s="1" t="n">
        <f aca="false">J375*$K$190*2</f>
        <v>28.2481933501008</v>
      </c>
      <c r="Q375" s="29" t="n">
        <f aca="false">MIN(M375,E375)</f>
        <v>180363.435252582</v>
      </c>
      <c r="R375" s="29" t="n">
        <f aca="false">MIN(F375,I375)</f>
        <v>9.01817176262909E+019</v>
      </c>
    </row>
    <row r="376" customFormat="false" ht="13.8" hidden="false" customHeight="false" outlineLevel="0" collapsed="false">
      <c r="A376" s="0" t="n">
        <v>184</v>
      </c>
      <c r="B376" s="1" t="n">
        <v>16000</v>
      </c>
      <c r="C376" s="10" t="n">
        <f aca="false">$H$188+(($E$190/$H$190)*($B$190-B376-30000)/2.5)</f>
        <v>1519.42577777778</v>
      </c>
      <c r="D376" s="28" t="n">
        <f aca="false">D375+3300*9.8*(A376-A375)*1000</f>
        <v>5774160000</v>
      </c>
      <c r="E376" s="29" t="n">
        <f aca="false">$J$190*COS(20/180*3.14)+SIN(20/180*3.14)*D376</f>
        <v>1992713880.73101</v>
      </c>
      <c r="F376" s="1" t="n">
        <f aca="false">E376/$K$190/2</f>
        <v>9.96356940365505E+023</v>
      </c>
      <c r="G376" s="1" t="n">
        <f aca="false">($W$191^(-1/$W$192))*($K$190^(1/$W$192-1))*EXP(($W$193+D376*$W$194)/($W$192*8.314*C376))*$Y$191</f>
        <v>8.87860685363443E+019</v>
      </c>
      <c r="H376" s="1" t="n">
        <f aca="false">($W$195^(-1/$W$196))*($K$190^(1/$W$196-1))*EXP(($W$197+D376*$W$198)/($W$196*8.314*C376))*$Y$192</f>
        <v>2.79976851624851E+020</v>
      </c>
      <c r="I376" s="1" t="n">
        <f aca="false">($W$199^(-1/$W$200))*($K$190^(1/$W$200-1))*EXP(($W$201+D376*$W$202)/($W$200*8.314*C376))*$Y$193</f>
        <v>8.72243355061933E+019</v>
      </c>
      <c r="J376" s="1" t="n">
        <f aca="false">($W$203^(-1/$W$204))*($K$190^(1/$W$204-1))*EXP(($W$205+D376*$W$206)/($W$204*8.314*C376))*$Y$194</f>
        <v>13895193771045900</v>
      </c>
      <c r="K376" s="1" t="n">
        <f aca="false">G376*$K$190*2</f>
        <v>177572.137072689</v>
      </c>
      <c r="L376" s="1" t="n">
        <f aca="false">H376*$K$190*2</f>
        <v>559953.703249702</v>
      </c>
      <c r="M376" s="1" t="n">
        <f aca="false">I376*$K$190*2</f>
        <v>174448.671012387</v>
      </c>
      <c r="N376" s="1" t="n">
        <f aca="false">J376*$K$190*2</f>
        <v>27.7903875420919</v>
      </c>
      <c r="Q376" s="29" t="n">
        <f aca="false">MIN(M376,E376)</f>
        <v>174448.671012387</v>
      </c>
      <c r="R376" s="29" t="n">
        <f aca="false">MIN(F376,I376)</f>
        <v>8.72243355061933E+019</v>
      </c>
    </row>
    <row r="377" customFormat="false" ht="13.8" hidden="false" customHeight="false" outlineLevel="0" collapsed="false">
      <c r="A377" s="0" t="n">
        <v>185</v>
      </c>
      <c r="B377" s="1" t="n">
        <v>15000</v>
      </c>
      <c r="C377" s="10" t="n">
        <f aca="false">$H$188+(($E$190/$H$190)*($B$190-B377-30000)/2.5)</f>
        <v>1523.91555555556</v>
      </c>
      <c r="D377" s="28" t="n">
        <f aca="false">D376+3300*9.8*(A377-A376)*1000</f>
        <v>5806500000</v>
      </c>
      <c r="E377" s="29" t="n">
        <f aca="false">$J$190*COS(20/180*3.14)+SIN(20/180*3.14)*D377</f>
        <v>2003769434.19299</v>
      </c>
      <c r="F377" s="1" t="n">
        <f aca="false">E377/$K$190/2</f>
        <v>1.0018847170965E+024</v>
      </c>
      <c r="G377" s="1" t="n">
        <f aca="false">($W$191^(-1/$W$192))*($K$190^(1/$W$192-1))*EXP(($W$193+D377*$W$194)/($W$192*8.314*C377))*$Y$191</f>
        <v>8.78093428405691E+019</v>
      </c>
      <c r="H377" s="1" t="n">
        <f aca="false">($W$195^(-1/$W$196))*($K$190^(1/$W$196-1))*EXP(($W$197+D377*$W$198)/($W$196*8.314*C377))*$Y$192</f>
        <v>2.75599622876337E+020</v>
      </c>
      <c r="I377" s="1" t="n">
        <f aca="false">($W$199^(-1/$W$200))*($K$190^(1/$W$200-1))*EXP(($W$201+D377*$W$202)/($W$200*8.314*C377))*$Y$193</f>
        <v>8.43805134334087E+019</v>
      </c>
      <c r="J377" s="1" t="n">
        <f aca="false">($W$203^(-1/$W$204))*($K$190^(1/$W$204-1))*EXP(($W$205+D377*$W$206)/($W$204*8.314*C377))*$Y$194</f>
        <v>13671316779623100</v>
      </c>
      <c r="K377" s="1" t="n">
        <f aca="false">G377*$K$190*2</f>
        <v>175618.685681138</v>
      </c>
      <c r="L377" s="1" t="n">
        <f aca="false">H377*$K$190*2</f>
        <v>551199.245752673</v>
      </c>
      <c r="M377" s="1" t="n">
        <f aca="false">I377*$K$190*2</f>
        <v>168761.026866817</v>
      </c>
      <c r="N377" s="1" t="n">
        <f aca="false">J377*$K$190*2</f>
        <v>27.3426335592461</v>
      </c>
      <c r="Q377" s="29" t="n">
        <f aca="false">MIN(M377,E377)</f>
        <v>168761.026866817</v>
      </c>
      <c r="R377" s="29" t="n">
        <f aca="false">MIN(F377,I377)</f>
        <v>8.43805134334087E+019</v>
      </c>
    </row>
    <row r="378" customFormat="false" ht="13.8" hidden="false" customHeight="false" outlineLevel="0" collapsed="false">
      <c r="A378" s="0" t="n">
        <v>186</v>
      </c>
      <c r="B378" s="1" t="n">
        <v>14000</v>
      </c>
      <c r="C378" s="10" t="n">
        <f aca="false">$H$188+(($E$190/$H$190)*($B$190-B378-30000)/2.5)</f>
        <v>1528.40533333333</v>
      </c>
      <c r="D378" s="28" t="n">
        <f aca="false">D377+3300*9.8*(A378-A377)*1000</f>
        <v>5838840000</v>
      </c>
      <c r="E378" s="29" t="n">
        <f aca="false">$J$190*COS(20/180*3.14)+SIN(20/180*3.14)*D378</f>
        <v>2014824987.65498</v>
      </c>
      <c r="F378" s="1" t="n">
        <f aca="false">E378/$K$190/2</f>
        <v>1.00741249382749E+024</v>
      </c>
      <c r="G378" s="1" t="n">
        <f aca="false">($W$191^(-1/$W$192))*($K$190^(1/$W$192-1))*EXP(($W$193+D378*$W$194)/($W$192*8.314*C378))*$Y$191</f>
        <v>8.68490060953665E+019</v>
      </c>
      <c r="H378" s="1" t="n">
        <f aca="false">($W$195^(-1/$W$196))*($K$190^(1/$W$196-1))*EXP(($W$197+D378*$W$198)/($W$196*8.314*C378))*$Y$192</f>
        <v>2.71315945718189E+020</v>
      </c>
      <c r="I378" s="1" t="n">
        <f aca="false">($W$199^(-1/$W$200))*($K$190^(1/$W$200-1))*EXP(($W$201+D378*$W$202)/($W$200*8.314*C378))*$Y$193</f>
        <v>8.16453082227539E+019</v>
      </c>
      <c r="J378" s="1" t="n">
        <f aca="false">($W$203^(-1/$W$204))*($K$190^(1/$W$204-1))*EXP(($W$205+D378*$W$206)/($W$204*8.314*C378))*$Y$194</f>
        <v>13452330546557900</v>
      </c>
      <c r="K378" s="1" t="n">
        <f aca="false">G378*$K$190*2</f>
        <v>173698.012190733</v>
      </c>
      <c r="L378" s="1" t="n">
        <f aca="false">H378*$K$190*2</f>
        <v>542631.891436378</v>
      </c>
      <c r="M378" s="1" t="n">
        <f aca="false">I378*$K$190*2</f>
        <v>163290.616445508</v>
      </c>
      <c r="N378" s="1" t="n">
        <f aca="false">J378*$K$190*2</f>
        <v>26.9046610931158</v>
      </c>
      <c r="Q378" s="29" t="n">
        <f aca="false">MIN(M378,E378)</f>
        <v>163290.616445508</v>
      </c>
      <c r="R378" s="29" t="n">
        <f aca="false">MIN(F378,I378)</f>
        <v>8.16453082227539E+019</v>
      </c>
    </row>
    <row r="379" customFormat="false" ht="13.8" hidden="false" customHeight="false" outlineLevel="0" collapsed="false">
      <c r="A379" s="0" t="n">
        <v>187</v>
      </c>
      <c r="B379" s="1" t="n">
        <v>13000</v>
      </c>
      <c r="C379" s="10" t="n">
        <f aca="false">$H$188+(($E$190/$H$190)*($B$190-B379-30000)/2.5)</f>
        <v>1532.89511111111</v>
      </c>
      <c r="D379" s="28" t="n">
        <f aca="false">D378+3300*9.8*(A379-A378)*1000</f>
        <v>5871180000</v>
      </c>
      <c r="E379" s="29" t="n">
        <f aca="false">$J$190*COS(20/180*3.14)+SIN(20/180*3.14)*D379</f>
        <v>2025880541.11696</v>
      </c>
      <c r="F379" s="1" t="n">
        <f aca="false">E379/$K$190/2</f>
        <v>1.01294027055848E+024</v>
      </c>
      <c r="G379" s="1" t="n">
        <f aca="false">($W$191^(-1/$W$192))*($K$190^(1/$W$192-1))*EXP(($W$193+D379*$W$194)/($W$192*8.314*C379))*$Y$191</f>
        <v>8.59047058595745E+019</v>
      </c>
      <c r="H379" s="1" t="n">
        <f aca="false">($W$195^(-1/$W$196))*($K$190^(1/$W$196-1))*EXP(($W$197+D379*$W$198)/($W$196*8.314*C379))*$Y$192</f>
        <v>2.67123361742597E+020</v>
      </c>
      <c r="I379" s="1" t="n">
        <f aca="false">($W$199^(-1/$W$200))*($K$190^(1/$W$200-1))*EXP(($W$201+D379*$W$202)/($W$200*8.314*C379))*$Y$193</f>
        <v>7.90140156854928E+019</v>
      </c>
      <c r="J379" s="1" t="n">
        <f aca="false">($W$203^(-1/$W$204))*($K$190^(1/$W$204-1))*EXP(($W$205+D379*$W$206)/($W$204*8.314*C379))*$Y$194</f>
        <v>13238104168681200</v>
      </c>
      <c r="K379" s="1" t="n">
        <f aca="false">G379*$K$190*2</f>
        <v>171809.411719149</v>
      </c>
      <c r="L379" s="1" t="n">
        <f aca="false">H379*$K$190*2</f>
        <v>534246.723485194</v>
      </c>
      <c r="M379" s="1" t="n">
        <f aca="false">I379*$K$190*2</f>
        <v>158028.031370986</v>
      </c>
      <c r="N379" s="1" t="n">
        <f aca="false">J379*$K$190*2</f>
        <v>26.4762083373623</v>
      </c>
      <c r="Q379" s="29" t="n">
        <f aca="false">MIN(M379,E379)</f>
        <v>158028.031370986</v>
      </c>
      <c r="R379" s="29" t="n">
        <f aca="false">MIN(F379,I379)</f>
        <v>7.90140156854928E+019</v>
      </c>
    </row>
    <row r="380" customFormat="false" ht="13.8" hidden="false" customHeight="false" outlineLevel="0" collapsed="false">
      <c r="A380" s="0" t="n">
        <v>188</v>
      </c>
      <c r="B380" s="1" t="n">
        <v>12000</v>
      </c>
      <c r="C380" s="10" t="n">
        <f aca="false">$H$188+(($E$190/$H$190)*($B$190-B380-30000)/2.5)</f>
        <v>1537.38488888889</v>
      </c>
      <c r="D380" s="28" t="n">
        <f aca="false">D379+3300*9.8*(A380-A379)*1000</f>
        <v>5903520000</v>
      </c>
      <c r="E380" s="29" t="n">
        <f aca="false">$J$190*COS(20/180*3.14)+SIN(20/180*3.14)*D380</f>
        <v>2036936094.57895</v>
      </c>
      <c r="F380" s="1" t="n">
        <f aca="false">E380/$K$190/2</f>
        <v>1.01846804728947E+024</v>
      </c>
      <c r="G380" s="1" t="n">
        <f aca="false">($W$191^(-1/$W$192))*($K$190^(1/$W$192-1))*EXP(($W$193+D380*$W$194)/($W$192*8.314*C380))*$Y$191</f>
        <v>8.49760988073454E+019</v>
      </c>
      <c r="H380" s="1" t="n">
        <f aca="false">($W$195^(-1/$W$196))*($K$190^(1/$W$196-1))*EXP(($W$197+D380*$W$198)/($W$196*8.314*C380))*$Y$192</f>
        <v>2.63019488290728E+020</v>
      </c>
      <c r="I380" s="1" t="n">
        <f aca="false">($W$199^(-1/$W$200))*($K$190^(1/$W$200-1))*EXP(($W$201+D380*$W$202)/($W$200*8.314*C380))*$Y$193</f>
        <v>7.64821579772719E+019</v>
      </c>
      <c r="J380" s="1" t="n">
        <f aca="false">($W$203^(-1/$W$204))*($K$190^(1/$W$204-1))*EXP(($W$205+D380*$W$206)/($W$204*8.314*C380))*$Y$194</f>
        <v>13028510841809400</v>
      </c>
      <c r="K380" s="1" t="n">
        <f aca="false">G380*$K$190*2</f>
        <v>169952.197614691</v>
      </c>
      <c r="L380" s="1" t="n">
        <f aca="false">H380*$K$190*2</f>
        <v>526038.976581457</v>
      </c>
      <c r="M380" s="1" t="n">
        <f aca="false">I380*$K$190*2</f>
        <v>152964.315954544</v>
      </c>
      <c r="N380" s="1" t="n">
        <f aca="false">J380*$K$190*2</f>
        <v>26.0570216836188</v>
      </c>
      <c r="Q380" s="29" t="n">
        <f aca="false">MIN(M380,E380)</f>
        <v>152964.315954544</v>
      </c>
      <c r="R380" s="29" t="n">
        <f aca="false">MIN(F380,I380)</f>
        <v>7.64821579772719E+019</v>
      </c>
    </row>
    <row r="381" customFormat="false" ht="13.8" hidden="false" customHeight="false" outlineLevel="0" collapsed="false">
      <c r="A381" s="0" t="n">
        <v>189</v>
      </c>
      <c r="B381" s="1" t="n">
        <v>11000</v>
      </c>
      <c r="C381" s="10" t="n">
        <f aca="false">$H$188+(($E$190/$H$190)*($B$190-B381-30000)/2.5)</f>
        <v>1541.87466666667</v>
      </c>
      <c r="D381" s="28" t="n">
        <f aca="false">D380+3300*9.8*(A381-A380)*1000</f>
        <v>5935860000</v>
      </c>
      <c r="E381" s="29" t="n">
        <f aca="false">$J$190*COS(20/180*3.14)+SIN(20/180*3.14)*D381</f>
        <v>2047991648.04093</v>
      </c>
      <c r="F381" s="1" t="n">
        <f aca="false">E381/$K$190/2</f>
        <v>1.02399582402047E+024</v>
      </c>
      <c r="G381" s="1" t="n">
        <f aca="false">($W$191^(-1/$W$192))*($K$190^(1/$W$192-1))*EXP(($W$193+D381*$W$194)/($W$192*8.314*C381))*$Y$191</f>
        <v>8.40628504547584E+019</v>
      </c>
      <c r="H381" s="1" t="n">
        <f aca="false">($W$195^(-1/$W$196))*($K$190^(1/$W$196-1))*EXP(($W$197+D381*$W$198)/($W$196*8.314*C381))*$Y$192</f>
        <v>2.59002015793644E+020</v>
      </c>
      <c r="I381" s="1" t="n">
        <f aca="false">($W$199^(-1/$W$200))*($K$190^(1/$W$200-1))*EXP(($W$201+D381*$W$202)/($W$200*8.314*C381))*$Y$193</f>
        <v>7.40454716715475E+019</v>
      </c>
      <c r="J381" s="1" t="n">
        <f aca="false">($W$203^(-1/$W$204))*($K$190^(1/$W$204-1))*EXP(($W$205+D381*$W$206)/($W$204*8.314*C381))*$Y$194</f>
        <v>12823427714745000</v>
      </c>
      <c r="K381" s="1" t="n">
        <f aca="false">G381*$K$190*2</f>
        <v>168125.700909517</v>
      </c>
      <c r="L381" s="1" t="n">
        <f aca="false">H381*$K$190*2</f>
        <v>518004.031587287</v>
      </c>
      <c r="M381" s="1" t="n">
        <f aca="false">I381*$K$190*2</f>
        <v>148090.943343095</v>
      </c>
      <c r="N381" s="1" t="n">
        <f aca="false">J381*$K$190*2</f>
        <v>25.6468554294901</v>
      </c>
      <c r="Q381" s="29" t="n">
        <f aca="false">MIN(M381,E381)</f>
        <v>148090.943343095</v>
      </c>
      <c r="R381" s="29" t="n">
        <f aca="false">MIN(F381,I381)</f>
        <v>7.40454716715475E+019</v>
      </c>
    </row>
    <row r="382" customFormat="false" ht="13.8" hidden="false" customHeight="false" outlineLevel="0" collapsed="false">
      <c r="A382" s="0" t="n">
        <v>190</v>
      </c>
      <c r="B382" s="1" t="n">
        <v>10000</v>
      </c>
      <c r="C382" s="10" t="n">
        <f aca="false">$H$188+(($E$190/$H$190)*($B$190-B382-30000)/2.5)</f>
        <v>1546.36444444444</v>
      </c>
      <c r="D382" s="28" t="n">
        <f aca="false">D381+3300*9.8*(A382-A381)*1000</f>
        <v>5968200000</v>
      </c>
      <c r="E382" s="29" t="n">
        <f aca="false">$J$190*COS(20/180*3.14)+SIN(20/180*3.14)*D382</f>
        <v>2059047201.50291</v>
      </c>
      <c r="F382" s="1" t="n">
        <f aca="false">E382/$K$190/2</f>
        <v>1.02952360075146E+024</v>
      </c>
      <c r="G382" s="1" t="n">
        <f aca="false">($W$191^(-1/$W$192))*($K$190^(1/$W$192-1))*EXP(($W$193+D382*$W$194)/($W$192*8.314*C382))*$Y$191</f>
        <v>8.31646348957152E+019</v>
      </c>
      <c r="H382" s="1" t="n">
        <f aca="false">($W$195^(-1/$W$196))*($K$190^(1/$W$196-1))*EXP(($W$197+D382*$W$198)/($W$196*8.314*C382))*$Y$192</f>
        <v>2.55068705217489E+020</v>
      </c>
      <c r="I382" s="1" t="n">
        <f aca="false">($W$199^(-1/$W$200))*($K$190^(1/$W$200-1))*EXP(($W$201+D382*$W$202)/($W$200*8.314*C382))*$Y$193</f>
        <v>7.16998965139177E+019</v>
      </c>
      <c r="J382" s="1" t="n">
        <f aca="false">($W$203^(-1/$W$204))*($K$190^(1/$W$204-1))*EXP(($W$205+D382*$W$206)/($W$204*8.314*C382))*$Y$194</f>
        <v>12622735749079900</v>
      </c>
      <c r="K382" s="1" t="n">
        <f aca="false">G382*$K$190*2</f>
        <v>166329.269791431</v>
      </c>
      <c r="L382" s="1" t="n">
        <f aca="false">H382*$K$190*2</f>
        <v>510137.410434978</v>
      </c>
      <c r="M382" s="1" t="n">
        <f aca="false">I382*$K$190*2</f>
        <v>143399.793027835</v>
      </c>
      <c r="N382" s="1" t="n">
        <f aca="false">J382*$K$190*2</f>
        <v>25.2454714981599</v>
      </c>
      <c r="Q382" s="29" t="n">
        <f aca="false">MIN(M382,E382)</f>
        <v>143399.793027835</v>
      </c>
      <c r="R382" s="29" t="n">
        <f aca="false">MIN(F382,I382)</f>
        <v>7.16998965139177E+019</v>
      </c>
    </row>
    <row r="383" customFormat="false" ht="13.8" hidden="false" customHeight="false" outlineLevel="0" collapsed="false">
      <c r="A383" s="0" t="n">
        <v>191</v>
      </c>
      <c r="B383" s="1" t="n">
        <v>9000</v>
      </c>
      <c r="C383" s="10" t="n">
        <f aca="false">$H$188+(($E$190/$H$190)*($B$190-B383-30000)/2.5)</f>
        <v>1550.85422222222</v>
      </c>
      <c r="D383" s="28" t="n">
        <f aca="false">D382+3300*9.8*(A383-A382)*1000</f>
        <v>6000540000</v>
      </c>
      <c r="E383" s="29" t="n">
        <f aca="false">$J$190*COS(20/180*3.14)+SIN(20/180*3.14)*D383</f>
        <v>2070102754.9649</v>
      </c>
      <c r="F383" s="1" t="n">
        <f aca="false">E383/$K$190/2</f>
        <v>1.03505137748245E+024</v>
      </c>
      <c r="G383" s="1" t="n">
        <f aca="false">($W$191^(-1/$W$192))*($K$190^(1/$W$192-1))*EXP(($W$193+D383*$W$194)/($W$192*8.314*C383))*$Y$191</f>
        <v>8.22811345467683E+019</v>
      </c>
      <c r="H383" s="1" t="n">
        <f aca="false">($W$195^(-1/$W$196))*($K$190^(1/$W$196-1))*EXP(($W$197+D383*$W$198)/($W$196*8.314*C383))*$Y$192</f>
        <v>2.51217385608476E+020</v>
      </c>
      <c r="I383" s="1" t="n">
        <f aca="false">($W$199^(-1/$W$200))*($K$190^(1/$W$200-1))*EXP(($W$201+D383*$W$202)/($W$200*8.314*C383))*$Y$193</f>
        <v>6.94415648155205E+019</v>
      </c>
      <c r="J383" s="1" t="n">
        <f aca="false">($W$203^(-1/$W$204))*($K$190^(1/$W$204-1))*EXP(($W$205+D383*$W$206)/($W$204*8.314*C383))*$Y$194</f>
        <v>12426319584547600</v>
      </c>
      <c r="K383" s="1" t="n">
        <f aca="false">G383*$K$190*2</f>
        <v>164562.269093537</v>
      </c>
      <c r="L383" s="1" t="n">
        <f aca="false">H383*$K$190*2</f>
        <v>502434.771216953</v>
      </c>
      <c r="M383" s="1" t="n">
        <f aca="false">I383*$K$190*2</f>
        <v>138883.129631041</v>
      </c>
      <c r="N383" s="1" t="n">
        <f aca="false">J383*$K$190*2</f>
        <v>24.8526391690953</v>
      </c>
      <c r="Q383" s="29" t="n">
        <f aca="false">MIN(M383,E383)</f>
        <v>138883.129631041</v>
      </c>
      <c r="R383" s="29" t="n">
        <f aca="false">MIN(F383,I383)</f>
        <v>6.94415648155205E+019</v>
      </c>
    </row>
    <row r="384" customFormat="false" ht="13.8" hidden="false" customHeight="false" outlineLevel="0" collapsed="false">
      <c r="A384" s="0" t="n">
        <v>192</v>
      </c>
      <c r="B384" s="1" t="n">
        <v>8000</v>
      </c>
      <c r="C384" s="10" t="n">
        <f aca="false">$H$188+(($E$190/$H$190)*($B$190-B384-30000)/2.5)</f>
        <v>1555.344</v>
      </c>
      <c r="D384" s="28" t="n">
        <f aca="false">D383+3300*9.8*(A384-A383)*1000</f>
        <v>6032880000</v>
      </c>
      <c r="E384" s="29" t="n">
        <f aca="false">$J$190*COS(20/180*3.14)+SIN(20/180*3.14)*D384</f>
        <v>2081158308.42688</v>
      </c>
      <c r="F384" s="1" t="n">
        <f aca="false">E384/$K$190/2</f>
        <v>1.04057915421344E+024</v>
      </c>
      <c r="G384" s="1" t="n">
        <f aca="false">($W$191^(-1/$W$192))*($K$190^(1/$W$192-1))*EXP(($W$193+D384*$W$194)/($W$192*8.314*C384))*$Y$191</f>
        <v>8.1412039900544E+019</v>
      </c>
      <c r="H384" s="1" t="n">
        <f aca="false">($W$195^(-1/$W$196))*($K$190^(1/$W$196-1))*EXP(($W$197+D384*$W$198)/($W$196*8.314*C384))*$Y$192</f>
        <v>2.47445951733347E+020</v>
      </c>
      <c r="I384" s="1" t="n">
        <f aca="false">($W$199^(-1/$W$200))*($K$190^(1/$W$200-1))*EXP(($W$201+D384*$W$202)/($W$200*8.314*C384))*$Y$193</f>
        <v>6.72667914465663E+019</v>
      </c>
      <c r="J384" s="1" t="n">
        <f aca="false">($W$203^(-1/$W$204))*($K$190^(1/$W$204-1))*EXP(($W$205+D384*$W$206)/($W$204*8.314*C384))*$Y$194</f>
        <v>12234067409683200</v>
      </c>
      <c r="K384" s="1" t="n">
        <f aca="false">G384*$K$190*2</f>
        <v>162824.079801088</v>
      </c>
      <c r="L384" s="1" t="n">
        <f aca="false">H384*$K$190*2</f>
        <v>494891.903466694</v>
      </c>
      <c r="M384" s="1" t="n">
        <f aca="false">I384*$K$190*2</f>
        <v>134533.582893133</v>
      </c>
      <c r="N384" s="1" t="n">
        <f aca="false">J384*$K$190*2</f>
        <v>24.4681348193665</v>
      </c>
      <c r="Q384" s="29" t="n">
        <f aca="false">MIN(M384,E384)</f>
        <v>134533.582893133</v>
      </c>
      <c r="R384" s="29" t="n">
        <f aca="false">MIN(F384,I384)</f>
        <v>6.72667914465663E+019</v>
      </c>
    </row>
    <row r="385" customFormat="false" ht="13.8" hidden="false" customHeight="false" outlineLevel="0" collapsed="false">
      <c r="A385" s="0" t="n">
        <v>193</v>
      </c>
      <c r="B385" s="1" t="n">
        <v>7000</v>
      </c>
      <c r="C385" s="10" t="n">
        <f aca="false">$H$188+(($E$190/$H$190)*($B$190-B385-30000)/2.5)</f>
        <v>1559.83377777778</v>
      </c>
      <c r="D385" s="28" t="n">
        <f aca="false">D384+3300*9.8*(A385-A384)*1000</f>
        <v>6065220000</v>
      </c>
      <c r="E385" s="29" t="n">
        <f aca="false">$J$190*COS(20/180*3.14)+SIN(20/180*3.14)*D385</f>
        <v>2092213861.88887</v>
      </c>
      <c r="F385" s="1" t="n">
        <f aca="false">E385/$K$190/2</f>
        <v>1.04610693094443E+024</v>
      </c>
      <c r="G385" s="1" t="n">
        <f aca="false">($W$191^(-1/$W$192))*($K$190^(1/$W$192-1))*EXP(($W$193+D385*$W$194)/($W$192*8.314*C385))*$Y$191</f>
        <v>8.05570492874404E+019</v>
      </c>
      <c r="H385" s="1" t="n">
        <f aca="false">($W$195^(-1/$W$196))*($K$190^(1/$W$196-1))*EXP(($W$197+D385*$W$198)/($W$196*8.314*C385))*$Y$192</f>
        <v>2.43752361811238E+020</v>
      </c>
      <c r="I385" s="1" t="n">
        <f aca="false">($W$199^(-1/$W$200))*($K$190^(1/$W$200-1))*EXP(($W$201+D385*$W$202)/($W$200*8.314*C385))*$Y$193</f>
        <v>6.51720643934012E+019</v>
      </c>
      <c r="J385" s="1" t="n">
        <f aca="false">($W$203^(-1/$W$204))*($K$190^(1/$W$204-1))*EXP(($W$205+D385*$W$206)/($W$204*8.314*C385))*$Y$194</f>
        <v>12045870837560300</v>
      </c>
      <c r="K385" s="1" t="n">
        <f aca="false">G385*$K$190*2</f>
        <v>161114.098574881</v>
      </c>
      <c r="L385" s="1" t="n">
        <f aca="false">H385*$K$190*2</f>
        <v>487504.723622475</v>
      </c>
      <c r="M385" s="1" t="n">
        <f aca="false">I385*$K$190*2</f>
        <v>130344.128786802</v>
      </c>
      <c r="N385" s="1" t="n">
        <f aca="false">J385*$K$190*2</f>
        <v>24.0917416751207</v>
      </c>
      <c r="Q385" s="29" t="n">
        <f aca="false">MIN(M385,E385)</f>
        <v>130344.128786802</v>
      </c>
      <c r="R385" s="29" t="n">
        <f aca="false">MIN(F385,I385)</f>
        <v>6.51720643934012E+019</v>
      </c>
    </row>
    <row r="386" customFormat="false" ht="13.8" hidden="false" customHeight="false" outlineLevel="0" collapsed="false">
      <c r="A386" s="0" t="n">
        <v>194</v>
      </c>
      <c r="B386" s="1" t="n">
        <v>6000</v>
      </c>
      <c r="C386" s="10" t="n">
        <f aca="false">$H$188+(($E$190/$H$190)*($B$190-B386-30000)/2.5)</f>
        <v>1564.32355555556</v>
      </c>
      <c r="D386" s="28" t="n">
        <f aca="false">D385+3300*9.8*(A386-A385)*1000</f>
        <v>6097560000</v>
      </c>
      <c r="E386" s="29" t="n">
        <f aca="false">$J$190*COS(20/180*3.14)+SIN(20/180*3.14)*D386</f>
        <v>2103269415.35085</v>
      </c>
      <c r="F386" s="1" t="n">
        <f aca="false">E386/$K$190/2</f>
        <v>1.05163470767543E+024</v>
      </c>
      <c r="G386" s="1" t="n">
        <f aca="false">($W$191^(-1/$W$192))*($K$190^(1/$W$192-1))*EXP(($W$193+D386*$W$194)/($W$192*8.314*C386))*$Y$191</f>
        <v>7.97158686452897E+019</v>
      </c>
      <c r="H386" s="1" t="n">
        <f aca="false">($W$195^(-1/$W$196))*($K$190^(1/$W$196-1))*EXP(($W$197+D386*$W$198)/($W$196*8.314*C386))*$Y$192</f>
        <v>2.40134635333039E+020</v>
      </c>
      <c r="I386" s="1" t="n">
        <f aca="false">($W$199^(-1/$W$200))*($K$190^(1/$W$200-1))*EXP(($W$201+D386*$W$202)/($W$200*8.314*C386))*$Y$193</f>
        <v>6.3154035845074E+019</v>
      </c>
      <c r="J386" s="1" t="n">
        <f aca="false">($W$203^(-1/$W$204))*($K$190^(1/$W$204-1))*EXP(($W$205+D386*$W$206)/($W$204*8.314*C386))*$Y$194</f>
        <v>11861624786385800</v>
      </c>
      <c r="K386" s="1" t="n">
        <f aca="false">G386*$K$190*2</f>
        <v>159431.737290579</v>
      </c>
      <c r="L386" s="1" t="n">
        <f aca="false">H386*$K$190*2</f>
        <v>480269.270666079</v>
      </c>
      <c r="M386" s="1" t="n">
        <f aca="false">I386*$K$190*2</f>
        <v>126308.071690148</v>
      </c>
      <c r="N386" s="1" t="n">
        <f aca="false">J386*$K$190*2</f>
        <v>23.7232495727717</v>
      </c>
      <c r="Q386" s="29" t="n">
        <f aca="false">MIN(M386,E386)</f>
        <v>126308.071690148</v>
      </c>
      <c r="R386" s="29" t="n">
        <f aca="false">MIN(F386,I386)</f>
        <v>6.3154035845074E+019</v>
      </c>
    </row>
    <row r="387" customFormat="false" ht="13.8" hidden="false" customHeight="false" outlineLevel="0" collapsed="false">
      <c r="A387" s="0" t="n">
        <v>195</v>
      </c>
      <c r="B387" s="1" t="n">
        <v>5000</v>
      </c>
      <c r="C387" s="10" t="n">
        <f aca="false">$H$188+(($E$190/$H$190)*($B$190-B387-30000)/2.5)</f>
        <v>1568.81333333333</v>
      </c>
      <c r="D387" s="28" t="n">
        <f aca="false">D386+3300*9.8*(A387-A386)*1000</f>
        <v>6129900000</v>
      </c>
      <c r="E387" s="29" t="n">
        <f aca="false">$J$190*COS(20/180*3.14)+SIN(20/180*3.14)*D387</f>
        <v>2114324968.81284</v>
      </c>
      <c r="F387" s="1" t="n">
        <f aca="false">E387/$K$190/2</f>
        <v>1.05716248440642E+024</v>
      </c>
      <c r="G387" s="1" t="n">
        <f aca="false">($W$191^(-1/$W$192))*($K$190^(1/$W$192-1))*EXP(($W$193+D387*$W$194)/($W$192*8.314*C387))*$Y$191</f>
        <v>7.88882112966885E+019</v>
      </c>
      <c r="H387" s="1" t="n">
        <f aca="false">($W$195^(-1/$W$196))*($K$190^(1/$W$196-1))*EXP(($W$197+D387*$W$198)/($W$196*8.314*C387))*$Y$192</f>
        <v>2.36590850964537E+020</v>
      </c>
      <c r="I387" s="1" t="n">
        <f aca="false">($W$199^(-1/$W$200))*($K$190^(1/$W$200-1))*EXP(($W$201+D387*$W$202)/($W$200*8.314*C387))*$Y$193</f>
        <v>6.12095137774667E+019</v>
      </c>
      <c r="J387" s="1" t="n">
        <f aca="false">($W$203^(-1/$W$204))*($K$190^(1/$W$204-1))*EXP(($W$205+D387*$W$206)/($W$204*8.314*C387))*$Y$194</f>
        <v>11681227364743600</v>
      </c>
      <c r="K387" s="1" t="n">
        <f aca="false">G387*$K$190*2</f>
        <v>157776.422593377</v>
      </c>
      <c r="L387" s="1" t="n">
        <f aca="false">H387*$K$190*2</f>
        <v>473181.701929074</v>
      </c>
      <c r="M387" s="1" t="n">
        <f aca="false">I387*$K$190*2</f>
        <v>122419.027554933</v>
      </c>
      <c r="N387" s="1" t="n">
        <f aca="false">J387*$K$190*2</f>
        <v>23.3624547294872</v>
      </c>
      <c r="Q387" s="29" t="n">
        <f aca="false">MIN(M387,E387)</f>
        <v>122419.027554933</v>
      </c>
      <c r="R387" s="29" t="n">
        <f aca="false">MIN(F387,I387)</f>
        <v>6.12095137774667E+019</v>
      </c>
    </row>
    <row r="388" customFormat="false" ht="13.8" hidden="false" customHeight="false" outlineLevel="0" collapsed="false">
      <c r="A388" s="0" t="n">
        <v>196</v>
      </c>
      <c r="B388" s="1" t="n">
        <v>4000</v>
      </c>
      <c r="C388" s="10" t="n">
        <f aca="false">$H$188+(($E$190/$H$190)*($B$190-B388-30000)/2.5)</f>
        <v>1573.30311111111</v>
      </c>
      <c r="D388" s="28" t="n">
        <f aca="false">D387+3300*9.8*(A388-A387)*1000</f>
        <v>6162240000</v>
      </c>
      <c r="E388" s="29" t="n">
        <f aca="false">$J$190*COS(20/180*3.14)+SIN(20/180*3.14)*D388</f>
        <v>2125380522.27482</v>
      </c>
      <c r="F388" s="1" t="n">
        <f aca="false">E388/$K$190/2</f>
        <v>1.06269026113741E+024</v>
      </c>
      <c r="G388" s="1" t="n">
        <f aca="false">($W$191^(-1/$W$192))*($K$190^(1/$W$192-1))*EXP(($W$193+D388*$W$194)/($W$192*8.314*C388))*$Y$191</f>
        <v>7.8073797733712E+019</v>
      </c>
      <c r="H388" s="1" t="n">
        <f aca="false">($W$195^(-1/$W$196))*($K$190^(1/$W$196-1))*EXP(($W$197+D388*$W$198)/($W$196*8.314*C388))*$Y$192</f>
        <v>2.33119144529777E+020</v>
      </c>
      <c r="I388" s="1" t="n">
        <f aca="false">($W$199^(-1/$W$200))*($K$190^(1/$W$200-1))*EXP(($W$201+D388*$W$202)/($W$200*8.314*C388))*$Y$193</f>
        <v>5.93354540051032E+019</v>
      </c>
      <c r="J388" s="1" t="n">
        <f aca="false">($W$203^(-1/$W$204))*($K$190^(1/$W$204-1))*EXP(($W$205+D388*$W$206)/($W$204*8.314*C388))*$Y$194</f>
        <v>11504579761287300</v>
      </c>
      <c r="K388" s="1" t="n">
        <f aca="false">G388*$K$190*2</f>
        <v>156147.595467424</v>
      </c>
      <c r="L388" s="1" t="n">
        <f aca="false">H388*$K$190*2</f>
        <v>466238.289059554</v>
      </c>
      <c r="M388" s="1" t="n">
        <f aca="false">I388*$K$190*2</f>
        <v>118670.908010206</v>
      </c>
      <c r="N388" s="1" t="n">
        <f aca="false">J388*$K$190*2</f>
        <v>23.0091595225745</v>
      </c>
      <c r="Q388" s="29" t="n">
        <f aca="false">MIN(M388,E388)</f>
        <v>118670.908010206</v>
      </c>
      <c r="R388" s="29" t="n">
        <f aca="false">MIN(F388,I388)</f>
        <v>5.93354540051032E+019</v>
      </c>
    </row>
    <row r="389" customFormat="false" ht="13.8" hidden="false" customHeight="false" outlineLevel="0" collapsed="false">
      <c r="A389" s="0" t="n">
        <v>197</v>
      </c>
      <c r="B389" s="1" t="n">
        <v>3000</v>
      </c>
      <c r="C389" s="10" t="n">
        <f aca="false">$H$188+(($E$190/$H$190)*($B$190-B389-30000)/2.5)</f>
        <v>1577.79288888889</v>
      </c>
      <c r="D389" s="28" t="n">
        <f aca="false">D388+3300*9.8*(A389-A388)*1000</f>
        <v>6194580000</v>
      </c>
      <c r="E389" s="29" t="n">
        <f aca="false">$J$190*COS(20/180*3.14)+SIN(20/180*3.14)*D389</f>
        <v>2136436075.7368</v>
      </c>
      <c r="F389" s="1" t="n">
        <f aca="false">E389/$K$190/2</f>
        <v>1.0682180378684E+024</v>
      </c>
      <c r="G389" s="1" t="n">
        <f aca="false">($W$191^(-1/$W$192))*($K$190^(1/$W$192-1))*EXP(($W$193+D389*$W$194)/($W$192*8.314*C389))*$Y$191</f>
        <v>7.72723554097396E+019</v>
      </c>
      <c r="H389" s="1" t="n">
        <f aca="false">($W$195^(-1/$W$196))*($K$190^(1/$W$196-1))*EXP(($W$197+D389*$W$198)/($W$196*8.314*C389))*$Y$192</f>
        <v>2.29717707071288E+020</v>
      </c>
      <c r="I389" s="1" t="n">
        <f aca="false">($W$199^(-1/$W$200))*($K$190^(1/$W$200-1))*EXP(($W$201+D389*$W$202)/($W$200*8.314*C389))*$Y$193</f>
        <v>5.75289526727677E+019</v>
      </c>
      <c r="J389" s="1" t="n">
        <f aca="false">($W$203^(-1/$W$204))*($K$190^(1/$W$204-1))*EXP(($W$205+D389*$W$206)/($W$204*8.314*C389))*$Y$194</f>
        <v>11331586138693300</v>
      </c>
      <c r="K389" s="1" t="n">
        <f aca="false">G389*$K$190*2</f>
        <v>154544.710819479</v>
      </c>
      <c r="L389" s="1" t="n">
        <f aca="false">H389*$K$190*2</f>
        <v>459435.414142575</v>
      </c>
      <c r="M389" s="1" t="n">
        <f aca="false">I389*$K$190*2</f>
        <v>115057.905345535</v>
      </c>
      <c r="N389" s="1" t="n">
        <f aca="false">J389*$K$190*2</f>
        <v>22.6631722773865</v>
      </c>
      <c r="Q389" s="29" t="n">
        <f aca="false">MIN(M389,E389)</f>
        <v>115057.905345535</v>
      </c>
      <c r="R389" s="29" t="n">
        <f aca="false">MIN(F389,I389)</f>
        <v>5.75289526727677E+019</v>
      </c>
    </row>
    <row r="390" customFormat="false" ht="13.8" hidden="false" customHeight="false" outlineLevel="0" collapsed="false">
      <c r="A390" s="0" t="n">
        <v>198</v>
      </c>
      <c r="B390" s="1" t="n">
        <v>2000</v>
      </c>
      <c r="C390" s="10" t="n">
        <f aca="false">$H$188+(($E$190/$H$190)*($B$190-B390-30000)/2.5)</f>
        <v>1582.28266666667</v>
      </c>
      <c r="D390" s="28" t="n">
        <f aca="false">D389+3300*9.8*(A390-A389)*1000</f>
        <v>6226920000</v>
      </c>
      <c r="E390" s="29" t="n">
        <f aca="false">$J$190*COS(20/180*3.14)+SIN(20/180*3.14)*D390</f>
        <v>2147491629.19879</v>
      </c>
      <c r="F390" s="1" t="n">
        <f aca="false">E390/$K$190/2</f>
        <v>1.07374581459939E+024</v>
      </c>
      <c r="G390" s="1" t="n">
        <f aca="false">($W$191^(-1/$W$192))*($K$190^(1/$W$192-1))*EXP(($W$193+D390*$W$194)/($W$192*8.314*C390))*$Y$191</f>
        <v>7.64836185381313E+019</v>
      </c>
      <c r="H390" s="1" t="n">
        <f aca="false">($W$195^(-1/$W$196))*($K$190^(1/$W$196-1))*EXP(($W$197+D390*$W$198)/($W$196*8.314*C390))*$Y$192</f>
        <v>2.26384782983915E+020</v>
      </c>
      <c r="I390" s="1" t="n">
        <f aca="false">($W$199^(-1/$W$200))*($K$190^(1/$W$200-1))*EXP(($W$201+D390*$W$202)/($W$200*8.314*C390))*$Y$193</f>
        <v>5.57872391606706E+019</v>
      </c>
      <c r="J390" s="1" t="n">
        <f aca="false">($W$203^(-1/$W$204))*($K$190^(1/$W$204-1))*EXP(($W$205+D390*$W$206)/($W$204*8.314*C390))*$Y$194</f>
        <v>11162153531691600</v>
      </c>
      <c r="K390" s="1" t="n">
        <f aca="false">G390*$K$190*2</f>
        <v>152967.237076263</v>
      </c>
      <c r="L390" s="1" t="n">
        <f aca="false">H390*$K$190*2</f>
        <v>452769.565967831</v>
      </c>
      <c r="M390" s="1" t="n">
        <f aca="false">I390*$K$190*2</f>
        <v>111574.478321341</v>
      </c>
      <c r="N390" s="1" t="n">
        <f aca="false">J390*$K$190*2</f>
        <v>22.3243070633832</v>
      </c>
      <c r="Q390" s="29" t="n">
        <f aca="false">MIN(M390,E390)</f>
        <v>111574.478321341</v>
      </c>
      <c r="R390" s="29" t="n">
        <f aca="false">MIN(F390,I390)</f>
        <v>5.57872391606706E+019</v>
      </c>
    </row>
    <row r="391" customFormat="false" ht="13.8" hidden="false" customHeight="false" outlineLevel="0" collapsed="false">
      <c r="A391" s="0" t="n">
        <v>199</v>
      </c>
      <c r="B391" s="1" t="n">
        <v>1000</v>
      </c>
      <c r="C391" s="10" t="n">
        <f aca="false">$H$188+(($E$190/$H$190)*($B$190-B391-30000)/2.5)</f>
        <v>1586.77244444444</v>
      </c>
      <c r="D391" s="28" t="n">
        <f aca="false">D390+3300*9.8*(A391-A390)*1000</f>
        <v>6259260000</v>
      </c>
      <c r="E391" s="29" t="n">
        <f aca="false">$J$190*COS(20/180*3.14)+SIN(20/180*3.14)*D391</f>
        <v>2158547182.66077</v>
      </c>
      <c r="F391" s="1" t="n">
        <f aca="false">E391/$K$190/2</f>
        <v>1.07927359133039E+024</v>
      </c>
      <c r="G391" s="1" t="n">
        <f aca="false">($W$191^(-1/$W$192))*($K$190^(1/$W$192-1))*EXP(($W$193+D391*$W$194)/($W$192*8.314*C391))*$Y$191</f>
        <v>7.57073278975006E+019</v>
      </c>
      <c r="H391" s="1" t="n">
        <f aca="false">($W$195^(-1/$W$196))*($K$190^(1/$W$196-1))*EXP(($W$197+D391*$W$198)/($W$196*8.314*C391))*$Y$192</f>
        <v>2.23118668219204E+020</v>
      </c>
      <c r="I391" s="1" t="n">
        <f aca="false">($W$199^(-1/$W$200))*($K$190^(1/$W$200-1))*EXP(($W$201+D391*$W$202)/($W$200*8.314*C391))*$Y$193</f>
        <v>5.41076693787405E+019</v>
      </c>
      <c r="J391" s="1" t="n">
        <f aca="false">($W$203^(-1/$W$204))*($K$190^(1/$W$204-1))*EXP(($W$205+D391*$W$206)/($W$204*8.314*C391))*$Y$194</f>
        <v>10996191749002800</v>
      </c>
      <c r="K391" s="1" t="n">
        <f aca="false">G391*$K$190*2</f>
        <v>151414.655795001</v>
      </c>
      <c r="L391" s="1" t="n">
        <f aca="false">H391*$K$190*2</f>
        <v>446237.336438408</v>
      </c>
      <c r="M391" s="1" t="n">
        <f aca="false">I391*$K$190*2</f>
        <v>108215.338757481</v>
      </c>
      <c r="N391" s="1" t="n">
        <f aca="false">J391*$K$190*2</f>
        <v>21.9923834980055</v>
      </c>
      <c r="Q391" s="29" t="n">
        <f aca="false">MIN(M391,E391)</f>
        <v>108215.338757481</v>
      </c>
      <c r="R391" s="29" t="n">
        <f aca="false">MIN(F391,I391)</f>
        <v>5.41076693787405E+019</v>
      </c>
    </row>
    <row r="392" customFormat="false" ht="13.8" hidden="false" customHeight="false" outlineLevel="0" collapsed="false">
      <c r="A392" s="0" t="n">
        <v>200</v>
      </c>
      <c r="B392" s="1" t="n">
        <v>0</v>
      </c>
      <c r="C392" s="10" t="n">
        <f aca="false">$H$188+(($E$190/$H$190)*($B$190-B392-30000)/2.5)</f>
        <v>1591.26222222222</v>
      </c>
      <c r="D392" s="28" t="n">
        <f aca="false">D391+3300*9.8*(A392-A391)*1000</f>
        <v>6291600000</v>
      </c>
      <c r="E392" s="29" t="n">
        <f aca="false">$J$190*COS(20/180*3.14)+SIN(20/180*3.14)*D392</f>
        <v>2169602736.12276</v>
      </c>
      <c r="F392" s="1" t="n">
        <f aca="false">E392/$K$190/2</f>
        <v>1.08480136806138E+024</v>
      </c>
      <c r="G392" s="1" t="n">
        <f aca="false">($W$191^(-1/$W$192))*($K$190^(1/$W$192-1))*EXP(($W$193+D392*$W$194)/($W$192*8.314*C392))*$Y$191</f>
        <v>7.49432306433472E+019</v>
      </c>
      <c r="H392" s="1" t="n">
        <f aca="false">($W$195^(-1/$W$196))*($K$190^(1/$W$196-1))*EXP(($W$197+D392*$W$198)/($W$196*8.314*C392))*$Y$192</f>
        <v>2.19917708557375E+020</v>
      </c>
      <c r="I392" s="1" t="n">
        <f aca="false">($W$199^(-1/$W$200))*($K$190^(1/$W$200-1))*EXP(($W$201+D392*$W$202)/($W$200*8.314*C392))*$Y$193</f>
        <v>5.24877194270368E+019</v>
      </c>
      <c r="J392" s="1" t="n">
        <f aca="false">($W$203^(-1/$W$204))*($K$190^(1/$W$204-1))*EXP(($W$205+D392*$W$206)/($W$204*8.314*C392))*$Y$194</f>
        <v>10833613279015500</v>
      </c>
      <c r="K392" s="1" t="n">
        <f aca="false">G392*$K$190*2</f>
        <v>149886.461286694</v>
      </c>
      <c r="L392" s="1" t="n">
        <f aca="false">H392*$K$190*2</f>
        <v>439835.41711475</v>
      </c>
      <c r="M392" s="1" t="n">
        <f aca="false">I392*$K$190*2</f>
        <v>104975.438854074</v>
      </c>
      <c r="N392" s="1" t="n">
        <f aca="false">J392*$K$190*2</f>
        <v>21.667226558031</v>
      </c>
      <c r="Q392" s="29" t="n">
        <f aca="false">MIN(M392,E392)</f>
        <v>104975.438854074</v>
      </c>
      <c r="R392" s="29" t="n">
        <f aca="false">MIN(F392,I392)</f>
        <v>5.24877194270368E+019</v>
      </c>
    </row>
    <row r="393" customFormat="false" ht="13.8" hidden="false" customHeight="false" outlineLevel="0" collapsed="false">
      <c r="A393" s="0" t="n">
        <v>201</v>
      </c>
      <c r="B393" s="1" t="n">
        <v>459000</v>
      </c>
      <c r="C393" s="10" t="n">
        <f aca="false">$I$188+(($E$190/$H$190)*($B$190-B393-100000)/5)</f>
        <v>336.364888888889</v>
      </c>
      <c r="E393" s="1"/>
      <c r="F393" s="1"/>
      <c r="G393" s="1"/>
      <c r="H393" s="1"/>
      <c r="I393" s="1"/>
      <c r="J393" s="1"/>
      <c r="K393" s="1"/>
      <c r="L393" s="1"/>
      <c r="M393" s="1"/>
      <c r="N393" s="1"/>
      <c r="Q393" s="1"/>
      <c r="R393" s="1"/>
    </row>
    <row r="394" customFormat="false" ht="13.8" hidden="false" customHeight="false" outlineLevel="0" collapsed="false">
      <c r="A394" s="0" t="n">
        <v>202</v>
      </c>
      <c r="B394" s="1" t="n">
        <v>458000</v>
      </c>
      <c r="C394" s="10" t="n">
        <f aca="false">$I$188+(($E$190/$H$190)*($B$190-B394-100000)/5)</f>
        <v>338.609777777778</v>
      </c>
      <c r="E394" s="1"/>
      <c r="F394" s="1"/>
      <c r="G394" s="1"/>
      <c r="H394" s="1"/>
      <c r="I394" s="1"/>
      <c r="J394" s="1"/>
      <c r="K394" s="1"/>
      <c r="L394" s="1"/>
      <c r="M394" s="1"/>
      <c r="N394" s="1"/>
      <c r="Q394" s="1"/>
      <c r="R394" s="1"/>
    </row>
    <row r="395" customFormat="false" ht="13.8" hidden="false" customHeight="false" outlineLevel="0" collapsed="false">
      <c r="A395" s="0" t="n">
        <v>203</v>
      </c>
      <c r="B395" s="1" t="n">
        <v>457000</v>
      </c>
      <c r="C395" s="10" t="n">
        <f aca="false">$I$188+(($E$190/$H$190)*($B$190-B395-100000)/5)</f>
        <v>340.854666666667</v>
      </c>
      <c r="E395" s="1"/>
      <c r="F395" s="1"/>
      <c r="G395" s="1"/>
      <c r="H395" s="1"/>
      <c r="I395" s="1"/>
      <c r="J395" s="1"/>
      <c r="K395" s="1"/>
      <c r="L395" s="1"/>
      <c r="M395" s="1"/>
      <c r="N395" s="1"/>
      <c r="Q395" s="1"/>
      <c r="R395" s="1"/>
    </row>
    <row r="396" customFormat="false" ht="13.8" hidden="false" customHeight="false" outlineLevel="0" collapsed="false">
      <c r="A396" s="0" t="n">
        <v>204</v>
      </c>
      <c r="B396" s="1" t="n">
        <v>456000</v>
      </c>
      <c r="C396" s="10" t="n">
        <f aca="false">$I$188+(($E$190/$H$190)*($B$190-B396-100000)/5)</f>
        <v>343.099555555556</v>
      </c>
      <c r="E396" s="1"/>
      <c r="F396" s="1"/>
      <c r="G396" s="1"/>
      <c r="H396" s="1"/>
      <c r="I396" s="1"/>
      <c r="J396" s="1"/>
      <c r="K396" s="1"/>
      <c r="L396" s="1"/>
      <c r="M396" s="1"/>
      <c r="N396" s="1"/>
      <c r="Q396" s="1"/>
      <c r="R396" s="1"/>
    </row>
    <row r="397" customFormat="false" ht="13.8" hidden="false" customHeight="false" outlineLevel="0" collapsed="false">
      <c r="A397" s="0" t="n">
        <v>205</v>
      </c>
      <c r="B397" s="1" t="n">
        <v>455000</v>
      </c>
      <c r="C397" s="10" t="n">
        <f aca="false">$I$188+(($E$190/$H$190)*($B$190-B397-100000)/5)</f>
        <v>345.344444444444</v>
      </c>
      <c r="E397" s="1"/>
      <c r="F397" s="1"/>
      <c r="G397" s="1"/>
      <c r="H397" s="1"/>
      <c r="I397" s="1"/>
      <c r="J397" s="1"/>
      <c r="K397" s="1"/>
      <c r="L397" s="1"/>
      <c r="M397" s="1"/>
      <c r="N397" s="1"/>
      <c r="Q397" s="1"/>
      <c r="R397" s="1"/>
    </row>
    <row r="398" customFormat="false" ht="13.8" hidden="false" customHeight="false" outlineLevel="0" collapsed="false">
      <c r="A398" s="0" t="n">
        <v>206</v>
      </c>
      <c r="B398" s="1" t="n">
        <v>454000</v>
      </c>
      <c r="C398" s="10" t="n">
        <f aca="false">$I$188+(($E$190/$H$190)*($B$190-B398-100000)/5)</f>
        <v>347.589333333333</v>
      </c>
      <c r="E398" s="1"/>
      <c r="F398" s="1"/>
      <c r="G398" s="1"/>
      <c r="H398" s="1"/>
      <c r="I398" s="1"/>
      <c r="J398" s="1"/>
      <c r="K398" s="1"/>
      <c r="L398" s="1"/>
      <c r="M398" s="1"/>
      <c r="N398" s="1"/>
      <c r="Q398" s="1"/>
      <c r="R398" s="1"/>
    </row>
    <row r="399" customFormat="false" ht="13.8" hidden="false" customHeight="false" outlineLevel="0" collapsed="false">
      <c r="A399" s="0" t="n">
        <v>207</v>
      </c>
      <c r="B399" s="1" t="n">
        <v>453000</v>
      </c>
      <c r="C399" s="10" t="n">
        <f aca="false">$I$188+(($E$190/$H$190)*($B$190-B399-100000)/5)</f>
        <v>349.834222222222</v>
      </c>
      <c r="E399" s="1"/>
      <c r="F399" s="1"/>
      <c r="G399" s="1"/>
      <c r="H399" s="1"/>
      <c r="I399" s="1"/>
      <c r="J399" s="1"/>
      <c r="K399" s="1"/>
      <c r="L399" s="1"/>
      <c r="M399" s="1"/>
      <c r="N399" s="1"/>
      <c r="Q399" s="1"/>
      <c r="R399" s="1"/>
    </row>
    <row r="400" customFormat="false" ht="13.8" hidden="false" customHeight="false" outlineLevel="0" collapsed="false">
      <c r="A400" s="0" t="n">
        <v>208</v>
      </c>
      <c r="B400" s="1" t="n">
        <v>452000</v>
      </c>
      <c r="C400" s="10" t="n">
        <f aca="false">$I$188+(($E$190/$H$190)*($B$190-B400-100000)/5)</f>
        <v>352.079111111111</v>
      </c>
      <c r="E400" s="1"/>
      <c r="F400" s="1"/>
      <c r="G400" s="1"/>
      <c r="H400" s="1"/>
      <c r="I400" s="1"/>
      <c r="J400" s="1"/>
      <c r="K400" s="1"/>
      <c r="L400" s="1"/>
      <c r="M400" s="1"/>
      <c r="N400" s="1"/>
      <c r="Q400" s="1"/>
      <c r="R400" s="1"/>
    </row>
    <row r="401" customFormat="false" ht="13.8" hidden="false" customHeight="false" outlineLevel="0" collapsed="false">
      <c r="A401" s="0" t="n">
        <v>209</v>
      </c>
      <c r="B401" s="1" t="n">
        <v>451000</v>
      </c>
      <c r="C401" s="10" t="n">
        <f aca="false">$I$188+(($E$190/$H$190)*($B$190-B401-100000)/5)</f>
        <v>354.324</v>
      </c>
      <c r="E401" s="1" t="n">
        <f aca="false">$H$188+(($E$190/$H$190)*($B$190-B392-55000)/2.1)</f>
        <v>1603.02116402116</v>
      </c>
      <c r="F401" s="1"/>
      <c r="G401" s="1"/>
      <c r="H401" s="1"/>
      <c r="I401" s="1"/>
      <c r="J401" s="1"/>
      <c r="K401" s="1"/>
      <c r="L401" s="1"/>
      <c r="M401" s="1"/>
      <c r="N401" s="1"/>
      <c r="Q401" s="1"/>
      <c r="R401" s="1"/>
    </row>
    <row r="402" customFormat="false" ht="13.8" hidden="false" customHeight="false" outlineLevel="0" collapsed="false">
      <c r="A402" s="0" t="n">
        <v>210</v>
      </c>
      <c r="B402" s="1" t="n">
        <v>450000</v>
      </c>
      <c r="C402" s="10" t="n">
        <f aca="false">$I$188+(($E$190/$H$190)*($B$190-B402-100000)/5)</f>
        <v>356.568888888889</v>
      </c>
    </row>
    <row r="403" customFormat="false" ht="13.8" hidden="false" customHeight="false" outlineLevel="0" collapsed="false">
      <c r="A403" s="0" t="n">
        <v>211</v>
      </c>
      <c r="B403" s="1" t="n">
        <v>449000</v>
      </c>
      <c r="C403" s="10" t="n">
        <f aca="false">$I$188+(($E$190/$H$190)*($B$190-B403-100000)/5)</f>
        <v>358.813777777778</v>
      </c>
    </row>
    <row r="404" customFormat="false" ht="13.8" hidden="false" customHeight="false" outlineLevel="0" collapsed="false">
      <c r="A404" s="0" t="n">
        <v>212</v>
      </c>
      <c r="B404" s="1" t="n">
        <v>448000</v>
      </c>
      <c r="C404" s="10" t="n">
        <f aca="false">$I$188+(($E$190/$H$190)*($B$190-B404-100000)/5)</f>
        <v>361.058666666667</v>
      </c>
    </row>
    <row r="405" customFormat="false" ht="13.8" hidden="false" customHeight="false" outlineLevel="0" collapsed="false">
      <c r="A405" s="0" t="n">
        <v>213</v>
      </c>
      <c r="B405" s="1" t="n">
        <v>447000</v>
      </c>
      <c r="C405" s="10" t="n">
        <f aca="false">$I$188+(($E$190/$H$190)*($B$190-B405-100000)/5)</f>
        <v>363.303555555555</v>
      </c>
    </row>
    <row r="406" customFormat="false" ht="13.8" hidden="false" customHeight="false" outlineLevel="0" collapsed="false">
      <c r="A406" s="0" t="n">
        <v>214</v>
      </c>
      <c r="B406" s="1" t="n">
        <v>446000</v>
      </c>
      <c r="C406" s="10" t="n">
        <f aca="false">$I$188+(($E$190/$H$190)*($B$190-B406-100000)/5)</f>
        <v>365.548444444444</v>
      </c>
    </row>
    <row r="407" customFormat="false" ht="13.8" hidden="false" customHeight="false" outlineLevel="0" collapsed="false">
      <c r="A407" s="0" t="n">
        <v>215</v>
      </c>
      <c r="B407" s="1" t="n">
        <v>445000</v>
      </c>
      <c r="C407" s="10" t="n">
        <f aca="false">$I$188+(($E$190/$H$190)*($B$190-B407-100000)/5)</f>
        <v>367.793333333333</v>
      </c>
    </row>
    <row r="408" customFormat="false" ht="13.8" hidden="false" customHeight="false" outlineLevel="0" collapsed="false">
      <c r="A408" s="0" t="n">
        <v>216</v>
      </c>
      <c r="B408" s="1" t="n">
        <v>444000</v>
      </c>
      <c r="C408" s="10" t="n">
        <f aca="false">$I$188+(($E$190/$H$190)*($B$190-B408-100000)/5)</f>
        <v>370.038222222222</v>
      </c>
    </row>
    <row r="409" customFormat="false" ht="13.8" hidden="false" customHeight="false" outlineLevel="0" collapsed="false">
      <c r="A409" s="0" t="n">
        <v>217</v>
      </c>
      <c r="B409" s="1" t="n">
        <v>443000</v>
      </c>
      <c r="C409" s="10" t="n">
        <f aca="false">$I$188+(($E$190/$H$190)*($B$190-B409-100000)/5)</f>
        <v>372.283111111111</v>
      </c>
    </row>
    <row r="410" customFormat="false" ht="13.8" hidden="false" customHeight="false" outlineLevel="0" collapsed="false">
      <c r="A410" s="0" t="n">
        <v>218</v>
      </c>
      <c r="B410" s="1" t="n">
        <v>442000</v>
      </c>
      <c r="C410" s="10" t="n">
        <f aca="false">$I$188+(($E$190/$H$190)*($B$190-B410-100000)/5)</f>
        <v>374.528</v>
      </c>
    </row>
    <row r="411" customFormat="false" ht="13.8" hidden="false" customHeight="false" outlineLevel="0" collapsed="false">
      <c r="A411" s="0" t="n">
        <v>219</v>
      </c>
      <c r="B411" s="1" t="n">
        <v>441000</v>
      </c>
      <c r="C411" s="10" t="n">
        <f aca="false">$I$188+(($E$190/$H$190)*($B$190-B411-100000)/5)</f>
        <v>376.772888888889</v>
      </c>
    </row>
    <row r="412" customFormat="false" ht="13.8" hidden="false" customHeight="false" outlineLevel="0" collapsed="false">
      <c r="A412" s="0" t="n">
        <v>220</v>
      </c>
      <c r="B412" s="1" t="n">
        <v>440000</v>
      </c>
      <c r="C412" s="10" t="n">
        <f aca="false">$I$188+(($E$190/$H$190)*($B$190-B412-100000)/5)</f>
        <v>379.017777777778</v>
      </c>
    </row>
    <row r="413" customFormat="false" ht="13.8" hidden="false" customHeight="false" outlineLevel="0" collapsed="false">
      <c r="A413" s="0" t="n">
        <v>221</v>
      </c>
      <c r="B413" s="1" t="n">
        <v>439000</v>
      </c>
      <c r="C413" s="10" t="n">
        <f aca="false">$I$188+(($E$190/$H$190)*($B$190-B413-100000)/5)</f>
        <v>381.262666666667</v>
      </c>
    </row>
    <row r="414" customFormat="false" ht="13.8" hidden="false" customHeight="false" outlineLevel="0" collapsed="false">
      <c r="A414" s="0" t="n">
        <v>222</v>
      </c>
      <c r="B414" s="1" t="n">
        <v>438000</v>
      </c>
      <c r="C414" s="10" t="n">
        <f aca="false">$I$188+(($E$190/$H$190)*($B$190-B414-100000)/5)</f>
        <v>383.507555555555</v>
      </c>
    </row>
    <row r="415" customFormat="false" ht="13.8" hidden="false" customHeight="false" outlineLevel="0" collapsed="false">
      <c r="A415" s="0" t="n">
        <v>223</v>
      </c>
      <c r="B415" s="1" t="n">
        <v>437000</v>
      </c>
      <c r="C415" s="10" t="n">
        <f aca="false">$I$188+(($E$190/$H$190)*($B$190-B415-100000)/5)</f>
        <v>385.752444444444</v>
      </c>
    </row>
    <row r="416" customFormat="false" ht="13.8" hidden="false" customHeight="false" outlineLevel="0" collapsed="false">
      <c r="A416" s="0" t="n">
        <v>224</v>
      </c>
      <c r="B416" s="1" t="n">
        <v>436000</v>
      </c>
      <c r="C416" s="10" t="n">
        <f aca="false">$I$188+(($E$190/$H$190)*($B$190-B416-100000)/5)</f>
        <v>387.997333333333</v>
      </c>
    </row>
    <row r="417" customFormat="false" ht="13.8" hidden="false" customHeight="false" outlineLevel="0" collapsed="false">
      <c r="A417" s="0" t="n">
        <v>225</v>
      </c>
      <c r="B417" s="1" t="n">
        <v>435000</v>
      </c>
      <c r="C417" s="10" t="n">
        <f aca="false">$I$188+(($E$190/$H$190)*($B$190-B417-100000)/5)</f>
        <v>390.242222222222</v>
      </c>
    </row>
    <row r="418" customFormat="false" ht="13.8" hidden="false" customHeight="false" outlineLevel="0" collapsed="false">
      <c r="A418" s="0" t="n">
        <v>226</v>
      </c>
      <c r="B418" s="1" t="n">
        <v>434000</v>
      </c>
      <c r="C418" s="10" t="n">
        <f aca="false">$I$188+(($E$190/$H$190)*($B$190-B418-100000)/5)</f>
        <v>392.487111111111</v>
      </c>
    </row>
    <row r="419" customFormat="false" ht="13.8" hidden="false" customHeight="false" outlineLevel="0" collapsed="false">
      <c r="A419" s="0" t="n">
        <v>227</v>
      </c>
      <c r="B419" s="1" t="n">
        <v>433000</v>
      </c>
      <c r="C419" s="10" t="n">
        <f aca="false">$I$188+(($E$190/$H$190)*($B$190-B419-100000)/5)</f>
        <v>394.732</v>
      </c>
    </row>
    <row r="420" customFormat="false" ht="13.8" hidden="false" customHeight="false" outlineLevel="0" collapsed="false">
      <c r="A420" s="0" t="n">
        <v>228</v>
      </c>
      <c r="B420" s="1" t="n">
        <v>432000</v>
      </c>
      <c r="C420" s="10" t="n">
        <f aca="false">$I$188+(($E$190/$H$190)*($B$190-B420-100000)/5)</f>
        <v>396.976888888889</v>
      </c>
    </row>
    <row r="421" customFormat="false" ht="13.8" hidden="false" customHeight="false" outlineLevel="0" collapsed="false">
      <c r="A421" s="0" t="n">
        <v>229</v>
      </c>
      <c r="B421" s="1" t="n">
        <v>431000</v>
      </c>
      <c r="C421" s="10" t="n">
        <f aca="false">$I$188+(($E$190/$H$190)*($B$190-B421-100000)/5)</f>
        <v>399.221777777778</v>
      </c>
    </row>
    <row r="422" customFormat="false" ht="13.8" hidden="false" customHeight="false" outlineLevel="0" collapsed="false">
      <c r="A422" s="0" t="n">
        <v>230</v>
      </c>
      <c r="B422" s="1" t="n">
        <v>430000</v>
      </c>
      <c r="C422" s="10" t="n">
        <f aca="false">$I$188+(($E$190/$H$190)*($B$190-B422-100000)/5)</f>
        <v>401.466666666667</v>
      </c>
    </row>
    <row r="423" customFormat="false" ht="13.8" hidden="false" customHeight="false" outlineLevel="0" collapsed="false">
      <c r="A423" s="0" t="n">
        <v>231</v>
      </c>
      <c r="B423" s="1" t="n">
        <v>429000</v>
      </c>
      <c r="C423" s="10" t="n">
        <f aca="false">$I$188+(($E$190/$H$190)*($B$190-B423-100000)/5)</f>
        <v>403.711555555556</v>
      </c>
    </row>
    <row r="424" customFormat="false" ht="13.8" hidden="false" customHeight="false" outlineLevel="0" collapsed="false">
      <c r="A424" s="0" t="n">
        <v>232</v>
      </c>
      <c r="B424" s="1" t="n">
        <v>428000</v>
      </c>
      <c r="C424" s="10" t="n">
        <f aca="false">$I$188+(($E$190/$H$190)*($B$190-B424-100000)/5)</f>
        <v>405.956444444444</v>
      </c>
    </row>
    <row r="425" customFormat="false" ht="13.8" hidden="false" customHeight="false" outlineLevel="0" collapsed="false">
      <c r="A425" s="0" t="n">
        <v>233</v>
      </c>
      <c r="B425" s="1" t="n">
        <v>427000</v>
      </c>
      <c r="C425" s="10" t="n">
        <f aca="false">$I$188+(($E$190/$H$190)*($B$190-B425-100000)/5)</f>
        <v>408.201333333333</v>
      </c>
    </row>
    <row r="426" customFormat="false" ht="13.8" hidden="false" customHeight="false" outlineLevel="0" collapsed="false">
      <c r="A426" s="0" t="n">
        <v>234</v>
      </c>
      <c r="B426" s="1" t="n">
        <v>426000</v>
      </c>
      <c r="C426" s="10" t="n">
        <f aca="false">$I$188+(($E$190/$H$190)*($B$190-B426-100000)/5)</f>
        <v>410.446222222222</v>
      </c>
    </row>
    <row r="427" customFormat="false" ht="13.8" hidden="false" customHeight="false" outlineLevel="0" collapsed="false">
      <c r="A427" s="0" t="n">
        <v>235</v>
      </c>
      <c r="B427" s="1" t="n">
        <v>425000</v>
      </c>
      <c r="C427" s="10" t="n">
        <f aca="false">$I$188+(($E$190/$H$190)*($B$190-B427-100000)/5)</f>
        <v>412.691111111111</v>
      </c>
    </row>
    <row r="428" customFormat="false" ht="13.8" hidden="false" customHeight="false" outlineLevel="0" collapsed="false">
      <c r="A428" s="0" t="n">
        <v>236</v>
      </c>
      <c r="B428" s="1" t="n">
        <v>424000</v>
      </c>
      <c r="C428" s="10" t="n">
        <f aca="false">$I$188+(($E$190/$H$190)*($B$190-B428-100000)/5)</f>
        <v>414.936</v>
      </c>
    </row>
    <row r="429" customFormat="false" ht="13.8" hidden="false" customHeight="false" outlineLevel="0" collapsed="false">
      <c r="A429" s="0" t="n">
        <v>237</v>
      </c>
      <c r="B429" s="1" t="n">
        <v>423000</v>
      </c>
      <c r="C429" s="10" t="n">
        <f aca="false">$I$188+(($E$190/$H$190)*($B$190-B429-100000)/5)</f>
        <v>417.180888888889</v>
      </c>
    </row>
    <row r="430" customFormat="false" ht="13.8" hidden="false" customHeight="false" outlineLevel="0" collapsed="false">
      <c r="A430" s="0" t="n">
        <v>238</v>
      </c>
      <c r="B430" s="1" t="n">
        <v>422000</v>
      </c>
      <c r="C430" s="10" t="n">
        <f aca="false">$I$188+(($E$190/$H$190)*($B$190-B430-100000)/5)</f>
        <v>419.425777777778</v>
      </c>
    </row>
    <row r="431" customFormat="false" ht="13.8" hidden="false" customHeight="false" outlineLevel="0" collapsed="false">
      <c r="A431" s="0" t="n">
        <v>239</v>
      </c>
      <c r="B431" s="1" t="n">
        <v>421000</v>
      </c>
      <c r="C431" s="10" t="n">
        <f aca="false">$I$188+(($E$190/$H$190)*($B$190-B431-100000)/5)</f>
        <v>421.670666666667</v>
      </c>
    </row>
    <row r="432" customFormat="false" ht="13.8" hidden="false" customHeight="false" outlineLevel="0" collapsed="false">
      <c r="A432" s="0" t="n">
        <v>240</v>
      </c>
      <c r="B432" s="1" t="n">
        <v>420000</v>
      </c>
      <c r="C432" s="10" t="n">
        <f aca="false">$I$188+(($E$190/$H$190)*($B$190-B432-100000)/5)</f>
        <v>423.915555555556</v>
      </c>
    </row>
    <row r="433" customFormat="false" ht="13.8" hidden="false" customHeight="false" outlineLevel="0" collapsed="false">
      <c r="A433" s="0" t="n">
        <v>241</v>
      </c>
      <c r="B433" s="1" t="n">
        <v>419000</v>
      </c>
      <c r="C433" s="10" t="n">
        <f aca="false">$I$188+(($E$190/$H$190)*($B$190-B433-100000)/5)</f>
        <v>426.160444444444</v>
      </c>
    </row>
    <row r="434" customFormat="false" ht="13.8" hidden="false" customHeight="false" outlineLevel="0" collapsed="false">
      <c r="A434" s="0" t="n">
        <v>242</v>
      </c>
      <c r="B434" s="1" t="n">
        <v>418000</v>
      </c>
      <c r="C434" s="10" t="n">
        <f aca="false">$I$188+(($E$190/$H$190)*($B$190-B434-100000)/5)</f>
        <v>428.405333333333</v>
      </c>
    </row>
    <row r="435" customFormat="false" ht="13.8" hidden="false" customHeight="false" outlineLevel="0" collapsed="false">
      <c r="A435" s="0" t="n">
        <v>243</v>
      </c>
      <c r="B435" s="1" t="n">
        <v>417000</v>
      </c>
      <c r="C435" s="10" t="n">
        <f aca="false">$I$188+(($E$190/$H$190)*($B$190-B435-100000)/5)</f>
        <v>430.650222222222</v>
      </c>
    </row>
    <row r="436" customFormat="false" ht="13.8" hidden="false" customHeight="false" outlineLevel="0" collapsed="false">
      <c r="A436" s="0" t="n">
        <v>244</v>
      </c>
      <c r="B436" s="1" t="n">
        <v>416000</v>
      </c>
      <c r="C436" s="10" t="n">
        <f aca="false">$I$188+(($E$190/$H$190)*($B$190-B436-100000)/5)</f>
        <v>432.895111111111</v>
      </c>
    </row>
    <row r="437" customFormat="false" ht="13.8" hidden="false" customHeight="false" outlineLevel="0" collapsed="false">
      <c r="A437" s="0" t="n">
        <v>245</v>
      </c>
      <c r="B437" s="1" t="n">
        <v>415000</v>
      </c>
      <c r="C437" s="10" t="n">
        <f aca="false">$I$188+(($E$190/$H$190)*($B$190-B437-100000)/5)</f>
        <v>435.14</v>
      </c>
    </row>
    <row r="438" customFormat="false" ht="13.8" hidden="false" customHeight="false" outlineLevel="0" collapsed="false">
      <c r="A438" s="0" t="n">
        <v>246</v>
      </c>
      <c r="B438" s="1" t="n">
        <v>414000</v>
      </c>
      <c r="C438" s="10" t="n">
        <f aca="false">$I$188+(($E$190/$H$190)*($B$190-B438-100000)/5)</f>
        <v>437.384888888889</v>
      </c>
    </row>
    <row r="439" customFormat="false" ht="13.8" hidden="false" customHeight="false" outlineLevel="0" collapsed="false">
      <c r="A439" s="0" t="n">
        <v>247</v>
      </c>
      <c r="B439" s="1" t="n">
        <v>413000</v>
      </c>
      <c r="C439" s="10" t="n">
        <f aca="false">$I$188+(($E$190/$H$190)*($B$190-B439-100000)/5)</f>
        <v>439.629777777778</v>
      </c>
    </row>
    <row r="440" customFormat="false" ht="13.8" hidden="false" customHeight="false" outlineLevel="0" collapsed="false">
      <c r="A440" s="0" t="n">
        <v>248</v>
      </c>
      <c r="B440" s="1" t="n">
        <v>412000</v>
      </c>
      <c r="C440" s="10" t="n">
        <f aca="false">$I$188+(($E$190/$H$190)*($B$190-B440-100000)/5)</f>
        <v>441.874666666667</v>
      </c>
    </row>
    <row r="441" customFormat="false" ht="13.8" hidden="false" customHeight="false" outlineLevel="0" collapsed="false">
      <c r="A441" s="0" t="n">
        <v>249</v>
      </c>
      <c r="B441" s="1" t="n">
        <v>411000</v>
      </c>
      <c r="C441" s="10" t="n">
        <f aca="false">$I$188+(($E$190/$H$190)*($B$190-B441-100000)/5)</f>
        <v>444.119555555556</v>
      </c>
    </row>
    <row r="442" customFormat="false" ht="13.8" hidden="false" customHeight="false" outlineLevel="0" collapsed="false">
      <c r="A442" s="0" t="n">
        <v>250</v>
      </c>
      <c r="B442" s="1" t="n">
        <v>410000</v>
      </c>
      <c r="C442" s="10" t="n">
        <f aca="false">$I$188+(($E$190/$H$190)*($B$190-B442-100000)/5)</f>
        <v>446.364444444444</v>
      </c>
    </row>
    <row r="443" customFormat="false" ht="13.8" hidden="false" customHeight="false" outlineLevel="0" collapsed="false">
      <c r="A443" s="0" t="n">
        <v>251</v>
      </c>
      <c r="B443" s="1" t="n">
        <v>409000</v>
      </c>
      <c r="C443" s="10" t="n">
        <f aca="false">$I$188+(($E$190/$H$190)*($B$190-B443-100000)/5)</f>
        <v>448.609333333333</v>
      </c>
    </row>
    <row r="444" customFormat="false" ht="13.8" hidden="false" customHeight="false" outlineLevel="0" collapsed="false">
      <c r="A444" s="0" t="n">
        <v>252</v>
      </c>
      <c r="B444" s="1" t="n">
        <v>408000</v>
      </c>
      <c r="C444" s="10" t="n">
        <f aca="false">$I$188+(($E$190/$H$190)*($B$190-B444-100000)/5)</f>
        <v>450.854222222222</v>
      </c>
    </row>
    <row r="445" customFormat="false" ht="13.8" hidden="false" customHeight="false" outlineLevel="0" collapsed="false">
      <c r="A445" s="0" t="n">
        <v>253</v>
      </c>
      <c r="B445" s="1" t="n">
        <v>407000</v>
      </c>
      <c r="C445" s="10" t="n">
        <f aca="false">$I$188+(($E$190/$H$190)*($B$190-B445-100000)/5)</f>
        <v>453.099111111111</v>
      </c>
    </row>
    <row r="446" customFormat="false" ht="13.8" hidden="false" customHeight="false" outlineLevel="0" collapsed="false">
      <c r="A446" s="0" t="n">
        <v>254</v>
      </c>
      <c r="B446" s="1" t="n">
        <v>406000</v>
      </c>
      <c r="C446" s="10" t="n">
        <f aca="false">$I$188+(($E$190/$H$190)*($B$190-B446-100000)/5)</f>
        <v>455.344</v>
      </c>
    </row>
    <row r="447" customFormat="false" ht="13.8" hidden="false" customHeight="false" outlineLevel="0" collapsed="false">
      <c r="A447" s="0" t="n">
        <v>255</v>
      </c>
      <c r="B447" s="1" t="n">
        <v>405000</v>
      </c>
      <c r="C447" s="10" t="n">
        <f aca="false">$I$188+(($E$190/$H$190)*($B$190-B447-100000)/5)</f>
        <v>457.588888888889</v>
      </c>
    </row>
    <row r="448" customFormat="false" ht="13.8" hidden="false" customHeight="false" outlineLevel="0" collapsed="false">
      <c r="A448" s="0" t="n">
        <v>256</v>
      </c>
      <c r="B448" s="1" t="n">
        <v>404000</v>
      </c>
      <c r="C448" s="10" t="n">
        <f aca="false">$I$188+(($E$190/$H$190)*($B$190-B448-100000)/5)</f>
        <v>459.833777777778</v>
      </c>
    </row>
    <row r="449" customFormat="false" ht="13.8" hidden="false" customHeight="false" outlineLevel="0" collapsed="false">
      <c r="A449" s="0" t="n">
        <v>257</v>
      </c>
      <c r="B449" s="1" t="n">
        <v>403000</v>
      </c>
      <c r="C449" s="10" t="n">
        <f aca="false">$I$188+(($E$190/$H$190)*($B$190-B449-100000)/5)</f>
        <v>462.078666666667</v>
      </c>
    </row>
    <row r="450" customFormat="false" ht="13.8" hidden="false" customHeight="false" outlineLevel="0" collapsed="false">
      <c r="A450" s="0" t="n">
        <v>258</v>
      </c>
      <c r="B450" s="1" t="n">
        <v>402000</v>
      </c>
      <c r="C450" s="10" t="n">
        <f aca="false">$I$188+(($E$190/$H$190)*($B$190-B450-100000)/5)</f>
        <v>464.323555555555</v>
      </c>
    </row>
    <row r="451" customFormat="false" ht="13.8" hidden="false" customHeight="false" outlineLevel="0" collapsed="false">
      <c r="A451" s="0" t="n">
        <v>259</v>
      </c>
      <c r="B451" s="1" t="n">
        <v>401000</v>
      </c>
      <c r="C451" s="10" t="n">
        <f aca="false">$I$188+(($E$190/$H$190)*($B$190-B451-100000)/5)</f>
        <v>466.568444444444</v>
      </c>
    </row>
    <row r="452" customFormat="false" ht="13.8" hidden="false" customHeight="false" outlineLevel="0" collapsed="false">
      <c r="A452" s="0" t="n">
        <v>260</v>
      </c>
      <c r="B452" s="1" t="n">
        <v>400000</v>
      </c>
      <c r="C452" s="10" t="n">
        <f aca="false">$I$188+(($E$190/$H$190)*($B$190-B452-100000)/5)</f>
        <v>468.813333333333</v>
      </c>
    </row>
    <row r="453" customFormat="false" ht="13.8" hidden="false" customHeight="false" outlineLevel="0" collapsed="false">
      <c r="A453" s="0" t="n">
        <v>261</v>
      </c>
      <c r="B453" s="1" t="n">
        <v>399000</v>
      </c>
      <c r="C453" s="10" t="n">
        <f aca="false">$I$188+(($E$190/$H$190)*($B$190-B453-100000)/5)</f>
        <v>471.058222222222</v>
      </c>
    </row>
    <row r="454" customFormat="false" ht="13.8" hidden="false" customHeight="false" outlineLevel="0" collapsed="false">
      <c r="A454" s="0" t="n">
        <v>262</v>
      </c>
      <c r="B454" s="1" t="n">
        <v>398000</v>
      </c>
      <c r="C454" s="10" t="n">
        <f aca="false">$I$188+(($E$190/$H$190)*($B$190-B454-100000)/5)</f>
        <v>473.303111111111</v>
      </c>
    </row>
    <row r="455" customFormat="false" ht="13.8" hidden="false" customHeight="false" outlineLevel="0" collapsed="false">
      <c r="A455" s="0" t="n">
        <v>263</v>
      </c>
      <c r="B455" s="1" t="n">
        <v>397000</v>
      </c>
      <c r="C455" s="10" t="n">
        <f aca="false">$I$188+(($E$190/$H$190)*($B$190-B455-100000)/5)</f>
        <v>475.548</v>
      </c>
    </row>
    <row r="456" customFormat="false" ht="13.8" hidden="false" customHeight="false" outlineLevel="0" collapsed="false">
      <c r="A456" s="0" t="n">
        <v>264</v>
      </c>
      <c r="B456" s="1" t="n">
        <v>396000</v>
      </c>
      <c r="C456" s="10" t="n">
        <f aca="false">$I$188+(($E$190/$H$190)*($B$190-B456-100000)/5)</f>
        <v>477.792888888889</v>
      </c>
    </row>
    <row r="457" customFormat="false" ht="13.8" hidden="false" customHeight="false" outlineLevel="0" collapsed="false">
      <c r="A457" s="0" t="n">
        <v>265</v>
      </c>
      <c r="B457" s="1" t="n">
        <v>395000</v>
      </c>
      <c r="C457" s="10" t="n">
        <f aca="false">$I$188+(($E$190/$H$190)*($B$190-B457-100000)/5)</f>
        <v>480.037777777778</v>
      </c>
    </row>
    <row r="458" customFormat="false" ht="13.8" hidden="false" customHeight="false" outlineLevel="0" collapsed="false">
      <c r="A458" s="0" t="n">
        <v>266</v>
      </c>
      <c r="B458" s="1" t="n">
        <v>394000</v>
      </c>
      <c r="C458" s="10" t="n">
        <f aca="false">$I$188+(($E$190/$H$190)*($B$190-B458-100000)/5)</f>
        <v>482.282666666667</v>
      </c>
    </row>
    <row r="459" customFormat="false" ht="13.8" hidden="false" customHeight="false" outlineLevel="0" collapsed="false">
      <c r="A459" s="0" t="n">
        <v>267</v>
      </c>
      <c r="B459" s="1" t="n">
        <v>393000</v>
      </c>
      <c r="C459" s="10" t="n">
        <f aca="false">$I$188+(($E$190/$H$190)*($B$190-B459-100000)/5)</f>
        <v>484.527555555556</v>
      </c>
    </row>
    <row r="460" customFormat="false" ht="13.8" hidden="false" customHeight="false" outlineLevel="0" collapsed="false">
      <c r="A460" s="0" t="n">
        <v>268</v>
      </c>
      <c r="B460" s="1" t="n">
        <v>392000</v>
      </c>
      <c r="C460" s="10" t="n">
        <f aca="false">$I$188+(($E$190/$H$190)*($B$190-B460-100000)/5)</f>
        <v>486.772444444444</v>
      </c>
    </row>
    <row r="461" customFormat="false" ht="13.8" hidden="false" customHeight="false" outlineLevel="0" collapsed="false">
      <c r="A461" s="0" t="n">
        <v>269</v>
      </c>
      <c r="B461" s="1" t="n">
        <v>391000</v>
      </c>
      <c r="C461" s="10" t="n">
        <f aca="false">$I$188+(($E$190/$H$190)*($B$190-B461-100000)/5)</f>
        <v>489.017333333333</v>
      </c>
    </row>
    <row r="462" customFormat="false" ht="13.8" hidden="false" customHeight="false" outlineLevel="0" collapsed="false">
      <c r="A462" s="0" t="n">
        <v>270</v>
      </c>
      <c r="B462" s="1" t="n">
        <v>390000</v>
      </c>
      <c r="C462" s="10" t="n">
        <f aca="false">$I$188+(($E$190/$H$190)*($B$190-B462-100000)/5)</f>
        <v>491.262222222222</v>
      </c>
    </row>
    <row r="463" customFormat="false" ht="13.8" hidden="false" customHeight="false" outlineLevel="0" collapsed="false">
      <c r="A463" s="0" t="n">
        <v>271</v>
      </c>
      <c r="B463" s="1" t="n">
        <v>389000</v>
      </c>
      <c r="C463" s="10" t="n">
        <f aca="false">$I$188+(($E$190/$H$190)*($B$190-B463-100000)/5)</f>
        <v>493.507111111111</v>
      </c>
    </row>
    <row r="464" customFormat="false" ht="13.8" hidden="false" customHeight="false" outlineLevel="0" collapsed="false">
      <c r="A464" s="0" t="n">
        <v>272</v>
      </c>
      <c r="B464" s="1" t="n">
        <v>388000</v>
      </c>
      <c r="C464" s="10" t="n">
        <f aca="false">$I$188+(($E$190/$H$190)*($B$190-B464-100000)/5)</f>
        <v>495.752</v>
      </c>
    </row>
    <row r="465" customFormat="false" ht="13.8" hidden="false" customHeight="false" outlineLevel="0" collapsed="false">
      <c r="A465" s="0" t="n">
        <v>273</v>
      </c>
      <c r="B465" s="1" t="n">
        <v>387000</v>
      </c>
      <c r="C465" s="10" t="n">
        <f aca="false">$I$188+(($E$190/$H$190)*($B$190-B465-100000)/5)</f>
        <v>497.996888888889</v>
      </c>
    </row>
    <row r="466" customFormat="false" ht="13.8" hidden="false" customHeight="false" outlineLevel="0" collapsed="false">
      <c r="A466" s="0" t="n">
        <v>274</v>
      </c>
      <c r="B466" s="1" t="n">
        <v>386000</v>
      </c>
      <c r="C466" s="10" t="n">
        <f aca="false">$I$188+(($E$190/$H$190)*($B$190-B466-100000)/5)</f>
        <v>500.241777777778</v>
      </c>
    </row>
    <row r="467" customFormat="false" ht="13.8" hidden="false" customHeight="false" outlineLevel="0" collapsed="false">
      <c r="A467" s="0" t="n">
        <v>275</v>
      </c>
      <c r="B467" s="1" t="n">
        <v>385000</v>
      </c>
      <c r="C467" s="10" t="n">
        <f aca="false">$I$188+(($E$190/$H$190)*($B$190-B467-100000)/5)</f>
        <v>502.486666666667</v>
      </c>
    </row>
    <row r="468" customFormat="false" ht="13.8" hidden="false" customHeight="false" outlineLevel="0" collapsed="false">
      <c r="A468" s="0" t="n">
        <v>276</v>
      </c>
      <c r="B468" s="1" t="n">
        <v>384000</v>
      </c>
      <c r="C468" s="10" t="n">
        <f aca="false">$I$188+(($E$190/$H$190)*($B$190-B468-100000)/5)</f>
        <v>504.731555555556</v>
      </c>
    </row>
    <row r="469" customFormat="false" ht="13.8" hidden="false" customHeight="false" outlineLevel="0" collapsed="false">
      <c r="A469" s="0" t="n">
        <v>277</v>
      </c>
      <c r="B469" s="1" t="n">
        <v>383000</v>
      </c>
      <c r="C469" s="10" t="n">
        <f aca="false">$I$188+(($E$190/$H$190)*($B$190-B469-100000)/5)</f>
        <v>506.976444444444</v>
      </c>
    </row>
    <row r="470" customFormat="false" ht="13.8" hidden="false" customHeight="false" outlineLevel="0" collapsed="false">
      <c r="A470" s="0" t="n">
        <v>278</v>
      </c>
      <c r="B470" s="1" t="n">
        <v>382000</v>
      </c>
      <c r="C470" s="10" t="n">
        <f aca="false">$I$188+(($E$190/$H$190)*($B$190-B470-100000)/5)</f>
        <v>509.221333333333</v>
      </c>
    </row>
    <row r="471" customFormat="false" ht="13.8" hidden="false" customHeight="false" outlineLevel="0" collapsed="false">
      <c r="A471" s="0" t="n">
        <v>279</v>
      </c>
      <c r="B471" s="1" t="n">
        <v>381000</v>
      </c>
      <c r="C471" s="10" t="n">
        <f aca="false">$I$188+(($E$190/$H$190)*($B$190-B471-100000)/5)</f>
        <v>511.466222222222</v>
      </c>
    </row>
    <row r="472" customFormat="false" ht="13.8" hidden="false" customHeight="false" outlineLevel="0" collapsed="false">
      <c r="A472" s="0" t="n">
        <v>280</v>
      </c>
      <c r="B472" s="1" t="n">
        <v>380000</v>
      </c>
      <c r="C472" s="10" t="n">
        <f aca="false">$I$188+(($E$190/$H$190)*($B$190-B472-100000)/5)</f>
        <v>513.711111111111</v>
      </c>
    </row>
    <row r="473" customFormat="false" ht="13.8" hidden="false" customHeight="false" outlineLevel="0" collapsed="false">
      <c r="A473" s="0" t="n">
        <v>281</v>
      </c>
      <c r="B473" s="1" t="n">
        <v>379000</v>
      </c>
      <c r="C473" s="10" t="n">
        <f aca="false">$I$188+(($E$190/$H$190)*($B$190-B473-100000)/5)</f>
        <v>515.956</v>
      </c>
    </row>
    <row r="474" customFormat="false" ht="13.8" hidden="false" customHeight="false" outlineLevel="0" collapsed="false">
      <c r="A474" s="0" t="n">
        <v>282</v>
      </c>
      <c r="B474" s="1" t="n">
        <v>378000</v>
      </c>
      <c r="C474" s="10" t="n">
        <f aca="false">$I$188+(($E$190/$H$190)*($B$190-B474-100000)/5)</f>
        <v>518.200888888889</v>
      </c>
    </row>
    <row r="475" customFormat="false" ht="13.8" hidden="false" customHeight="false" outlineLevel="0" collapsed="false">
      <c r="A475" s="0" t="n">
        <v>283</v>
      </c>
      <c r="B475" s="1" t="n">
        <v>377000</v>
      </c>
      <c r="C475" s="10" t="n">
        <f aca="false">$I$188+(($E$190/$H$190)*($B$190-B475-100000)/5)</f>
        <v>520.445777777778</v>
      </c>
    </row>
    <row r="476" customFormat="false" ht="13.8" hidden="false" customHeight="false" outlineLevel="0" collapsed="false">
      <c r="A476" s="0" t="n">
        <v>284</v>
      </c>
      <c r="B476" s="1" t="n">
        <v>376000</v>
      </c>
      <c r="C476" s="10" t="n">
        <f aca="false">$I$188+(($E$190/$H$190)*($B$190-B476-100000)/5)</f>
        <v>522.690666666667</v>
      </c>
    </row>
    <row r="477" customFormat="false" ht="13.8" hidden="false" customHeight="false" outlineLevel="0" collapsed="false">
      <c r="A477" s="0" t="n">
        <v>285</v>
      </c>
      <c r="B477" s="1" t="n">
        <v>375000</v>
      </c>
      <c r="C477" s="10" t="n">
        <f aca="false">$I$188+(($E$190/$H$190)*($B$190-B477-100000)/5)</f>
        <v>524.935555555556</v>
      </c>
    </row>
    <row r="478" customFormat="false" ht="13.8" hidden="false" customHeight="false" outlineLevel="0" collapsed="false">
      <c r="A478" s="0" t="n">
        <v>286</v>
      </c>
      <c r="B478" s="1" t="n">
        <v>374000</v>
      </c>
      <c r="C478" s="10" t="n">
        <f aca="false">$I$188+(($E$190/$H$190)*($B$190-B478-100000)/5)</f>
        <v>527.180444444444</v>
      </c>
    </row>
    <row r="479" customFormat="false" ht="13.8" hidden="false" customHeight="false" outlineLevel="0" collapsed="false">
      <c r="A479" s="0" t="n">
        <v>287</v>
      </c>
      <c r="B479" s="1" t="n">
        <v>373000</v>
      </c>
      <c r="C479" s="10" t="n">
        <f aca="false">$I$188+(($E$190/$H$190)*($B$190-B479-100000)/5)</f>
        <v>529.425333333333</v>
      </c>
    </row>
    <row r="480" customFormat="false" ht="13.8" hidden="false" customHeight="false" outlineLevel="0" collapsed="false">
      <c r="A480" s="0" t="n">
        <v>288</v>
      </c>
      <c r="B480" s="1" t="n">
        <v>372000</v>
      </c>
      <c r="C480" s="10" t="n">
        <f aca="false">$I$188+(($E$190/$H$190)*($B$190-B480-100000)/5)</f>
        <v>531.670222222222</v>
      </c>
    </row>
    <row r="481" customFormat="false" ht="13.8" hidden="false" customHeight="false" outlineLevel="0" collapsed="false">
      <c r="A481" s="0" t="n">
        <v>289</v>
      </c>
      <c r="B481" s="1" t="n">
        <v>371000</v>
      </c>
      <c r="C481" s="10" t="n">
        <f aca="false">$I$188+(($E$190/$H$190)*($B$190-B481-100000)/5)</f>
        <v>533.915111111111</v>
      </c>
    </row>
    <row r="482" customFormat="false" ht="13.8" hidden="false" customHeight="false" outlineLevel="0" collapsed="false">
      <c r="A482" s="0" t="n">
        <v>290</v>
      </c>
      <c r="B482" s="1" t="n">
        <v>370000</v>
      </c>
      <c r="C482" s="10" t="n">
        <f aca="false">$I$188+(($E$190/$H$190)*($B$190-B482-100000)/5)</f>
        <v>536.16</v>
      </c>
    </row>
    <row r="483" customFormat="false" ht="13.8" hidden="false" customHeight="false" outlineLevel="0" collapsed="false">
      <c r="A483" s="0" t="n">
        <v>291</v>
      </c>
      <c r="B483" s="1" t="n">
        <v>369000</v>
      </c>
      <c r="C483" s="10" t="n">
        <f aca="false">$I$188+(($E$190/$H$190)*($B$190-B483-100000)/5)</f>
        <v>538.404888888889</v>
      </c>
    </row>
    <row r="484" customFormat="false" ht="13.8" hidden="false" customHeight="false" outlineLevel="0" collapsed="false">
      <c r="A484" s="0" t="n">
        <v>292</v>
      </c>
      <c r="B484" s="1" t="n">
        <v>368000</v>
      </c>
      <c r="C484" s="10" t="n">
        <f aca="false">$I$188+(($E$190/$H$190)*($B$190-B484-100000)/5)</f>
        <v>540.649777777778</v>
      </c>
    </row>
    <row r="485" customFormat="false" ht="13.8" hidden="false" customHeight="false" outlineLevel="0" collapsed="false">
      <c r="A485" s="0" t="n">
        <v>293</v>
      </c>
      <c r="B485" s="1" t="n">
        <v>367000</v>
      </c>
      <c r="C485" s="10" t="n">
        <f aca="false">$I$188+(($E$190/$H$190)*($B$190-B485-100000)/5)</f>
        <v>542.894666666667</v>
      </c>
    </row>
    <row r="486" customFormat="false" ht="13.8" hidden="false" customHeight="false" outlineLevel="0" collapsed="false">
      <c r="A486" s="0" t="n">
        <v>294</v>
      </c>
      <c r="B486" s="1" t="n">
        <v>366000</v>
      </c>
      <c r="C486" s="10" t="n">
        <f aca="false">$I$188+(($E$190/$H$190)*($B$190-B486-100000)/5)</f>
        <v>545.139555555556</v>
      </c>
    </row>
    <row r="487" customFormat="false" ht="13.8" hidden="false" customHeight="false" outlineLevel="0" collapsed="false">
      <c r="A487" s="0" t="n">
        <v>295</v>
      </c>
      <c r="B487" s="1" t="n">
        <v>365000</v>
      </c>
      <c r="C487" s="10" t="n">
        <f aca="false">$I$188+(($E$190/$H$190)*($B$190-B487-100000)/5)</f>
        <v>547.384444444444</v>
      </c>
    </row>
    <row r="488" customFormat="false" ht="13.8" hidden="false" customHeight="false" outlineLevel="0" collapsed="false">
      <c r="A488" s="0" t="n">
        <v>296</v>
      </c>
      <c r="B488" s="1" t="n">
        <v>364000</v>
      </c>
      <c r="C488" s="10" t="n">
        <f aca="false">$I$188+(($E$190/$H$190)*($B$190-B488-100000)/5)</f>
        <v>549.629333333333</v>
      </c>
    </row>
    <row r="489" customFormat="false" ht="13.8" hidden="false" customHeight="false" outlineLevel="0" collapsed="false">
      <c r="A489" s="0" t="n">
        <v>297</v>
      </c>
      <c r="B489" s="1" t="n">
        <v>363000</v>
      </c>
      <c r="C489" s="10" t="n">
        <f aca="false">$I$188+(($E$190/$H$190)*($B$190-B489-100000)/5)</f>
        <v>551.874222222222</v>
      </c>
    </row>
    <row r="490" customFormat="false" ht="13.8" hidden="false" customHeight="false" outlineLevel="0" collapsed="false">
      <c r="A490" s="0" t="n">
        <v>298</v>
      </c>
      <c r="B490" s="1" t="n">
        <v>362000</v>
      </c>
      <c r="C490" s="10" t="n">
        <f aca="false">$I$188+(($E$190/$H$190)*($B$190-B490-100000)/5)</f>
        <v>554.119111111111</v>
      </c>
    </row>
    <row r="491" customFormat="false" ht="13.8" hidden="false" customHeight="false" outlineLevel="0" collapsed="false">
      <c r="A491" s="0" t="n">
        <v>299</v>
      </c>
      <c r="B491" s="1" t="n">
        <v>361000</v>
      </c>
      <c r="C491" s="10" t="n">
        <f aca="false">$I$188+(($E$190/$H$190)*($B$190-B491-100000)/5)</f>
        <v>556.364</v>
      </c>
    </row>
    <row r="492" customFormat="false" ht="13.8" hidden="false" customHeight="false" outlineLevel="0" collapsed="false">
      <c r="A492" s="0" t="n">
        <v>300</v>
      </c>
      <c r="B492" s="1" t="n">
        <v>360000</v>
      </c>
      <c r="C492" s="10" t="n">
        <f aca="false">$I$188+(($E$190/$H$190)*($B$190-B492-100000)/5)</f>
        <v>558.608888888889</v>
      </c>
    </row>
    <row r="493" customFormat="false" ht="13.8" hidden="false" customHeight="false" outlineLevel="0" collapsed="false">
      <c r="A493" s="0" t="n">
        <v>301</v>
      </c>
      <c r="B493" s="1" t="n">
        <v>359000</v>
      </c>
      <c r="C493" s="10" t="n">
        <f aca="false">$I$188+(($E$190/$H$190)*($B$190-B493-100000)/5)</f>
        <v>560.853777777778</v>
      </c>
    </row>
    <row r="494" customFormat="false" ht="13.8" hidden="false" customHeight="false" outlineLevel="0" collapsed="false">
      <c r="A494" s="0" t="n">
        <v>302</v>
      </c>
      <c r="B494" s="1" t="n">
        <v>358000</v>
      </c>
      <c r="C494" s="10" t="n">
        <f aca="false">$I$188+(($E$190/$H$190)*($B$190-B494-100000)/5)</f>
        <v>563.098666666667</v>
      </c>
    </row>
    <row r="495" customFormat="false" ht="13.8" hidden="false" customHeight="false" outlineLevel="0" collapsed="false">
      <c r="A495" s="0" t="n">
        <v>303</v>
      </c>
      <c r="B495" s="1" t="n">
        <v>357000</v>
      </c>
      <c r="C495" s="10" t="n">
        <f aca="false">$I$188+(($E$190/$H$190)*($B$190-B495-100000)/5)</f>
        <v>565.343555555556</v>
      </c>
    </row>
    <row r="496" customFormat="false" ht="13.8" hidden="false" customHeight="false" outlineLevel="0" collapsed="false">
      <c r="A496" s="0" t="n">
        <v>304</v>
      </c>
      <c r="B496" s="1" t="n">
        <v>356000</v>
      </c>
      <c r="C496" s="10" t="n">
        <f aca="false">$I$188+(($E$190/$H$190)*($B$190-B496-100000)/5)</f>
        <v>567.588444444445</v>
      </c>
    </row>
    <row r="497" customFormat="false" ht="13.8" hidden="false" customHeight="false" outlineLevel="0" collapsed="false">
      <c r="A497" s="0" t="n">
        <v>305</v>
      </c>
      <c r="B497" s="1" t="n">
        <v>355000</v>
      </c>
      <c r="C497" s="10" t="n">
        <f aca="false">$I$188+(($E$190/$H$190)*($B$190-B497-100000)/5)</f>
        <v>569.833333333333</v>
      </c>
    </row>
    <row r="498" customFormat="false" ht="13.8" hidden="false" customHeight="false" outlineLevel="0" collapsed="false">
      <c r="A498" s="0" t="n">
        <v>306</v>
      </c>
      <c r="B498" s="1" t="n">
        <v>354000</v>
      </c>
      <c r="C498" s="10" t="n">
        <f aca="false">$I$188+(($E$190/$H$190)*($B$190-B498-100000)/5)</f>
        <v>572.078222222222</v>
      </c>
    </row>
    <row r="499" customFormat="false" ht="13.8" hidden="false" customHeight="false" outlineLevel="0" collapsed="false">
      <c r="A499" s="0" t="n">
        <v>307</v>
      </c>
      <c r="B499" s="1" t="n">
        <v>353000</v>
      </c>
      <c r="C499" s="10" t="n">
        <f aca="false">$I$188+(($E$190/$H$190)*($B$190-B499-100000)/5)</f>
        <v>574.323111111111</v>
      </c>
    </row>
    <row r="500" customFormat="false" ht="13.8" hidden="false" customHeight="false" outlineLevel="0" collapsed="false">
      <c r="A500" s="0" t="n">
        <v>308</v>
      </c>
      <c r="B500" s="1" t="n">
        <v>352000</v>
      </c>
      <c r="C500" s="10" t="n">
        <f aca="false">$I$188+(($E$190/$H$190)*($B$190-B500-100000)/5)</f>
        <v>576.568</v>
      </c>
    </row>
    <row r="501" customFormat="false" ht="13.8" hidden="false" customHeight="false" outlineLevel="0" collapsed="false">
      <c r="A501" s="0" t="n">
        <v>309</v>
      </c>
      <c r="B501" s="1" t="n">
        <v>351000</v>
      </c>
      <c r="C501" s="10" t="n">
        <f aca="false">$I$188+(($E$190/$H$190)*($B$190-B501-100000)/5)</f>
        <v>578.812888888889</v>
      </c>
    </row>
    <row r="502" customFormat="false" ht="13.8" hidden="false" customHeight="false" outlineLevel="0" collapsed="false">
      <c r="A502" s="0" t="n">
        <v>310</v>
      </c>
      <c r="B502" s="1" t="n">
        <v>350000</v>
      </c>
      <c r="C502" s="10" t="n">
        <f aca="false">$I$188+(($E$190/$H$190)*($B$190-B502-100000)/5)</f>
        <v>581.057777777778</v>
      </c>
    </row>
    <row r="503" customFormat="false" ht="13.8" hidden="false" customHeight="false" outlineLevel="0" collapsed="false">
      <c r="A503" s="0" t="n">
        <v>311</v>
      </c>
      <c r="B503" s="1" t="n">
        <v>349000</v>
      </c>
      <c r="C503" s="10" t="n">
        <f aca="false">$I$188+(($E$190/$H$190)*($B$190-B503-100000)/5)</f>
        <v>583.302666666667</v>
      </c>
    </row>
    <row r="504" customFormat="false" ht="13.8" hidden="false" customHeight="false" outlineLevel="0" collapsed="false">
      <c r="A504" s="0" t="n">
        <v>312</v>
      </c>
      <c r="B504" s="1" t="n">
        <v>348000</v>
      </c>
      <c r="C504" s="10" t="n">
        <f aca="false">$I$188+(($E$190/$H$190)*($B$190-B504-100000)/5)</f>
        <v>585.547555555555</v>
      </c>
    </row>
    <row r="505" customFormat="false" ht="13.8" hidden="false" customHeight="false" outlineLevel="0" collapsed="false">
      <c r="A505" s="0" t="n">
        <v>313</v>
      </c>
      <c r="B505" s="1" t="n">
        <v>347000</v>
      </c>
      <c r="C505" s="10" t="n">
        <f aca="false">$I$188+(($E$190/$H$190)*($B$190-B505-100000)/5)</f>
        <v>587.792444444444</v>
      </c>
    </row>
    <row r="506" customFormat="false" ht="13.8" hidden="false" customHeight="false" outlineLevel="0" collapsed="false">
      <c r="A506" s="0" t="n">
        <v>314</v>
      </c>
      <c r="B506" s="1" t="n">
        <v>346000</v>
      </c>
      <c r="C506" s="10" t="n">
        <f aca="false">$I$188+(($E$190/$H$190)*($B$190-B506-100000)/5)</f>
        <v>590.037333333333</v>
      </c>
    </row>
    <row r="507" customFormat="false" ht="13.8" hidden="false" customHeight="false" outlineLevel="0" collapsed="false">
      <c r="A507" s="0" t="n">
        <v>315</v>
      </c>
      <c r="B507" s="1" t="n">
        <v>345000</v>
      </c>
      <c r="C507" s="10" t="n">
        <f aca="false">$I$188+(($E$190/$H$190)*($B$190-B507-100000)/5)</f>
        <v>592.282222222222</v>
      </c>
    </row>
    <row r="508" customFormat="false" ht="13.8" hidden="false" customHeight="false" outlineLevel="0" collapsed="false">
      <c r="A508" s="0" t="n">
        <v>316</v>
      </c>
      <c r="B508" s="1" t="n">
        <v>344000</v>
      </c>
      <c r="C508" s="10" t="n">
        <f aca="false">$I$188+(($E$190/$H$190)*($B$190-B508-100000)/5)</f>
        <v>594.527111111111</v>
      </c>
    </row>
    <row r="509" customFormat="false" ht="13.8" hidden="false" customHeight="false" outlineLevel="0" collapsed="false">
      <c r="A509" s="0" t="n">
        <v>317</v>
      </c>
      <c r="B509" s="1" t="n">
        <v>343000</v>
      </c>
      <c r="C509" s="10" t="n">
        <f aca="false">$I$188+(($E$190/$H$190)*($B$190-B509-100000)/5)</f>
        <v>596.772</v>
      </c>
    </row>
    <row r="510" customFormat="false" ht="13.8" hidden="false" customHeight="false" outlineLevel="0" collapsed="false">
      <c r="A510" s="0" t="n">
        <v>318</v>
      </c>
      <c r="B510" s="1" t="n">
        <v>342000</v>
      </c>
      <c r="C510" s="10" t="n">
        <f aca="false">$I$188+(($E$190/$H$190)*($B$190-B510-100000)/5)</f>
        <v>599.016888888889</v>
      </c>
    </row>
    <row r="511" customFormat="false" ht="13.8" hidden="false" customHeight="false" outlineLevel="0" collapsed="false">
      <c r="A511" s="0" t="n">
        <v>319</v>
      </c>
      <c r="B511" s="1" t="n">
        <v>341000</v>
      </c>
      <c r="C511" s="10" t="n">
        <f aca="false">$I$188+(($E$190/$H$190)*($B$190-B511-100000)/5)</f>
        <v>601.261777777778</v>
      </c>
    </row>
    <row r="512" customFormat="false" ht="13.8" hidden="false" customHeight="false" outlineLevel="0" collapsed="false">
      <c r="A512" s="0" t="n">
        <v>320</v>
      </c>
      <c r="B512" s="1" t="n">
        <v>340000</v>
      </c>
      <c r="C512" s="10" t="n">
        <f aca="false">$I$188+(($E$190/$H$190)*($B$190-B512-100000)/5)</f>
        <v>603.506666666667</v>
      </c>
    </row>
    <row r="513" customFormat="false" ht="13.8" hidden="false" customHeight="false" outlineLevel="0" collapsed="false">
      <c r="A513" s="0" t="n">
        <v>321</v>
      </c>
      <c r="B513" s="1" t="n">
        <v>339000</v>
      </c>
      <c r="C513" s="10" t="n">
        <f aca="false">$I$188+(($E$190/$H$190)*($B$190-B513-100000)/5)</f>
        <v>605.751555555556</v>
      </c>
    </row>
    <row r="514" customFormat="false" ht="13.8" hidden="false" customHeight="false" outlineLevel="0" collapsed="false">
      <c r="A514" s="0" t="n">
        <v>322</v>
      </c>
      <c r="B514" s="1" t="n">
        <v>338000</v>
      </c>
      <c r="C514" s="10" t="n">
        <f aca="false">$I$188+(($E$190/$H$190)*($B$190-B514-100000)/5)</f>
        <v>607.996444444445</v>
      </c>
    </row>
    <row r="515" customFormat="false" ht="13.8" hidden="false" customHeight="false" outlineLevel="0" collapsed="false">
      <c r="A515" s="0" t="n">
        <v>323</v>
      </c>
      <c r="B515" s="1" t="n">
        <v>337000</v>
      </c>
      <c r="C515" s="10" t="n">
        <f aca="false">$I$188+(($E$190/$H$190)*($B$190-B515-100000)/5)</f>
        <v>610.241333333333</v>
      </c>
    </row>
    <row r="516" customFormat="false" ht="13.8" hidden="false" customHeight="false" outlineLevel="0" collapsed="false">
      <c r="A516" s="0" t="n">
        <v>324</v>
      </c>
      <c r="B516" s="1" t="n">
        <v>336000</v>
      </c>
      <c r="C516" s="10" t="n">
        <f aca="false">$I$188+(($E$190/$H$190)*($B$190-B516-100000)/5)</f>
        <v>612.486222222222</v>
      </c>
    </row>
    <row r="517" customFormat="false" ht="13.8" hidden="false" customHeight="false" outlineLevel="0" collapsed="false">
      <c r="A517" s="0" t="n">
        <v>325</v>
      </c>
      <c r="B517" s="1" t="n">
        <v>335000</v>
      </c>
      <c r="C517" s="10" t="n">
        <f aca="false">$I$188+(($E$190/$H$190)*($B$190-B517-100000)/5)</f>
        <v>614.731111111111</v>
      </c>
    </row>
    <row r="518" customFormat="false" ht="13.8" hidden="false" customHeight="false" outlineLevel="0" collapsed="false">
      <c r="A518" s="0" t="n">
        <v>326</v>
      </c>
      <c r="B518" s="1" t="n">
        <v>334000</v>
      </c>
      <c r="C518" s="10" t="n">
        <f aca="false">$I$188+(($E$190/$H$190)*($B$190-B518-100000)/5)</f>
        <v>616.976</v>
      </c>
    </row>
    <row r="519" customFormat="false" ht="13.8" hidden="false" customHeight="false" outlineLevel="0" collapsed="false">
      <c r="A519" s="0" t="n">
        <v>327</v>
      </c>
      <c r="B519" s="1" t="n">
        <v>333000</v>
      </c>
      <c r="C519" s="10" t="n">
        <f aca="false">$I$188+(($E$190/$H$190)*($B$190-B519-100000)/5)</f>
        <v>619.220888888889</v>
      </c>
    </row>
    <row r="520" customFormat="false" ht="13.8" hidden="false" customHeight="false" outlineLevel="0" collapsed="false">
      <c r="A520" s="0" t="n">
        <v>328</v>
      </c>
      <c r="B520" s="1" t="n">
        <v>332000</v>
      </c>
      <c r="C520" s="10" t="n">
        <f aca="false">$I$188+(($E$190/$H$190)*($B$190-B520-100000)/5)</f>
        <v>621.465777777778</v>
      </c>
    </row>
    <row r="521" customFormat="false" ht="13.8" hidden="false" customHeight="false" outlineLevel="0" collapsed="false">
      <c r="A521" s="0" t="n">
        <v>329</v>
      </c>
      <c r="B521" s="1" t="n">
        <v>331000</v>
      </c>
      <c r="C521" s="10" t="n">
        <f aca="false">$I$188+(($E$190/$H$190)*($B$190-B521-100000)/5)</f>
        <v>623.710666666667</v>
      </c>
    </row>
    <row r="522" customFormat="false" ht="13.8" hidden="false" customHeight="false" outlineLevel="0" collapsed="false">
      <c r="A522" s="0" t="n">
        <v>330</v>
      </c>
      <c r="B522" s="1" t="n">
        <v>330000</v>
      </c>
      <c r="C522" s="10" t="n">
        <f aca="false">$I$188+(($E$190/$H$190)*($B$190-B522-100000)/5)</f>
        <v>625.955555555556</v>
      </c>
    </row>
    <row r="523" customFormat="false" ht="13.8" hidden="false" customHeight="false" outlineLevel="0" collapsed="false">
      <c r="A523" s="0" t="n">
        <v>331</v>
      </c>
      <c r="B523" s="1" t="n">
        <v>329000</v>
      </c>
      <c r="C523" s="10" t="n">
        <f aca="false">$I$188+(($E$190/$H$190)*($B$190-B523-100000)/5)</f>
        <v>628.200444444444</v>
      </c>
    </row>
    <row r="524" customFormat="false" ht="13.8" hidden="false" customHeight="false" outlineLevel="0" collapsed="false">
      <c r="A524" s="0" t="n">
        <v>332</v>
      </c>
      <c r="B524" s="1" t="n">
        <v>328000</v>
      </c>
      <c r="C524" s="10" t="n">
        <f aca="false">$I$188+(($E$190/$H$190)*($B$190-B524-100000)/5)</f>
        <v>630.445333333333</v>
      </c>
    </row>
    <row r="525" customFormat="false" ht="13.8" hidden="false" customHeight="false" outlineLevel="0" collapsed="false">
      <c r="A525" s="0" t="n">
        <v>333</v>
      </c>
      <c r="B525" s="1" t="n">
        <v>327000</v>
      </c>
      <c r="C525" s="10" t="n">
        <f aca="false">$I$188+(($E$190/$H$190)*($B$190-B525-100000)/5)</f>
        <v>632.690222222222</v>
      </c>
    </row>
    <row r="526" customFormat="false" ht="13.8" hidden="false" customHeight="false" outlineLevel="0" collapsed="false">
      <c r="A526" s="0" t="n">
        <v>334</v>
      </c>
      <c r="B526" s="1" t="n">
        <v>326000</v>
      </c>
      <c r="C526" s="10" t="n">
        <f aca="false">$I$188+(($E$190/$H$190)*($B$190-B526-100000)/5)</f>
        <v>634.935111111111</v>
      </c>
    </row>
    <row r="527" customFormat="false" ht="13.8" hidden="false" customHeight="false" outlineLevel="0" collapsed="false">
      <c r="A527" s="0" t="n">
        <v>335</v>
      </c>
      <c r="B527" s="1" t="n">
        <v>325000</v>
      </c>
      <c r="C527" s="10" t="n">
        <f aca="false">$I$188+(($E$190/$H$190)*($B$190-B527-100000)/5)</f>
        <v>637.18</v>
      </c>
    </row>
    <row r="528" customFormat="false" ht="13.8" hidden="false" customHeight="false" outlineLevel="0" collapsed="false">
      <c r="A528" s="0" t="n">
        <v>336</v>
      </c>
      <c r="B528" s="1" t="n">
        <v>324000</v>
      </c>
      <c r="C528" s="10" t="n">
        <f aca="false">$I$188+(($E$190/$H$190)*($B$190-B528-100000)/5)</f>
        <v>639.424888888889</v>
      </c>
    </row>
    <row r="529" customFormat="false" ht="13.8" hidden="false" customHeight="false" outlineLevel="0" collapsed="false">
      <c r="A529" s="0" t="n">
        <v>337</v>
      </c>
      <c r="B529" s="1" t="n">
        <v>323000</v>
      </c>
      <c r="C529" s="10" t="n">
        <f aca="false">$I$188+(($E$190/$H$190)*($B$190-B529-100000)/5)</f>
        <v>641.669777777778</v>
      </c>
    </row>
    <row r="530" customFormat="false" ht="13.8" hidden="false" customHeight="false" outlineLevel="0" collapsed="false">
      <c r="A530" s="0" t="n">
        <v>338</v>
      </c>
      <c r="B530" s="1" t="n">
        <v>322000</v>
      </c>
      <c r="C530" s="10" t="n">
        <f aca="false">$I$188+(($E$190/$H$190)*($B$190-B530-100000)/5)</f>
        <v>643.914666666667</v>
      </c>
    </row>
    <row r="531" customFormat="false" ht="13.8" hidden="false" customHeight="false" outlineLevel="0" collapsed="false">
      <c r="A531" s="0" t="n">
        <v>339</v>
      </c>
      <c r="B531" s="1" t="n">
        <v>321000</v>
      </c>
      <c r="C531" s="10" t="n">
        <f aca="false">$I$188+(($E$190/$H$190)*($B$190-B531-100000)/5)</f>
        <v>646.159555555555</v>
      </c>
    </row>
    <row r="532" customFormat="false" ht="13.8" hidden="false" customHeight="false" outlineLevel="0" collapsed="false">
      <c r="A532" s="0" t="n">
        <v>340</v>
      </c>
      <c r="B532" s="1" t="n">
        <v>320000</v>
      </c>
      <c r="C532" s="10" t="n">
        <f aca="false">$I$188+(($E$190/$H$190)*($B$190-B532-100000)/5)</f>
        <v>648.404444444444</v>
      </c>
    </row>
    <row r="533" customFormat="false" ht="13.8" hidden="false" customHeight="false" outlineLevel="0" collapsed="false">
      <c r="A533" s="0" t="n">
        <v>341</v>
      </c>
      <c r="B533" s="1" t="n">
        <v>319000</v>
      </c>
      <c r="C533" s="10" t="n">
        <f aca="false">$I$188+(($E$190/$H$190)*($B$190-B533-100000)/5)</f>
        <v>650.649333333333</v>
      </c>
    </row>
    <row r="534" customFormat="false" ht="13.8" hidden="false" customHeight="false" outlineLevel="0" collapsed="false">
      <c r="A534" s="0" t="n">
        <v>342</v>
      </c>
      <c r="B534" s="1" t="n">
        <v>318000</v>
      </c>
      <c r="C534" s="10" t="n">
        <f aca="false">$I$188+(($E$190/$H$190)*($B$190-B534-100000)/5)</f>
        <v>652.894222222222</v>
      </c>
    </row>
    <row r="535" customFormat="false" ht="13.8" hidden="false" customHeight="false" outlineLevel="0" collapsed="false">
      <c r="A535" s="0" t="n">
        <v>343</v>
      </c>
      <c r="B535" s="1" t="n">
        <v>317000</v>
      </c>
      <c r="C535" s="10" t="n">
        <f aca="false">$I$188+(($E$190/$H$190)*($B$190-B535-100000)/5)</f>
        <v>655.139111111111</v>
      </c>
    </row>
    <row r="536" customFormat="false" ht="13.8" hidden="false" customHeight="false" outlineLevel="0" collapsed="false">
      <c r="A536" s="0" t="n">
        <v>344</v>
      </c>
      <c r="B536" s="1" t="n">
        <v>316000</v>
      </c>
      <c r="C536" s="10" t="n">
        <f aca="false">$I$188+(($E$190/$H$190)*($B$190-B536-100000)/5)</f>
        <v>657.384</v>
      </c>
    </row>
    <row r="537" customFormat="false" ht="13.8" hidden="false" customHeight="false" outlineLevel="0" collapsed="false">
      <c r="A537" s="0" t="n">
        <v>345</v>
      </c>
      <c r="B537" s="1" t="n">
        <v>315000</v>
      </c>
      <c r="C537" s="10" t="n">
        <f aca="false">$I$188+(($E$190/$H$190)*($B$190-B537-100000)/5)</f>
        <v>659.628888888889</v>
      </c>
    </row>
    <row r="538" customFormat="false" ht="13.8" hidden="false" customHeight="false" outlineLevel="0" collapsed="false">
      <c r="A538" s="0" t="n">
        <v>346</v>
      </c>
      <c r="B538" s="1" t="n">
        <v>314000</v>
      </c>
      <c r="C538" s="10" t="n">
        <f aca="false">$I$188+(($E$190/$H$190)*($B$190-B538-100000)/5)</f>
        <v>661.873777777778</v>
      </c>
    </row>
    <row r="539" customFormat="false" ht="13.8" hidden="false" customHeight="false" outlineLevel="0" collapsed="false">
      <c r="A539" s="0" t="n">
        <v>347</v>
      </c>
      <c r="B539" s="1" t="n">
        <v>313000</v>
      </c>
      <c r="C539" s="10" t="n">
        <f aca="false">$I$188+(($E$190/$H$190)*($B$190-B539-100000)/5)</f>
        <v>664.118666666667</v>
      </c>
    </row>
    <row r="540" customFormat="false" ht="13.8" hidden="false" customHeight="false" outlineLevel="0" collapsed="false">
      <c r="A540" s="0" t="n">
        <v>348</v>
      </c>
      <c r="B540" s="1" t="n">
        <v>312000</v>
      </c>
      <c r="C540" s="10" t="n">
        <f aca="false">$I$188+(($E$190/$H$190)*($B$190-B540-100000)/5)</f>
        <v>666.363555555556</v>
      </c>
    </row>
    <row r="541" customFormat="false" ht="13.8" hidden="false" customHeight="false" outlineLevel="0" collapsed="false">
      <c r="A541" s="0" t="n">
        <v>349</v>
      </c>
      <c r="B541" s="1" t="n">
        <v>311000</v>
      </c>
      <c r="C541" s="10" t="n">
        <f aca="false">$I$188+(($E$190/$H$190)*($B$190-B541-100000)/5)</f>
        <v>668.608444444444</v>
      </c>
    </row>
    <row r="542" customFormat="false" ht="13.8" hidden="false" customHeight="false" outlineLevel="0" collapsed="false">
      <c r="A542" s="0" t="n">
        <v>350</v>
      </c>
      <c r="B542" s="1" t="n">
        <v>310000</v>
      </c>
      <c r="C542" s="10" t="n">
        <f aca="false">$I$188+(($E$190/$H$190)*($B$190-B542-100000)/5)</f>
        <v>670.853333333333</v>
      </c>
    </row>
    <row r="543" customFormat="false" ht="13.8" hidden="false" customHeight="false" outlineLevel="0" collapsed="false">
      <c r="A543" s="0" t="n">
        <v>351</v>
      </c>
      <c r="B543" s="1" t="n">
        <v>309000</v>
      </c>
      <c r="C543" s="10" t="n">
        <f aca="false">$I$188+(($E$190/$H$190)*($B$190-B543-100000)/5)</f>
        <v>673.098222222222</v>
      </c>
    </row>
    <row r="544" customFormat="false" ht="13.8" hidden="false" customHeight="false" outlineLevel="0" collapsed="false">
      <c r="A544" s="0" t="n">
        <v>352</v>
      </c>
      <c r="B544" s="1" t="n">
        <v>308000</v>
      </c>
      <c r="C544" s="10" t="n">
        <f aca="false">$I$188+(($E$190/$H$190)*($B$190-B544-100000)/5)</f>
        <v>675.343111111111</v>
      </c>
    </row>
    <row r="545" customFormat="false" ht="13.8" hidden="false" customHeight="false" outlineLevel="0" collapsed="false">
      <c r="A545" s="0" t="n">
        <v>353</v>
      </c>
      <c r="B545" s="1" t="n">
        <v>307000</v>
      </c>
      <c r="C545" s="10" t="n">
        <f aca="false">$I$188+(($E$190/$H$190)*($B$190-B545-100000)/5)</f>
        <v>677.588</v>
      </c>
    </row>
    <row r="546" customFormat="false" ht="13.8" hidden="false" customHeight="false" outlineLevel="0" collapsed="false">
      <c r="A546" s="0" t="n">
        <v>354</v>
      </c>
      <c r="B546" s="1" t="n">
        <v>306000</v>
      </c>
      <c r="C546" s="10" t="n">
        <f aca="false">$I$188+(($E$190/$H$190)*($B$190-B546-100000)/5)</f>
        <v>679.832888888889</v>
      </c>
    </row>
    <row r="547" customFormat="false" ht="13.8" hidden="false" customHeight="false" outlineLevel="0" collapsed="false">
      <c r="A547" s="0" t="n">
        <v>355</v>
      </c>
      <c r="B547" s="1" t="n">
        <v>305000</v>
      </c>
      <c r="C547" s="10" t="n">
        <f aca="false">$I$188+(($E$190/$H$190)*($B$190-B547-100000)/5)</f>
        <v>682.077777777778</v>
      </c>
    </row>
    <row r="548" customFormat="false" ht="13.8" hidden="false" customHeight="false" outlineLevel="0" collapsed="false">
      <c r="A548" s="0" t="n">
        <v>356</v>
      </c>
      <c r="B548" s="1" t="n">
        <v>304000</v>
      </c>
      <c r="C548" s="10" t="n">
        <f aca="false">$I$188+(($E$190/$H$190)*($B$190-B548-100000)/5)</f>
        <v>684.322666666667</v>
      </c>
    </row>
    <row r="549" customFormat="false" ht="13.8" hidden="false" customHeight="false" outlineLevel="0" collapsed="false">
      <c r="A549" s="0" t="n">
        <v>357</v>
      </c>
      <c r="B549" s="1" t="n">
        <v>303000</v>
      </c>
      <c r="C549" s="10" t="n">
        <f aca="false">$I$188+(($E$190/$H$190)*($B$190-B549-100000)/5)</f>
        <v>686.567555555556</v>
      </c>
    </row>
    <row r="550" customFormat="false" ht="13.8" hidden="false" customHeight="false" outlineLevel="0" collapsed="false">
      <c r="A550" s="0" t="n">
        <v>358</v>
      </c>
      <c r="B550" s="1" t="n">
        <v>302000</v>
      </c>
      <c r="C550" s="10" t="n">
        <f aca="false">$I$188+(($E$190/$H$190)*($B$190-B550-100000)/5)</f>
        <v>688.812444444444</v>
      </c>
    </row>
    <row r="551" customFormat="false" ht="13.8" hidden="false" customHeight="false" outlineLevel="0" collapsed="false">
      <c r="A551" s="0" t="n">
        <v>359</v>
      </c>
      <c r="B551" s="1" t="n">
        <v>301000</v>
      </c>
      <c r="C551" s="10" t="n">
        <f aca="false">$I$188+(($E$190/$H$190)*($B$190-B551-100000)/5)</f>
        <v>691.057333333333</v>
      </c>
    </row>
    <row r="552" customFormat="false" ht="13.8" hidden="false" customHeight="false" outlineLevel="0" collapsed="false">
      <c r="A552" s="0" t="n">
        <v>360</v>
      </c>
      <c r="B552" s="1" t="n">
        <v>300000</v>
      </c>
      <c r="C552" s="10" t="n">
        <f aca="false">$I$188+(($E$190/$H$190)*($B$190-B552-100000)/5)</f>
        <v>693.302222222222</v>
      </c>
    </row>
    <row r="553" customFormat="false" ht="13.8" hidden="false" customHeight="false" outlineLevel="0" collapsed="false">
      <c r="A553" s="0" t="n">
        <v>361</v>
      </c>
      <c r="B553" s="1" t="n">
        <v>299000</v>
      </c>
      <c r="C553" s="10" t="n">
        <f aca="false">$I$188+(($E$190/$H$190)*($B$190-B553-100000)/5)</f>
        <v>695.547111111111</v>
      </c>
    </row>
    <row r="554" customFormat="false" ht="13.8" hidden="false" customHeight="false" outlineLevel="0" collapsed="false">
      <c r="A554" s="0" t="n">
        <v>362</v>
      </c>
      <c r="B554" s="1" t="n">
        <v>298000</v>
      </c>
      <c r="C554" s="10" t="n">
        <f aca="false">$I$188+(($E$190/$H$190)*($B$190-B554-100000)/5)</f>
        <v>697.792</v>
      </c>
    </row>
    <row r="555" customFormat="false" ht="13.8" hidden="false" customHeight="false" outlineLevel="0" collapsed="false">
      <c r="A555" s="0" t="n">
        <v>363</v>
      </c>
      <c r="B555" s="1" t="n">
        <v>297000</v>
      </c>
      <c r="C555" s="10" t="n">
        <f aca="false">$I$188+(($E$190/$H$190)*($B$190-B555-100000)/5)</f>
        <v>700.036888888889</v>
      </c>
    </row>
    <row r="556" customFormat="false" ht="13.8" hidden="false" customHeight="false" outlineLevel="0" collapsed="false">
      <c r="A556" s="0" t="n">
        <v>364</v>
      </c>
      <c r="B556" s="1" t="n">
        <v>296000</v>
      </c>
      <c r="C556" s="10" t="n">
        <f aca="false">$I$188+(($E$190/$H$190)*($B$190-B556-100000)/5)</f>
        <v>702.281777777778</v>
      </c>
    </row>
    <row r="557" customFormat="false" ht="13.8" hidden="false" customHeight="false" outlineLevel="0" collapsed="false">
      <c r="A557" s="0" t="n">
        <v>365</v>
      </c>
      <c r="B557" s="1" t="n">
        <v>295000</v>
      </c>
      <c r="C557" s="10" t="n">
        <f aca="false">$I$188+(($E$190/$H$190)*($B$190-B557-100000)/5)</f>
        <v>704.526666666667</v>
      </c>
    </row>
    <row r="558" customFormat="false" ht="13.8" hidden="false" customHeight="false" outlineLevel="0" collapsed="false">
      <c r="A558" s="0" t="n">
        <v>366</v>
      </c>
      <c r="B558" s="1" t="n">
        <v>294000</v>
      </c>
      <c r="C558" s="10" t="n">
        <f aca="false">$I$188+(($E$190/$H$190)*($B$190-B558-100000)/5)</f>
        <v>706.771555555556</v>
      </c>
    </row>
    <row r="559" customFormat="false" ht="13.8" hidden="false" customHeight="false" outlineLevel="0" collapsed="false">
      <c r="A559" s="0" t="n">
        <v>367</v>
      </c>
      <c r="B559" s="1" t="n">
        <v>293000</v>
      </c>
      <c r="C559" s="10" t="n">
        <f aca="false">$I$188+(($E$190/$H$190)*($B$190-B559-100000)/5)</f>
        <v>709.016444444444</v>
      </c>
    </row>
    <row r="560" customFormat="false" ht="13.8" hidden="false" customHeight="false" outlineLevel="0" collapsed="false">
      <c r="A560" s="0" t="n">
        <v>368</v>
      </c>
      <c r="B560" s="1" t="n">
        <v>292000</v>
      </c>
      <c r="C560" s="10" t="n">
        <f aca="false">$I$188+(($E$190/$H$190)*($B$190-B560-100000)/5)</f>
        <v>711.261333333333</v>
      </c>
    </row>
    <row r="561" customFormat="false" ht="13.8" hidden="false" customHeight="false" outlineLevel="0" collapsed="false">
      <c r="A561" s="0" t="n">
        <v>369</v>
      </c>
      <c r="B561" s="1" t="n">
        <v>291000</v>
      </c>
      <c r="C561" s="10" t="n">
        <f aca="false">$I$188+(($E$190/$H$190)*($B$190-B561-100000)/5)</f>
        <v>713.506222222222</v>
      </c>
    </row>
    <row r="562" customFormat="false" ht="13.8" hidden="false" customHeight="false" outlineLevel="0" collapsed="false">
      <c r="A562" s="0" t="n">
        <v>370</v>
      </c>
      <c r="B562" s="1" t="n">
        <v>290000</v>
      </c>
      <c r="C562" s="10" t="n">
        <f aca="false">$I$188+(($E$190/$H$190)*($B$190-B562-100000)/5)</f>
        <v>715.751111111111</v>
      </c>
    </row>
    <row r="563" customFormat="false" ht="13.8" hidden="false" customHeight="false" outlineLevel="0" collapsed="false">
      <c r="A563" s="0" t="n">
        <v>371</v>
      </c>
      <c r="B563" s="1" t="n">
        <v>289000</v>
      </c>
      <c r="C563" s="10" t="n">
        <f aca="false">$I$188+(($E$190/$H$190)*($B$190-B563-100000)/5)</f>
        <v>717.996</v>
      </c>
    </row>
    <row r="564" customFormat="false" ht="13.8" hidden="false" customHeight="false" outlineLevel="0" collapsed="false">
      <c r="A564" s="0" t="n">
        <v>372</v>
      </c>
      <c r="B564" s="1" t="n">
        <v>288000</v>
      </c>
      <c r="C564" s="10" t="n">
        <f aca="false">$I$188+(($E$190/$H$190)*($B$190-B564-100000)/5)</f>
        <v>720.240888888889</v>
      </c>
    </row>
    <row r="565" customFormat="false" ht="13.8" hidden="false" customHeight="false" outlineLevel="0" collapsed="false">
      <c r="A565" s="0" t="n">
        <v>373</v>
      </c>
      <c r="B565" s="1" t="n">
        <v>287000</v>
      </c>
      <c r="C565" s="10" t="n">
        <f aca="false">$I$188+(($E$190/$H$190)*($B$190-B565-100000)/5)</f>
        <v>722.485777777778</v>
      </c>
    </row>
    <row r="566" customFormat="false" ht="13.8" hidden="false" customHeight="false" outlineLevel="0" collapsed="false">
      <c r="A566" s="0" t="n">
        <v>374</v>
      </c>
      <c r="B566" s="1" t="n">
        <v>286000</v>
      </c>
      <c r="C566" s="10" t="n">
        <f aca="false">$I$188+(($E$190/$H$190)*($B$190-B566-100000)/5)</f>
        <v>724.730666666667</v>
      </c>
    </row>
    <row r="567" customFormat="false" ht="13.8" hidden="false" customHeight="false" outlineLevel="0" collapsed="false">
      <c r="A567" s="0" t="n">
        <v>375</v>
      </c>
      <c r="B567" s="1" t="n">
        <v>285000</v>
      </c>
      <c r="C567" s="10" t="n">
        <f aca="false">$I$188+(($E$190/$H$190)*($B$190-B567-100000)/5)</f>
        <v>726.975555555556</v>
      </c>
    </row>
    <row r="568" customFormat="false" ht="13.8" hidden="false" customHeight="false" outlineLevel="0" collapsed="false">
      <c r="A568" s="0" t="n">
        <v>376</v>
      </c>
      <c r="B568" s="1" t="n">
        <v>284000</v>
      </c>
      <c r="C568" s="10" t="n">
        <f aca="false">$I$188+(($E$190/$H$190)*($B$190-B568-100000)/5)</f>
        <v>729.220444444444</v>
      </c>
    </row>
    <row r="569" customFormat="false" ht="13.8" hidden="false" customHeight="false" outlineLevel="0" collapsed="false">
      <c r="A569" s="0" t="n">
        <v>377</v>
      </c>
      <c r="B569" s="1" t="n">
        <v>283000</v>
      </c>
      <c r="C569" s="10" t="n">
        <f aca="false">$I$188+(($E$190/$H$190)*($B$190-B569-100000)/5)</f>
        <v>731.465333333333</v>
      </c>
    </row>
    <row r="570" customFormat="false" ht="13.8" hidden="false" customHeight="false" outlineLevel="0" collapsed="false">
      <c r="A570" s="0" t="n">
        <v>378</v>
      </c>
      <c r="B570" s="1" t="n">
        <v>282000</v>
      </c>
      <c r="C570" s="10" t="n">
        <f aca="false">$I$188+(($E$190/$H$190)*($B$190-B570-100000)/5)</f>
        <v>733.710222222222</v>
      </c>
    </row>
    <row r="571" customFormat="false" ht="13.8" hidden="false" customHeight="false" outlineLevel="0" collapsed="false">
      <c r="A571" s="0" t="n">
        <v>379</v>
      </c>
      <c r="B571" s="1" t="n">
        <v>281000</v>
      </c>
      <c r="C571" s="10" t="n">
        <f aca="false">$I$188+(($E$190/$H$190)*($B$190-B571-100000)/5)</f>
        <v>735.955111111111</v>
      </c>
    </row>
    <row r="572" customFormat="false" ht="13.8" hidden="false" customHeight="false" outlineLevel="0" collapsed="false">
      <c r="A572" s="0" t="n">
        <v>380</v>
      </c>
      <c r="B572" s="1" t="n">
        <v>280000</v>
      </c>
      <c r="C572" s="10" t="n">
        <f aca="false">$I$188+(($E$190/$H$190)*($B$190-B572-100000)/5)</f>
        <v>738.2</v>
      </c>
    </row>
    <row r="573" customFormat="false" ht="13.8" hidden="false" customHeight="false" outlineLevel="0" collapsed="false">
      <c r="A573" s="0" t="n">
        <v>381</v>
      </c>
      <c r="B573" s="1" t="n">
        <v>279000</v>
      </c>
      <c r="C573" s="10" t="n">
        <f aca="false">$I$188+(($E$190/$H$190)*($B$190-B573-100000)/5)</f>
        <v>740.444888888889</v>
      </c>
    </row>
    <row r="574" customFormat="false" ht="13.8" hidden="false" customHeight="false" outlineLevel="0" collapsed="false">
      <c r="A574" s="0" t="n">
        <v>382</v>
      </c>
      <c r="B574" s="1" t="n">
        <v>278000</v>
      </c>
      <c r="C574" s="10" t="n">
        <f aca="false">$I$188+(($E$190/$H$190)*($B$190-B574-100000)/5)</f>
        <v>742.689777777778</v>
      </c>
    </row>
    <row r="575" customFormat="false" ht="13.8" hidden="false" customHeight="false" outlineLevel="0" collapsed="false">
      <c r="A575" s="0" t="n">
        <v>383</v>
      </c>
      <c r="B575" s="1" t="n">
        <v>277000</v>
      </c>
      <c r="C575" s="10" t="n">
        <f aca="false">$I$188+(($E$190/$H$190)*($B$190-B575-100000)/5)</f>
        <v>744.934666666667</v>
      </c>
    </row>
    <row r="576" customFormat="false" ht="13.8" hidden="false" customHeight="false" outlineLevel="0" collapsed="false">
      <c r="A576" s="0" t="n">
        <v>384</v>
      </c>
      <c r="B576" s="1" t="n">
        <v>276000</v>
      </c>
      <c r="C576" s="10" t="n">
        <f aca="false">$I$188+(($E$190/$H$190)*($B$190-B576-100000)/5)</f>
        <v>747.179555555555</v>
      </c>
    </row>
    <row r="577" customFormat="false" ht="13.8" hidden="false" customHeight="false" outlineLevel="0" collapsed="false">
      <c r="A577" s="0" t="n">
        <v>385</v>
      </c>
      <c r="B577" s="1" t="n">
        <v>275000</v>
      </c>
      <c r="C577" s="10" t="n">
        <f aca="false">$I$188+(($E$190/$H$190)*($B$190-B577-100000)/5)</f>
        <v>749.424444444444</v>
      </c>
    </row>
    <row r="578" customFormat="false" ht="13.8" hidden="false" customHeight="false" outlineLevel="0" collapsed="false">
      <c r="A578" s="0" t="n">
        <v>386</v>
      </c>
      <c r="B578" s="1" t="n">
        <v>274000</v>
      </c>
      <c r="C578" s="10" t="n">
        <f aca="false">$I$188+(($E$190/$H$190)*($B$190-B578-100000)/5)</f>
        <v>751.669333333333</v>
      </c>
    </row>
    <row r="579" customFormat="false" ht="13.8" hidden="false" customHeight="false" outlineLevel="0" collapsed="false">
      <c r="A579" s="0" t="n">
        <v>387</v>
      </c>
      <c r="B579" s="1" t="n">
        <v>273000</v>
      </c>
      <c r="C579" s="10" t="n">
        <f aca="false">$I$188+(($E$190/$H$190)*($B$190-B579-100000)/5)</f>
        <v>753.914222222222</v>
      </c>
    </row>
    <row r="580" customFormat="false" ht="13.8" hidden="false" customHeight="false" outlineLevel="0" collapsed="false">
      <c r="A580" s="0" t="n">
        <v>388</v>
      </c>
      <c r="B580" s="1" t="n">
        <v>272000</v>
      </c>
      <c r="C580" s="10" t="n">
        <f aca="false">$I$188+(($E$190/$H$190)*($B$190-B580-100000)/5)</f>
        <v>756.159111111111</v>
      </c>
    </row>
    <row r="581" customFormat="false" ht="13.8" hidden="false" customHeight="false" outlineLevel="0" collapsed="false">
      <c r="A581" s="0" t="n">
        <v>389</v>
      </c>
      <c r="B581" s="1" t="n">
        <v>271000</v>
      </c>
      <c r="C581" s="10" t="n">
        <f aca="false">$I$188+(($E$190/$H$190)*($B$190-B581-100000)/5)</f>
        <v>758.404</v>
      </c>
    </row>
    <row r="582" customFormat="false" ht="13.8" hidden="false" customHeight="false" outlineLevel="0" collapsed="false">
      <c r="A582" s="0" t="n">
        <v>390</v>
      </c>
      <c r="B582" s="1" t="n">
        <v>270000</v>
      </c>
      <c r="C582" s="10" t="n">
        <f aca="false">$I$188+(($E$190/$H$190)*($B$190-B582-100000)/5)</f>
        <v>760.648888888889</v>
      </c>
    </row>
    <row r="583" customFormat="false" ht="13.8" hidden="false" customHeight="false" outlineLevel="0" collapsed="false">
      <c r="A583" s="0" t="n">
        <v>391</v>
      </c>
      <c r="B583" s="1" t="n">
        <v>269000</v>
      </c>
      <c r="C583" s="10" t="n">
        <f aca="false">$I$188+(($E$190/$H$190)*($B$190-B583-100000)/5)</f>
        <v>762.893777777778</v>
      </c>
    </row>
    <row r="584" customFormat="false" ht="13.8" hidden="false" customHeight="false" outlineLevel="0" collapsed="false">
      <c r="A584" s="0" t="n">
        <v>392</v>
      </c>
      <c r="B584" s="1" t="n">
        <v>268000</v>
      </c>
      <c r="C584" s="10" t="n">
        <f aca="false">$I$188+(($E$190/$H$190)*($B$190-B584-100000)/5)</f>
        <v>765.138666666667</v>
      </c>
    </row>
    <row r="585" customFormat="false" ht="13.8" hidden="false" customHeight="false" outlineLevel="0" collapsed="false">
      <c r="A585" s="0" t="n">
        <v>393</v>
      </c>
      <c r="B585" s="1" t="n">
        <v>267000</v>
      </c>
      <c r="C585" s="10" t="n">
        <f aca="false">$I$188+(($E$190/$H$190)*($B$190-B585-100000)/5)</f>
        <v>767.383555555556</v>
      </c>
    </row>
    <row r="586" customFormat="false" ht="13.8" hidden="false" customHeight="false" outlineLevel="0" collapsed="false">
      <c r="A586" s="0" t="n">
        <v>394</v>
      </c>
      <c r="B586" s="1" t="n">
        <v>266000</v>
      </c>
      <c r="C586" s="10" t="n">
        <f aca="false">$I$188+(($E$190/$H$190)*($B$190-B586-100000)/5)</f>
        <v>769.628444444444</v>
      </c>
    </row>
    <row r="587" customFormat="false" ht="13.8" hidden="false" customHeight="false" outlineLevel="0" collapsed="false">
      <c r="A587" s="0" t="n">
        <v>395</v>
      </c>
      <c r="B587" s="1" t="n">
        <v>265000</v>
      </c>
      <c r="C587" s="10" t="n">
        <f aca="false">$I$188+(($E$190/$H$190)*($B$190-B587-100000)/5)</f>
        <v>771.873333333333</v>
      </c>
    </row>
    <row r="588" customFormat="false" ht="13.8" hidden="false" customHeight="false" outlineLevel="0" collapsed="false">
      <c r="A588" s="0" t="n">
        <v>396</v>
      </c>
      <c r="B588" s="1" t="n">
        <v>264000</v>
      </c>
      <c r="C588" s="10" t="n">
        <f aca="false">$I$188+(($E$190/$H$190)*($B$190-B588-100000)/5)</f>
        <v>774.118222222222</v>
      </c>
    </row>
    <row r="589" customFormat="false" ht="13.8" hidden="false" customHeight="false" outlineLevel="0" collapsed="false">
      <c r="A589" s="0" t="n">
        <v>397</v>
      </c>
      <c r="B589" s="1" t="n">
        <v>263000</v>
      </c>
      <c r="C589" s="10" t="n">
        <f aca="false">$I$188+(($E$190/$H$190)*($B$190-B589-100000)/5)</f>
        <v>776.363111111111</v>
      </c>
    </row>
    <row r="590" customFormat="false" ht="13.8" hidden="false" customHeight="false" outlineLevel="0" collapsed="false">
      <c r="A590" s="0" t="n">
        <v>398</v>
      </c>
      <c r="B590" s="1" t="n">
        <v>262000</v>
      </c>
      <c r="C590" s="10" t="n">
        <f aca="false">$I$188+(($E$190/$H$190)*($B$190-B590-100000)/5)</f>
        <v>778.608</v>
      </c>
    </row>
    <row r="591" customFormat="false" ht="13.8" hidden="false" customHeight="false" outlineLevel="0" collapsed="false">
      <c r="A591" s="0" t="n">
        <v>399</v>
      </c>
      <c r="B591" s="1" t="n">
        <v>261000</v>
      </c>
      <c r="C591" s="10" t="n">
        <f aca="false">$I$188+(($E$190/$H$190)*($B$190-B591-100000)/5)</f>
        <v>780.852888888889</v>
      </c>
    </row>
    <row r="592" customFormat="false" ht="13.8" hidden="false" customHeight="false" outlineLevel="0" collapsed="false">
      <c r="A592" s="0" t="n">
        <v>400</v>
      </c>
      <c r="B592" s="1" t="n">
        <v>260000</v>
      </c>
      <c r="C592" s="10" t="n">
        <f aca="false">$I$188+(($E$190/$H$190)*($B$190-B592-100000)/5)</f>
        <v>783.097777777778</v>
      </c>
    </row>
    <row r="593" customFormat="false" ht="13.8" hidden="false" customHeight="false" outlineLevel="0" collapsed="false">
      <c r="A593" s="0" t="n">
        <v>401</v>
      </c>
      <c r="B593" s="1" t="n">
        <v>259000</v>
      </c>
      <c r="C593" s="10" t="n">
        <f aca="false">$I$188+(($E$190/$H$190)*($B$190-B593-100000)/5)</f>
        <v>785.342666666667</v>
      </c>
    </row>
    <row r="594" customFormat="false" ht="13.8" hidden="false" customHeight="false" outlineLevel="0" collapsed="false">
      <c r="A594" s="0" t="n">
        <v>402</v>
      </c>
      <c r="B594" s="1" t="n">
        <v>258000</v>
      </c>
      <c r="C594" s="10" t="n">
        <f aca="false">$I$188+(($E$190/$H$190)*($B$190-B594-100000)/5)</f>
        <v>787.587555555556</v>
      </c>
    </row>
    <row r="595" customFormat="false" ht="13.8" hidden="false" customHeight="false" outlineLevel="0" collapsed="false">
      <c r="A595" s="0" t="n">
        <v>403</v>
      </c>
      <c r="B595" s="1" t="n">
        <v>257000</v>
      </c>
      <c r="C595" s="10" t="n">
        <f aca="false">$I$188+(($E$190/$H$190)*($B$190-B595-100000)/5)</f>
        <v>789.832444444444</v>
      </c>
    </row>
    <row r="596" customFormat="false" ht="13.8" hidden="false" customHeight="false" outlineLevel="0" collapsed="false">
      <c r="A596" s="0" t="n">
        <v>404</v>
      </c>
      <c r="B596" s="1" t="n">
        <v>256000</v>
      </c>
      <c r="C596" s="10" t="n">
        <f aca="false">$I$188+(($E$190/$H$190)*($B$190-B596-100000)/5)</f>
        <v>792.077333333333</v>
      </c>
    </row>
    <row r="597" customFormat="false" ht="13.8" hidden="false" customHeight="false" outlineLevel="0" collapsed="false">
      <c r="A597" s="0" t="n">
        <v>405</v>
      </c>
      <c r="B597" s="1" t="n">
        <v>255000</v>
      </c>
      <c r="C597" s="10" t="n">
        <f aca="false">$I$188+(($E$190/$H$190)*($B$190-B597-100000)/5)</f>
        <v>794.322222222222</v>
      </c>
    </row>
    <row r="598" customFormat="false" ht="13.8" hidden="false" customHeight="false" outlineLevel="0" collapsed="false">
      <c r="A598" s="0" t="n">
        <v>406</v>
      </c>
      <c r="B598" s="1" t="n">
        <v>254000</v>
      </c>
      <c r="C598" s="10" t="n">
        <f aca="false">$I$188+(($E$190/$H$190)*($B$190-B598-100000)/5)</f>
        <v>796.567111111111</v>
      </c>
    </row>
    <row r="599" customFormat="false" ht="13.8" hidden="false" customHeight="false" outlineLevel="0" collapsed="false">
      <c r="A599" s="0" t="n">
        <v>407</v>
      </c>
      <c r="B599" s="1" t="n">
        <v>253000</v>
      </c>
      <c r="C599" s="10" t="n">
        <f aca="false">$I$188+(($E$190/$H$190)*($B$190-B599-100000)/5)</f>
        <v>798.812</v>
      </c>
    </row>
    <row r="600" customFormat="false" ht="13.8" hidden="false" customHeight="false" outlineLevel="0" collapsed="false">
      <c r="A600" s="0" t="n">
        <v>408</v>
      </c>
      <c r="B600" s="1" t="n">
        <v>252000</v>
      </c>
      <c r="C600" s="10" t="n">
        <f aca="false">$I$188+(($E$190/$H$190)*($B$190-B600-100000)/5)</f>
        <v>801.056888888889</v>
      </c>
    </row>
    <row r="601" customFormat="false" ht="13.8" hidden="false" customHeight="false" outlineLevel="0" collapsed="false">
      <c r="A601" s="0" t="n">
        <v>409</v>
      </c>
      <c r="B601" s="1" t="n">
        <v>251000</v>
      </c>
      <c r="C601" s="10" t="n">
        <f aca="false">$I$188+(($E$190/$H$190)*($B$190-B601-100000)/5)</f>
        <v>803.301777777778</v>
      </c>
    </row>
    <row r="602" customFormat="false" ht="13.8" hidden="false" customHeight="false" outlineLevel="0" collapsed="false">
      <c r="A602" s="0" t="n">
        <v>410</v>
      </c>
      <c r="B602" s="1" t="n">
        <v>250000</v>
      </c>
      <c r="C602" s="10" t="n">
        <f aca="false">$I$188+(($E$190/$H$190)*($B$190-B602-100000)/5)</f>
        <v>805.546666666667</v>
      </c>
    </row>
    <row r="603" customFormat="false" ht="13.8" hidden="false" customHeight="false" outlineLevel="0" collapsed="false">
      <c r="A603" s="0" t="n">
        <v>411</v>
      </c>
      <c r="B603" s="1" t="n">
        <v>249000</v>
      </c>
      <c r="C603" s="10" t="n">
        <f aca="false">$I$188+(($E$190/$H$190)*($B$190-B603-100000)/5)</f>
        <v>807.791555555556</v>
      </c>
    </row>
    <row r="604" customFormat="false" ht="13.8" hidden="false" customHeight="false" outlineLevel="0" collapsed="false">
      <c r="A604" s="0" t="n">
        <v>412</v>
      </c>
      <c r="B604" s="1" t="n">
        <v>248000</v>
      </c>
      <c r="C604" s="10" t="n">
        <f aca="false">$I$188+(($E$190/$H$190)*($B$190-B604-100000)/5)</f>
        <v>810.036444444445</v>
      </c>
    </row>
    <row r="605" customFormat="false" ht="13.8" hidden="false" customHeight="false" outlineLevel="0" collapsed="false">
      <c r="A605" s="0" t="n">
        <v>413</v>
      </c>
      <c r="B605" s="1" t="n">
        <v>247000</v>
      </c>
      <c r="C605" s="10" t="n">
        <f aca="false">$I$188+(($E$190/$H$190)*($B$190-B605-100000)/5)</f>
        <v>812.281333333333</v>
      </c>
    </row>
    <row r="606" customFormat="false" ht="13.8" hidden="false" customHeight="false" outlineLevel="0" collapsed="false">
      <c r="A606" s="0" t="n">
        <v>414</v>
      </c>
      <c r="B606" s="1" t="n">
        <v>246000</v>
      </c>
      <c r="C606" s="10" t="n">
        <f aca="false">$I$188+(($E$190/$H$190)*($B$190-B606-100000)/5)</f>
        <v>814.526222222222</v>
      </c>
    </row>
    <row r="607" customFormat="false" ht="13.8" hidden="false" customHeight="false" outlineLevel="0" collapsed="false">
      <c r="A607" s="0" t="n">
        <v>415</v>
      </c>
      <c r="B607" s="1" t="n">
        <v>245000</v>
      </c>
      <c r="C607" s="10" t="n">
        <f aca="false">$I$188+(($E$190/$H$190)*($B$190-B607-100000)/5)</f>
        <v>816.771111111111</v>
      </c>
    </row>
    <row r="608" customFormat="false" ht="13.8" hidden="false" customHeight="false" outlineLevel="0" collapsed="false">
      <c r="A608" s="0" t="n">
        <v>416</v>
      </c>
      <c r="B608" s="1" t="n">
        <v>244000</v>
      </c>
      <c r="C608" s="10" t="n">
        <f aca="false">$I$188+(($E$190/$H$190)*($B$190-B608-100000)/5)</f>
        <v>819.016</v>
      </c>
    </row>
    <row r="609" customFormat="false" ht="13.8" hidden="false" customHeight="false" outlineLevel="0" collapsed="false">
      <c r="A609" s="0" t="n">
        <v>417</v>
      </c>
      <c r="B609" s="1" t="n">
        <v>243000</v>
      </c>
      <c r="C609" s="10" t="n">
        <f aca="false">$I$188+(($E$190/$H$190)*($B$190-B609-100000)/5)</f>
        <v>821.260888888889</v>
      </c>
    </row>
    <row r="610" customFormat="false" ht="13.8" hidden="false" customHeight="false" outlineLevel="0" collapsed="false">
      <c r="A610" s="0" t="n">
        <v>418</v>
      </c>
      <c r="B610" s="1" t="n">
        <v>242000</v>
      </c>
      <c r="C610" s="10" t="n">
        <f aca="false">$I$188+(($E$190/$H$190)*($B$190-B610-100000)/5)</f>
        <v>823.505777777778</v>
      </c>
    </row>
    <row r="611" customFormat="false" ht="13.8" hidden="false" customHeight="false" outlineLevel="0" collapsed="false">
      <c r="A611" s="0" t="n">
        <v>419</v>
      </c>
      <c r="B611" s="1" t="n">
        <v>241000</v>
      </c>
      <c r="C611" s="10" t="n">
        <f aca="false">$I$188+(($E$190/$H$190)*($B$190-B611-100000)/5)</f>
        <v>825.750666666667</v>
      </c>
    </row>
    <row r="612" customFormat="false" ht="13.8" hidden="false" customHeight="false" outlineLevel="0" collapsed="false">
      <c r="A612" s="0" t="n">
        <v>420</v>
      </c>
      <c r="B612" s="1" t="n">
        <v>240000</v>
      </c>
      <c r="C612" s="10" t="n">
        <f aca="false">$I$188+(($E$190/$H$190)*($B$190-B612-100000)/5)</f>
        <v>827.995555555555</v>
      </c>
    </row>
    <row r="613" customFormat="false" ht="13.8" hidden="false" customHeight="false" outlineLevel="0" collapsed="false">
      <c r="A613" s="0" t="n">
        <v>421</v>
      </c>
      <c r="B613" s="1" t="n">
        <v>239000</v>
      </c>
      <c r="C613" s="10" t="n">
        <f aca="false">$I$188+(($E$190/$H$190)*($B$190-B613-100000)/5)</f>
        <v>830.240444444444</v>
      </c>
    </row>
    <row r="614" customFormat="false" ht="13.8" hidden="false" customHeight="false" outlineLevel="0" collapsed="false">
      <c r="A614" s="0" t="n">
        <v>422</v>
      </c>
      <c r="B614" s="1" t="n">
        <v>238000</v>
      </c>
      <c r="C614" s="10" t="n">
        <f aca="false">$I$188+(($E$190/$H$190)*($B$190-B614-100000)/5)</f>
        <v>832.485333333333</v>
      </c>
    </row>
    <row r="615" customFormat="false" ht="13.8" hidden="false" customHeight="false" outlineLevel="0" collapsed="false">
      <c r="A615" s="0" t="n">
        <v>423</v>
      </c>
      <c r="B615" s="1" t="n">
        <v>237000</v>
      </c>
      <c r="C615" s="10" t="n">
        <f aca="false">$I$188+(($E$190/$H$190)*($B$190-B615-100000)/5)</f>
        <v>834.730222222222</v>
      </c>
    </row>
    <row r="616" customFormat="false" ht="13.8" hidden="false" customHeight="false" outlineLevel="0" collapsed="false">
      <c r="A616" s="0" t="n">
        <v>424</v>
      </c>
      <c r="B616" s="1" t="n">
        <v>236000</v>
      </c>
      <c r="C616" s="10" t="n">
        <f aca="false">$I$188+(($E$190/$H$190)*($B$190-B616-100000)/5)</f>
        <v>836.975111111111</v>
      </c>
    </row>
    <row r="617" customFormat="false" ht="13.8" hidden="false" customHeight="false" outlineLevel="0" collapsed="false">
      <c r="A617" s="0" t="n">
        <v>425</v>
      </c>
      <c r="B617" s="1" t="n">
        <v>235000</v>
      </c>
      <c r="C617" s="10" t="n">
        <f aca="false">$I$188+(($E$190/$H$190)*($B$190-B617-100000)/5)</f>
        <v>839.22</v>
      </c>
    </row>
    <row r="618" customFormat="false" ht="13.8" hidden="false" customHeight="false" outlineLevel="0" collapsed="false">
      <c r="A618" s="0" t="n">
        <v>426</v>
      </c>
      <c r="B618" s="1" t="n">
        <v>234000</v>
      </c>
      <c r="C618" s="10" t="n">
        <f aca="false">$I$188+(($E$190/$H$190)*($B$190-B618-100000)/5)</f>
        <v>841.464888888889</v>
      </c>
    </row>
    <row r="619" customFormat="false" ht="13.8" hidden="false" customHeight="false" outlineLevel="0" collapsed="false">
      <c r="A619" s="0" t="n">
        <v>427</v>
      </c>
      <c r="B619" s="1" t="n">
        <v>233000</v>
      </c>
      <c r="C619" s="10" t="n">
        <f aca="false">$I$188+(($E$190/$H$190)*($B$190-B619-100000)/5)</f>
        <v>843.709777777778</v>
      </c>
    </row>
    <row r="620" customFormat="false" ht="13.8" hidden="false" customHeight="false" outlineLevel="0" collapsed="false">
      <c r="A620" s="0" t="n">
        <v>428</v>
      </c>
      <c r="B620" s="1" t="n">
        <v>232000</v>
      </c>
      <c r="C620" s="10" t="n">
        <f aca="false">$I$188+(($E$190/$H$190)*($B$190-B620-100000)/5)</f>
        <v>845.954666666667</v>
      </c>
    </row>
    <row r="621" customFormat="false" ht="13.8" hidden="false" customHeight="false" outlineLevel="0" collapsed="false">
      <c r="A621" s="0" t="n">
        <v>429</v>
      </c>
      <c r="B621" s="1" t="n">
        <v>231000</v>
      </c>
      <c r="C621" s="10" t="n">
        <f aca="false">$I$188+(($E$190/$H$190)*($B$190-B621-100000)/5)</f>
        <v>848.199555555556</v>
      </c>
    </row>
    <row r="622" customFormat="false" ht="13.8" hidden="false" customHeight="false" outlineLevel="0" collapsed="false">
      <c r="A622" s="0" t="n">
        <v>430</v>
      </c>
      <c r="B622" s="1" t="n">
        <v>230000</v>
      </c>
      <c r="C622" s="10" t="n">
        <f aca="false">$I$188+(($E$190/$H$190)*($B$190-B622-100000)/5)</f>
        <v>850.444444444444</v>
      </c>
    </row>
    <row r="623" customFormat="false" ht="13.8" hidden="false" customHeight="false" outlineLevel="0" collapsed="false">
      <c r="A623" s="0" t="n">
        <v>431</v>
      </c>
      <c r="B623" s="1" t="n">
        <v>229000</v>
      </c>
      <c r="C623" s="10" t="n">
        <f aca="false">$I$188+(($E$190/$H$190)*($B$190-B623-100000)/5)</f>
        <v>852.689333333333</v>
      </c>
    </row>
    <row r="624" customFormat="false" ht="13.8" hidden="false" customHeight="false" outlineLevel="0" collapsed="false">
      <c r="A624" s="0" t="n">
        <v>432</v>
      </c>
      <c r="B624" s="1" t="n">
        <v>228000</v>
      </c>
      <c r="C624" s="10" t="n">
        <f aca="false">$I$188+(($E$190/$H$190)*($B$190-B624-100000)/5)</f>
        <v>854.934222222222</v>
      </c>
    </row>
    <row r="625" customFormat="false" ht="13.8" hidden="false" customHeight="false" outlineLevel="0" collapsed="false">
      <c r="A625" s="0" t="n">
        <v>433</v>
      </c>
      <c r="B625" s="1" t="n">
        <v>227000</v>
      </c>
      <c r="C625" s="10" t="n">
        <f aca="false">$I$188+(($E$190/$H$190)*($B$190-B625-100000)/5)</f>
        <v>857.179111111111</v>
      </c>
    </row>
    <row r="626" customFormat="false" ht="13.8" hidden="false" customHeight="false" outlineLevel="0" collapsed="false">
      <c r="A626" s="0" t="n">
        <v>434</v>
      </c>
      <c r="B626" s="1" t="n">
        <v>226000</v>
      </c>
      <c r="C626" s="10" t="n">
        <f aca="false">$I$188+(($E$190/$H$190)*($B$190-B626-100000)/5)</f>
        <v>859.424</v>
      </c>
    </row>
    <row r="627" customFormat="false" ht="13.8" hidden="false" customHeight="false" outlineLevel="0" collapsed="false">
      <c r="A627" s="0" t="n">
        <v>435</v>
      </c>
      <c r="B627" s="1" t="n">
        <v>225000</v>
      </c>
      <c r="C627" s="10" t="n">
        <f aca="false">$I$188+(($E$190/$H$190)*($B$190-B627-100000)/5)</f>
        <v>861.668888888889</v>
      </c>
    </row>
    <row r="628" customFormat="false" ht="13.8" hidden="false" customHeight="false" outlineLevel="0" collapsed="false">
      <c r="A628" s="0" t="n">
        <v>436</v>
      </c>
      <c r="B628" s="1" t="n">
        <v>224000</v>
      </c>
      <c r="C628" s="10" t="n">
        <f aca="false">$I$188+(($E$190/$H$190)*($B$190-B628-100000)/5)</f>
        <v>863.913777777778</v>
      </c>
    </row>
    <row r="629" customFormat="false" ht="13.8" hidden="false" customHeight="false" outlineLevel="0" collapsed="false">
      <c r="A629" s="0" t="n">
        <v>437</v>
      </c>
      <c r="B629" s="1" t="n">
        <v>223000</v>
      </c>
      <c r="C629" s="10" t="n">
        <f aca="false">$I$188+(($E$190/$H$190)*($B$190-B629-100000)/5)</f>
        <v>866.158666666667</v>
      </c>
    </row>
    <row r="630" customFormat="false" ht="13.8" hidden="false" customHeight="false" outlineLevel="0" collapsed="false">
      <c r="A630" s="0" t="n">
        <v>438</v>
      </c>
      <c r="B630" s="1" t="n">
        <v>222000</v>
      </c>
      <c r="C630" s="10" t="n">
        <f aca="false">$I$188+(($E$190/$H$190)*($B$190-B630-100000)/5)</f>
        <v>868.403555555556</v>
      </c>
    </row>
    <row r="631" customFormat="false" ht="13.8" hidden="false" customHeight="false" outlineLevel="0" collapsed="false">
      <c r="A631" s="0" t="n">
        <v>439</v>
      </c>
      <c r="B631" s="1" t="n">
        <v>221000</v>
      </c>
      <c r="C631" s="10" t="n">
        <f aca="false">$I$188+(($E$190/$H$190)*($B$190-B631-100000)/5)</f>
        <v>870.648444444444</v>
      </c>
    </row>
    <row r="632" customFormat="false" ht="13.8" hidden="false" customHeight="false" outlineLevel="0" collapsed="false">
      <c r="A632" s="0" t="n">
        <v>440</v>
      </c>
      <c r="B632" s="1" t="n">
        <v>220000</v>
      </c>
      <c r="C632" s="10" t="n">
        <f aca="false">$I$188+(($E$190/$H$190)*($B$190-B632-100000)/5)</f>
        <v>872.893333333333</v>
      </c>
    </row>
    <row r="633" customFormat="false" ht="13.8" hidden="false" customHeight="false" outlineLevel="0" collapsed="false">
      <c r="A633" s="0" t="n">
        <v>441</v>
      </c>
      <c r="B633" s="1" t="n">
        <v>219000</v>
      </c>
      <c r="C633" s="10" t="n">
        <f aca="false">$I$188+(($E$190/$H$190)*($B$190-B633-100000)/5)</f>
        <v>875.138222222222</v>
      </c>
    </row>
    <row r="634" customFormat="false" ht="13.8" hidden="false" customHeight="false" outlineLevel="0" collapsed="false">
      <c r="A634" s="0" t="n">
        <v>442</v>
      </c>
      <c r="B634" s="1" t="n">
        <v>218000</v>
      </c>
      <c r="C634" s="10" t="n">
        <f aca="false">$I$188+(($E$190/$H$190)*($B$190-B634-100000)/5)</f>
        <v>877.383111111111</v>
      </c>
    </row>
    <row r="635" customFormat="false" ht="13.8" hidden="false" customHeight="false" outlineLevel="0" collapsed="false">
      <c r="A635" s="0" t="n">
        <v>443</v>
      </c>
      <c r="B635" s="1" t="n">
        <v>217000</v>
      </c>
      <c r="C635" s="10" t="n">
        <f aca="false">$I$188+(($E$190/$H$190)*($B$190-B635-100000)/5)</f>
        <v>879.628</v>
      </c>
    </row>
    <row r="636" customFormat="false" ht="13.8" hidden="false" customHeight="false" outlineLevel="0" collapsed="false">
      <c r="A636" s="0" t="n">
        <v>444</v>
      </c>
      <c r="B636" s="1" t="n">
        <v>216000</v>
      </c>
      <c r="C636" s="10" t="n">
        <f aca="false">$I$188+(($E$190/$H$190)*($B$190-B636-100000)/5)</f>
        <v>881.872888888889</v>
      </c>
    </row>
    <row r="637" customFormat="false" ht="13.8" hidden="false" customHeight="false" outlineLevel="0" collapsed="false">
      <c r="A637" s="0" t="n">
        <v>445</v>
      </c>
      <c r="B637" s="1" t="n">
        <v>215000</v>
      </c>
      <c r="C637" s="10" t="n">
        <f aca="false">$I$188+(($E$190/$H$190)*($B$190-B637-100000)/5)</f>
        <v>884.117777777778</v>
      </c>
    </row>
    <row r="638" customFormat="false" ht="13.8" hidden="false" customHeight="false" outlineLevel="0" collapsed="false">
      <c r="A638" s="0" t="n">
        <v>446</v>
      </c>
      <c r="B638" s="1" t="n">
        <v>214000</v>
      </c>
      <c r="C638" s="10" t="n">
        <f aca="false">$I$188+(($E$190/$H$190)*($B$190-B638-100000)/5)</f>
        <v>886.362666666667</v>
      </c>
    </row>
    <row r="639" customFormat="false" ht="13.8" hidden="false" customHeight="false" outlineLevel="0" collapsed="false">
      <c r="A639" s="0" t="n">
        <v>447</v>
      </c>
      <c r="B639" s="1" t="n">
        <v>213000</v>
      </c>
      <c r="C639" s="10" t="n">
        <f aca="false">$I$188+(($E$190/$H$190)*($B$190-B639-100000)/5)</f>
        <v>888.607555555556</v>
      </c>
    </row>
    <row r="640" customFormat="false" ht="13.8" hidden="false" customHeight="false" outlineLevel="0" collapsed="false">
      <c r="A640" s="0" t="n">
        <v>448</v>
      </c>
      <c r="B640" s="1" t="n">
        <v>212000</v>
      </c>
      <c r="C640" s="10" t="n">
        <f aca="false">$I$188+(($E$190/$H$190)*($B$190-B640-100000)/5)</f>
        <v>890.852444444445</v>
      </c>
    </row>
    <row r="641" customFormat="false" ht="13.8" hidden="false" customHeight="false" outlineLevel="0" collapsed="false">
      <c r="A641" s="0" t="n">
        <v>449</v>
      </c>
      <c r="B641" s="1" t="n">
        <v>211000</v>
      </c>
      <c r="C641" s="10" t="n">
        <f aca="false">$I$188+(($E$190/$H$190)*($B$190-B641-100000)/5)</f>
        <v>893.097333333333</v>
      </c>
    </row>
    <row r="642" customFormat="false" ht="13.8" hidden="false" customHeight="false" outlineLevel="0" collapsed="false">
      <c r="A642" s="0" t="n">
        <v>450</v>
      </c>
      <c r="B642" s="1" t="n">
        <v>210000</v>
      </c>
      <c r="C642" s="10" t="n">
        <f aca="false">$I$188+(($E$190/$H$190)*($B$190-B642-100000)/5)</f>
        <v>895.342222222222</v>
      </c>
    </row>
    <row r="643" customFormat="false" ht="13.8" hidden="false" customHeight="false" outlineLevel="0" collapsed="false">
      <c r="A643" s="0" t="n">
        <v>451</v>
      </c>
      <c r="B643" s="1" t="n">
        <v>209000</v>
      </c>
      <c r="C643" s="10" t="n">
        <f aca="false">$I$188+(($E$190/$H$190)*($B$190-B643-100000)/5)</f>
        <v>897.587111111111</v>
      </c>
    </row>
    <row r="644" customFormat="false" ht="13.8" hidden="false" customHeight="false" outlineLevel="0" collapsed="false">
      <c r="A644" s="0" t="n">
        <v>452</v>
      </c>
      <c r="B644" s="1" t="n">
        <v>208000</v>
      </c>
      <c r="C644" s="10" t="n">
        <f aca="false">$I$188+(($E$190/$H$190)*($B$190-B644-100000)/5)</f>
        <v>899.832</v>
      </c>
    </row>
    <row r="645" customFormat="false" ht="13.8" hidden="false" customHeight="false" outlineLevel="0" collapsed="false">
      <c r="A645" s="0" t="n">
        <v>453</v>
      </c>
      <c r="B645" s="1" t="n">
        <v>207000</v>
      </c>
      <c r="C645" s="10" t="n">
        <f aca="false">$I$188+(($E$190/$H$190)*($B$190-B645-100000)/5)</f>
        <v>902.076888888889</v>
      </c>
    </row>
    <row r="646" customFormat="false" ht="13.8" hidden="false" customHeight="false" outlineLevel="0" collapsed="false">
      <c r="A646" s="0" t="n">
        <v>454</v>
      </c>
      <c r="B646" s="1" t="n">
        <v>206000</v>
      </c>
      <c r="C646" s="10" t="n">
        <f aca="false">$I$188+(($E$190/$H$190)*($B$190-B646-100000)/5)</f>
        <v>904.321777777778</v>
      </c>
    </row>
    <row r="647" customFormat="false" ht="13.8" hidden="false" customHeight="false" outlineLevel="0" collapsed="false">
      <c r="A647" s="0" t="n">
        <v>455</v>
      </c>
      <c r="B647" s="1" t="n">
        <v>205000</v>
      </c>
      <c r="C647" s="10" t="n">
        <f aca="false">$I$188+(($E$190/$H$190)*($B$190-B647-100000)/5)</f>
        <v>906.566666666667</v>
      </c>
    </row>
    <row r="648" customFormat="false" ht="13.8" hidden="false" customHeight="false" outlineLevel="0" collapsed="false">
      <c r="A648" s="0" t="n">
        <v>456</v>
      </c>
      <c r="B648" s="1" t="n">
        <v>204000</v>
      </c>
      <c r="C648" s="10" t="n">
        <f aca="false">$I$188+(($E$190/$H$190)*($B$190-B648-100000)/5)</f>
        <v>908.811555555556</v>
      </c>
    </row>
    <row r="649" customFormat="false" ht="13.8" hidden="false" customHeight="false" outlineLevel="0" collapsed="false">
      <c r="A649" s="0" t="n">
        <v>457</v>
      </c>
      <c r="B649" s="1" t="n">
        <v>203000</v>
      </c>
      <c r="C649" s="10" t="n">
        <f aca="false">$I$188+(($E$190/$H$190)*($B$190-B649-100000)/5)</f>
        <v>911.056444444444</v>
      </c>
    </row>
    <row r="650" customFormat="false" ht="13.8" hidden="false" customHeight="false" outlineLevel="0" collapsed="false">
      <c r="A650" s="0" t="n">
        <v>458</v>
      </c>
      <c r="B650" s="1" t="n">
        <v>202000</v>
      </c>
      <c r="C650" s="10" t="n">
        <f aca="false">$I$188+(($E$190/$H$190)*($B$190-B650-100000)/5)</f>
        <v>913.301333333333</v>
      </c>
    </row>
    <row r="651" customFormat="false" ht="13.8" hidden="false" customHeight="false" outlineLevel="0" collapsed="false">
      <c r="A651" s="0" t="n">
        <v>459</v>
      </c>
      <c r="B651" s="1" t="n">
        <v>201000</v>
      </c>
      <c r="C651" s="10" t="n">
        <f aca="false">$I$188+(($E$190/$H$190)*($B$190-B651-100000)/5)</f>
        <v>915.546222222222</v>
      </c>
    </row>
    <row r="652" customFormat="false" ht="13.8" hidden="false" customHeight="false" outlineLevel="0" collapsed="false">
      <c r="A652" s="0" t="n">
        <v>460</v>
      </c>
      <c r="B652" s="1" t="n">
        <v>200000</v>
      </c>
      <c r="C652" s="10" t="n">
        <f aca="false">$I$188+(($E$190/$H$190)*($B$190-B652-100000)/5)</f>
        <v>917.791111111111</v>
      </c>
    </row>
    <row r="653" customFormat="false" ht="13.8" hidden="false" customHeight="false" outlineLevel="0" collapsed="false">
      <c r="A653" s="0" t="n">
        <v>461</v>
      </c>
      <c r="B653" s="1" t="n">
        <v>199000</v>
      </c>
      <c r="C653" s="10" t="n">
        <f aca="false">$I$188+(($E$190/$H$190)*($B$190-B653-100000)/5)</f>
        <v>920.036</v>
      </c>
    </row>
    <row r="654" customFormat="false" ht="13.8" hidden="false" customHeight="false" outlineLevel="0" collapsed="false">
      <c r="A654" s="0" t="n">
        <v>462</v>
      </c>
      <c r="B654" s="1" t="n">
        <v>198000</v>
      </c>
      <c r="C654" s="10" t="n">
        <f aca="false">$I$188+(($E$190/$H$190)*($B$190-B654-100000)/5)</f>
        <v>922.280888888889</v>
      </c>
    </row>
    <row r="655" customFormat="false" ht="13.8" hidden="false" customHeight="false" outlineLevel="0" collapsed="false">
      <c r="A655" s="0" t="n">
        <v>463</v>
      </c>
      <c r="B655" s="1" t="n">
        <v>197000</v>
      </c>
      <c r="C655" s="10" t="n">
        <f aca="false">$I$188+(($E$190/$H$190)*($B$190-B655-100000)/5)</f>
        <v>924.525777777778</v>
      </c>
    </row>
    <row r="656" customFormat="false" ht="13.8" hidden="false" customHeight="false" outlineLevel="0" collapsed="false">
      <c r="A656" s="0" t="n">
        <v>464</v>
      </c>
      <c r="B656" s="1" t="n">
        <v>196000</v>
      </c>
      <c r="C656" s="10" t="n">
        <f aca="false">$I$188+(($E$190/$H$190)*($B$190-B656-100000)/5)</f>
        <v>926.770666666667</v>
      </c>
    </row>
    <row r="657" customFormat="false" ht="13.8" hidden="false" customHeight="false" outlineLevel="0" collapsed="false">
      <c r="A657" s="0" t="n">
        <v>465</v>
      </c>
      <c r="B657" s="1" t="n">
        <v>195000</v>
      </c>
      <c r="C657" s="10" t="n">
        <f aca="false">$I$188+(($E$190/$H$190)*($B$190-B657-100000)/5)</f>
        <v>929.015555555555</v>
      </c>
    </row>
    <row r="658" customFormat="false" ht="13.8" hidden="false" customHeight="false" outlineLevel="0" collapsed="false">
      <c r="A658" s="0" t="n">
        <v>466</v>
      </c>
      <c r="B658" s="1" t="n">
        <v>194000</v>
      </c>
      <c r="C658" s="10" t="n">
        <f aca="false">$I$188+(($E$190/$H$190)*($B$190-B658-100000)/5)</f>
        <v>931.260444444444</v>
      </c>
    </row>
    <row r="659" customFormat="false" ht="13.8" hidden="false" customHeight="false" outlineLevel="0" collapsed="false">
      <c r="A659" s="0" t="n">
        <v>467</v>
      </c>
      <c r="B659" s="1" t="n">
        <v>193000</v>
      </c>
      <c r="C659" s="10" t="n">
        <f aca="false">$I$188+(($E$190/$H$190)*($B$190-B659-100000)/5)</f>
        <v>933.505333333333</v>
      </c>
    </row>
    <row r="660" customFormat="false" ht="13.8" hidden="false" customHeight="false" outlineLevel="0" collapsed="false">
      <c r="A660" s="0" t="n">
        <v>468</v>
      </c>
      <c r="B660" s="1" t="n">
        <v>192000</v>
      </c>
      <c r="C660" s="10" t="n">
        <f aca="false">$I$188+(($E$190/$H$190)*($B$190-B660-100000)/5)</f>
        <v>935.750222222222</v>
      </c>
    </row>
    <row r="661" customFormat="false" ht="13.8" hidden="false" customHeight="false" outlineLevel="0" collapsed="false">
      <c r="A661" s="0" t="n">
        <v>469</v>
      </c>
      <c r="B661" s="1" t="n">
        <v>191000</v>
      </c>
      <c r="C661" s="10" t="n">
        <f aca="false">$I$188+(($E$190/$H$190)*($B$190-B661-100000)/5)</f>
        <v>937.995111111111</v>
      </c>
    </row>
    <row r="662" customFormat="false" ht="13.8" hidden="false" customHeight="false" outlineLevel="0" collapsed="false">
      <c r="A662" s="0" t="n">
        <v>470</v>
      </c>
      <c r="B662" s="1" t="n">
        <v>190000</v>
      </c>
      <c r="C662" s="10" t="n">
        <f aca="false">$I$188+(($E$190/$H$190)*($B$190-B662-100000)/5)</f>
        <v>940.24</v>
      </c>
    </row>
    <row r="663" customFormat="false" ht="13.8" hidden="false" customHeight="false" outlineLevel="0" collapsed="false">
      <c r="A663" s="0" t="n">
        <v>471</v>
      </c>
      <c r="B663" s="1" t="n">
        <v>189000</v>
      </c>
      <c r="C663" s="10" t="n">
        <f aca="false">$I$188+(($E$190/$H$190)*($B$190-B663-100000)/5)</f>
        <v>942.484888888889</v>
      </c>
    </row>
    <row r="664" customFormat="false" ht="13.8" hidden="false" customHeight="false" outlineLevel="0" collapsed="false">
      <c r="A664" s="0" t="n">
        <v>472</v>
      </c>
      <c r="B664" s="1" t="n">
        <v>188000</v>
      </c>
      <c r="C664" s="10" t="n">
        <f aca="false">$I$188+(($E$190/$H$190)*($B$190-B664-100000)/5)</f>
        <v>944.729777777778</v>
      </c>
    </row>
    <row r="665" customFormat="false" ht="13.8" hidden="false" customHeight="false" outlineLevel="0" collapsed="false">
      <c r="A665" s="0" t="n">
        <v>473</v>
      </c>
      <c r="B665" s="1" t="n">
        <v>187000</v>
      </c>
      <c r="C665" s="10" t="n">
        <f aca="false">$I$188+(($E$190/$H$190)*($B$190-B665-100000)/5)</f>
        <v>946.974666666667</v>
      </c>
    </row>
    <row r="666" customFormat="false" ht="13.8" hidden="false" customHeight="false" outlineLevel="0" collapsed="false">
      <c r="A666" s="0" t="n">
        <v>474</v>
      </c>
      <c r="B666" s="1" t="n">
        <v>186000</v>
      </c>
      <c r="C666" s="10" t="n">
        <f aca="false">$I$188+(($E$190/$H$190)*($B$190-B666-100000)/5)</f>
        <v>949.219555555556</v>
      </c>
    </row>
    <row r="667" customFormat="false" ht="13.8" hidden="false" customHeight="false" outlineLevel="0" collapsed="false">
      <c r="A667" s="0" t="n">
        <v>475</v>
      </c>
      <c r="B667" s="1" t="n">
        <v>185000</v>
      </c>
      <c r="C667" s="10" t="n">
        <f aca="false">$I$188+(($E$190/$H$190)*($B$190-B667-100000)/5)</f>
        <v>951.464444444444</v>
      </c>
    </row>
    <row r="668" customFormat="false" ht="13.8" hidden="false" customHeight="false" outlineLevel="0" collapsed="false">
      <c r="A668" s="0" t="n">
        <v>476</v>
      </c>
      <c r="B668" s="1" t="n">
        <v>184000</v>
      </c>
      <c r="C668" s="10" t="n">
        <f aca="false">$I$188+(($E$190/$H$190)*($B$190-B668-100000)/5)</f>
        <v>953.709333333333</v>
      </c>
    </row>
    <row r="669" customFormat="false" ht="13.8" hidden="false" customHeight="false" outlineLevel="0" collapsed="false">
      <c r="A669" s="0" t="n">
        <v>477</v>
      </c>
      <c r="B669" s="1" t="n">
        <v>183000</v>
      </c>
      <c r="C669" s="10" t="n">
        <f aca="false">$I$188+(($E$190/$H$190)*($B$190-B669-100000)/5)</f>
        <v>955.954222222222</v>
      </c>
    </row>
    <row r="670" customFormat="false" ht="13.8" hidden="false" customHeight="false" outlineLevel="0" collapsed="false">
      <c r="A670" s="0" t="n">
        <v>478</v>
      </c>
      <c r="B670" s="1" t="n">
        <v>182000</v>
      </c>
      <c r="C670" s="10" t="n">
        <f aca="false">$I$188+(($E$190/$H$190)*($B$190-B670-100000)/5)</f>
        <v>958.199111111111</v>
      </c>
    </row>
    <row r="671" customFormat="false" ht="13.8" hidden="false" customHeight="false" outlineLevel="0" collapsed="false">
      <c r="A671" s="0" t="n">
        <v>479</v>
      </c>
      <c r="B671" s="1" t="n">
        <v>181000</v>
      </c>
      <c r="C671" s="10" t="n">
        <f aca="false">$I$188+(($E$190/$H$190)*($B$190-B671-100000)/5)</f>
        <v>960.444</v>
      </c>
    </row>
    <row r="672" customFormat="false" ht="13.8" hidden="false" customHeight="false" outlineLevel="0" collapsed="false">
      <c r="A672" s="0" t="n">
        <v>480</v>
      </c>
      <c r="B672" s="1" t="n">
        <v>180000</v>
      </c>
      <c r="C672" s="10" t="n">
        <f aca="false">$I$188+(($E$190/$H$190)*($B$190-B672-100000)/5)</f>
        <v>962.688888888889</v>
      </c>
    </row>
    <row r="673" customFormat="false" ht="13.8" hidden="false" customHeight="false" outlineLevel="0" collapsed="false">
      <c r="A673" s="0" t="n">
        <v>481</v>
      </c>
      <c r="B673" s="1" t="n">
        <v>179000</v>
      </c>
      <c r="C673" s="10" t="n">
        <f aca="false">$I$188+(($E$190/$H$190)*($B$190-B673-100000)/5)</f>
        <v>964.933777777778</v>
      </c>
    </row>
    <row r="674" customFormat="false" ht="13.8" hidden="false" customHeight="false" outlineLevel="0" collapsed="false">
      <c r="A674" s="0" t="n">
        <v>482</v>
      </c>
      <c r="B674" s="1" t="n">
        <v>178000</v>
      </c>
      <c r="C674" s="10" t="n">
        <f aca="false">$I$188+(($E$190/$H$190)*($B$190-B674-100000)/5)</f>
        <v>967.178666666667</v>
      </c>
    </row>
    <row r="675" customFormat="false" ht="13.8" hidden="false" customHeight="false" outlineLevel="0" collapsed="false">
      <c r="A675" s="0" t="n">
        <v>483</v>
      </c>
      <c r="B675" s="1" t="n">
        <v>177000</v>
      </c>
      <c r="C675" s="10" t="n">
        <f aca="false">$I$188+(($E$190/$H$190)*($B$190-B675-100000)/5)</f>
        <v>969.423555555556</v>
      </c>
    </row>
    <row r="676" customFormat="false" ht="13.8" hidden="false" customHeight="false" outlineLevel="0" collapsed="false">
      <c r="A676" s="0" t="n">
        <v>484</v>
      </c>
      <c r="B676" s="1" t="n">
        <v>176000</v>
      </c>
      <c r="C676" s="10" t="n">
        <f aca="false">$I$188+(($E$190/$H$190)*($B$190-B676-100000)/5)</f>
        <v>971.668444444445</v>
      </c>
    </row>
    <row r="677" customFormat="false" ht="13.8" hidden="false" customHeight="false" outlineLevel="0" collapsed="false">
      <c r="A677" s="0" t="n">
        <v>485</v>
      </c>
      <c r="B677" s="1" t="n">
        <v>175000</v>
      </c>
      <c r="C677" s="10" t="n">
        <f aca="false">$I$188+(($E$190/$H$190)*($B$190-B677-100000)/5)</f>
        <v>973.913333333333</v>
      </c>
    </row>
    <row r="678" customFormat="false" ht="13.8" hidden="false" customHeight="false" outlineLevel="0" collapsed="false">
      <c r="A678" s="0" t="n">
        <v>486</v>
      </c>
      <c r="B678" s="1" t="n">
        <v>174000</v>
      </c>
      <c r="C678" s="10" t="n">
        <f aca="false">$I$188+(($E$190/$H$190)*($B$190-B678-100000)/5)</f>
        <v>976.158222222222</v>
      </c>
    </row>
    <row r="679" customFormat="false" ht="13.8" hidden="false" customHeight="false" outlineLevel="0" collapsed="false">
      <c r="A679" s="0" t="n">
        <v>487</v>
      </c>
      <c r="B679" s="1" t="n">
        <v>173000</v>
      </c>
      <c r="C679" s="10" t="n">
        <f aca="false">$I$188+(($E$190/$H$190)*($B$190-B679-100000)/5)</f>
        <v>978.403111111111</v>
      </c>
    </row>
    <row r="680" customFormat="false" ht="13.8" hidden="false" customHeight="false" outlineLevel="0" collapsed="false">
      <c r="A680" s="0" t="n">
        <v>488</v>
      </c>
      <c r="B680" s="1" t="n">
        <v>172000</v>
      </c>
      <c r="C680" s="10" t="n">
        <f aca="false">$I$188+(($E$190/$H$190)*($B$190-B680-100000)/5)</f>
        <v>980.648</v>
      </c>
    </row>
    <row r="681" customFormat="false" ht="13.8" hidden="false" customHeight="false" outlineLevel="0" collapsed="false">
      <c r="A681" s="0" t="n">
        <v>489</v>
      </c>
      <c r="B681" s="1" t="n">
        <v>171000</v>
      </c>
      <c r="C681" s="10" t="n">
        <f aca="false">$I$188+(($E$190/$H$190)*($B$190-B681-100000)/5)</f>
        <v>982.892888888889</v>
      </c>
    </row>
    <row r="682" customFormat="false" ht="13.8" hidden="false" customHeight="false" outlineLevel="0" collapsed="false">
      <c r="A682" s="0" t="n">
        <v>490</v>
      </c>
      <c r="B682" s="1" t="n">
        <v>170000</v>
      </c>
      <c r="C682" s="10" t="n">
        <f aca="false">$I$188+(($E$190/$H$190)*($B$190-B682-100000)/5)</f>
        <v>985.137777777778</v>
      </c>
    </row>
    <row r="683" customFormat="false" ht="13.8" hidden="false" customHeight="false" outlineLevel="0" collapsed="false">
      <c r="A683" s="0" t="n">
        <v>491</v>
      </c>
      <c r="B683" s="1" t="n">
        <v>169000</v>
      </c>
      <c r="C683" s="10" t="n">
        <f aca="false">$I$188+(($E$190/$H$190)*($B$190-B683-100000)/5)</f>
        <v>987.382666666667</v>
      </c>
    </row>
    <row r="684" customFormat="false" ht="13.8" hidden="false" customHeight="false" outlineLevel="0" collapsed="false">
      <c r="A684" s="0" t="n">
        <v>492</v>
      </c>
      <c r="B684" s="1" t="n">
        <v>168000</v>
      </c>
      <c r="C684" s="10" t="n">
        <f aca="false">$I$188+(($E$190/$H$190)*($B$190-B684-100000)/5)</f>
        <v>989.627555555555</v>
      </c>
    </row>
    <row r="685" customFormat="false" ht="13.8" hidden="false" customHeight="false" outlineLevel="0" collapsed="false">
      <c r="A685" s="0" t="n">
        <v>493</v>
      </c>
      <c r="B685" s="1" t="n">
        <v>167000</v>
      </c>
      <c r="C685" s="10" t="n">
        <f aca="false">$I$188+(($E$190/$H$190)*($B$190-B685-100000)/5)</f>
        <v>991.872444444445</v>
      </c>
    </row>
    <row r="686" customFormat="false" ht="13.8" hidden="false" customHeight="false" outlineLevel="0" collapsed="false">
      <c r="A686" s="0" t="n">
        <v>494</v>
      </c>
      <c r="B686" s="1" t="n">
        <v>166000</v>
      </c>
      <c r="C686" s="10" t="n">
        <f aca="false">$I$188+(($E$190/$H$190)*($B$190-B686-100000)/5)</f>
        <v>994.117333333333</v>
      </c>
    </row>
    <row r="687" customFormat="false" ht="13.8" hidden="false" customHeight="false" outlineLevel="0" collapsed="false">
      <c r="A687" s="0" t="n">
        <v>495</v>
      </c>
      <c r="B687" s="1" t="n">
        <v>165000</v>
      </c>
      <c r="C687" s="10" t="n">
        <f aca="false">$I$188+(($E$190/$H$190)*($B$190-B687-100000)/5)</f>
        <v>996.362222222222</v>
      </c>
    </row>
    <row r="688" customFormat="false" ht="13.8" hidden="false" customHeight="false" outlineLevel="0" collapsed="false">
      <c r="A688" s="0" t="n">
        <v>496</v>
      </c>
      <c r="B688" s="1" t="n">
        <v>164000</v>
      </c>
      <c r="C688" s="10" t="n">
        <f aca="false">$I$188+(($E$190/$H$190)*($B$190-B688-100000)/5)</f>
        <v>998.607111111111</v>
      </c>
    </row>
    <row r="689" customFormat="false" ht="13.8" hidden="false" customHeight="false" outlineLevel="0" collapsed="false">
      <c r="A689" s="0" t="n">
        <v>497</v>
      </c>
      <c r="B689" s="1" t="n">
        <v>163000</v>
      </c>
      <c r="C689" s="10" t="n">
        <f aca="false">$I$188+(($E$190/$H$190)*($B$190-B689-100000)/5)</f>
        <v>1000.852</v>
      </c>
    </row>
    <row r="690" customFormat="false" ht="13.8" hidden="false" customHeight="false" outlineLevel="0" collapsed="false">
      <c r="A690" s="0" t="n">
        <v>498</v>
      </c>
      <c r="B690" s="1" t="n">
        <v>162000</v>
      </c>
      <c r="C690" s="10" t="n">
        <f aca="false">$I$188+(($E$190/$H$190)*($B$190-B690-100000)/5)</f>
        <v>1003.09688888889</v>
      </c>
    </row>
    <row r="691" customFormat="false" ht="13.8" hidden="false" customHeight="false" outlineLevel="0" collapsed="false">
      <c r="A691" s="0" t="n">
        <v>499</v>
      </c>
      <c r="B691" s="1" t="n">
        <v>161000</v>
      </c>
      <c r="C691" s="10" t="n">
        <f aca="false">$I$188+(($E$190/$H$190)*($B$190-B691-100000)/5)</f>
        <v>1005.34177777778</v>
      </c>
    </row>
    <row r="692" customFormat="false" ht="13.8" hidden="false" customHeight="false" outlineLevel="0" collapsed="false">
      <c r="A692" s="0" t="n">
        <v>500</v>
      </c>
      <c r="B692" s="1" t="n">
        <v>160000</v>
      </c>
      <c r="C692" s="10" t="n">
        <f aca="false">$I$188+(($E$190/$H$190)*($B$190-B692-100000)/5)</f>
        <v>1007.58666666667</v>
      </c>
    </row>
    <row r="693" customFormat="false" ht="13.8" hidden="false" customHeight="false" outlineLevel="0" collapsed="false">
      <c r="A693" s="0" t="n">
        <v>501</v>
      </c>
      <c r="B693" s="1" t="n">
        <v>159000</v>
      </c>
      <c r="C693" s="10" t="n">
        <f aca="false">$I$188+(($E$190/$H$190)*($B$190-B693-100000)/5)</f>
        <v>1009.83155555556</v>
      </c>
    </row>
    <row r="694" customFormat="false" ht="13.8" hidden="false" customHeight="false" outlineLevel="0" collapsed="false">
      <c r="A694" s="0" t="n">
        <v>502</v>
      </c>
      <c r="B694" s="1" t="n">
        <v>158000</v>
      </c>
      <c r="C694" s="10" t="n">
        <f aca="false">$I$188+(($E$190/$H$190)*($B$190-B694-100000)/5)</f>
        <v>1012.07644444444</v>
      </c>
    </row>
    <row r="695" customFormat="false" ht="13.8" hidden="false" customHeight="false" outlineLevel="0" collapsed="false">
      <c r="A695" s="0" t="n">
        <v>503</v>
      </c>
      <c r="B695" s="1" t="n">
        <v>157000</v>
      </c>
      <c r="C695" s="10" t="n">
        <f aca="false">$I$188+(($E$190/$H$190)*($B$190-B695-100000)/5)</f>
        <v>1014.32133333333</v>
      </c>
    </row>
    <row r="696" customFormat="false" ht="13.8" hidden="false" customHeight="false" outlineLevel="0" collapsed="false">
      <c r="A696" s="0" t="n">
        <v>504</v>
      </c>
      <c r="B696" s="1" t="n">
        <v>156000</v>
      </c>
      <c r="C696" s="10" t="n">
        <f aca="false">$I$188+(($E$190/$H$190)*($B$190-B696-100000)/5)</f>
        <v>1016.56622222222</v>
      </c>
    </row>
    <row r="697" customFormat="false" ht="13.8" hidden="false" customHeight="false" outlineLevel="0" collapsed="false">
      <c r="A697" s="0" t="n">
        <v>505</v>
      </c>
      <c r="B697" s="1" t="n">
        <v>155000</v>
      </c>
      <c r="C697" s="10" t="n">
        <f aca="false">$I$188+(($E$190/$H$190)*($B$190-B697-100000)/5)</f>
        <v>1018.81111111111</v>
      </c>
    </row>
    <row r="698" customFormat="false" ht="13.8" hidden="false" customHeight="false" outlineLevel="0" collapsed="false">
      <c r="A698" s="0" t="n">
        <v>506</v>
      </c>
      <c r="B698" s="1" t="n">
        <v>154000</v>
      </c>
      <c r="C698" s="10" t="n">
        <f aca="false">$I$188+(($E$190/$H$190)*($B$190-B698-100000)/5)</f>
        <v>1021.056</v>
      </c>
    </row>
    <row r="699" customFormat="false" ht="13.8" hidden="false" customHeight="false" outlineLevel="0" collapsed="false">
      <c r="A699" s="0" t="n">
        <v>507</v>
      </c>
      <c r="B699" s="1" t="n">
        <v>153000</v>
      </c>
      <c r="C699" s="10" t="n">
        <f aca="false">$I$188+(($E$190/$H$190)*($B$190-B699-100000)/5)</f>
        <v>1023.30088888889</v>
      </c>
    </row>
    <row r="700" customFormat="false" ht="13.8" hidden="false" customHeight="false" outlineLevel="0" collapsed="false">
      <c r="A700" s="0" t="n">
        <v>508</v>
      </c>
      <c r="B700" s="1" t="n">
        <v>152000</v>
      </c>
      <c r="C700" s="10" t="n">
        <f aca="false">$I$188+(($E$190/$H$190)*($B$190-B700-100000)/5)</f>
        <v>1025.54577777778</v>
      </c>
    </row>
    <row r="701" customFormat="false" ht="13.8" hidden="false" customHeight="false" outlineLevel="0" collapsed="false">
      <c r="A701" s="0" t="n">
        <v>509</v>
      </c>
      <c r="B701" s="1" t="n">
        <v>151000</v>
      </c>
      <c r="C701" s="10" t="n">
        <f aca="false">$I$188+(($E$190/$H$190)*($B$190-B701-100000)/5)</f>
        <v>1027.79066666667</v>
      </c>
    </row>
    <row r="702" customFormat="false" ht="13.8" hidden="false" customHeight="false" outlineLevel="0" collapsed="false">
      <c r="A702" s="0" t="n">
        <v>510</v>
      </c>
      <c r="B702" s="1" t="n">
        <v>150000</v>
      </c>
      <c r="C702" s="10" t="n">
        <f aca="false">$I$188+(($E$190/$H$190)*($B$190-B702-100000)/5)</f>
        <v>1030.03555555556</v>
      </c>
    </row>
    <row r="703" customFormat="false" ht="13.8" hidden="false" customHeight="false" outlineLevel="0" collapsed="false">
      <c r="A703" s="0" t="n">
        <v>511</v>
      </c>
      <c r="B703" s="1" t="n">
        <v>149000</v>
      </c>
      <c r="C703" s="10" t="n">
        <f aca="false">$I$188+(($E$190/$H$190)*($B$190-B703-100000)/5)</f>
        <v>1032.28044444444</v>
      </c>
    </row>
    <row r="704" customFormat="false" ht="13.8" hidden="false" customHeight="false" outlineLevel="0" collapsed="false">
      <c r="A704" s="0" t="n">
        <v>512</v>
      </c>
      <c r="B704" s="1" t="n">
        <v>148000</v>
      </c>
      <c r="C704" s="10" t="n">
        <f aca="false">$I$188+(($E$190/$H$190)*($B$190-B704-100000)/5)</f>
        <v>1034.52533333333</v>
      </c>
    </row>
    <row r="705" customFormat="false" ht="13.8" hidden="false" customHeight="false" outlineLevel="0" collapsed="false">
      <c r="A705" s="0" t="n">
        <v>513</v>
      </c>
      <c r="B705" s="1" t="n">
        <v>147000</v>
      </c>
      <c r="C705" s="10" t="n">
        <f aca="false">$I$188+(($E$190/$H$190)*($B$190-B705-100000)/5)</f>
        <v>1036.77022222222</v>
      </c>
    </row>
    <row r="706" customFormat="false" ht="13.8" hidden="false" customHeight="false" outlineLevel="0" collapsed="false">
      <c r="A706" s="0" t="n">
        <v>514</v>
      </c>
      <c r="B706" s="1" t="n">
        <v>146000</v>
      </c>
      <c r="C706" s="10" t="n">
        <f aca="false">$I$188+(($E$190/$H$190)*($B$190-B706-100000)/5)</f>
        <v>1039.01511111111</v>
      </c>
    </row>
    <row r="707" customFormat="false" ht="13.8" hidden="false" customHeight="false" outlineLevel="0" collapsed="false">
      <c r="A707" s="0" t="n">
        <v>515</v>
      </c>
      <c r="B707" s="1" t="n">
        <v>145000</v>
      </c>
      <c r="C707" s="10" t="n">
        <f aca="false">$I$188+(($E$190/$H$190)*($B$190-B707-100000)/5)</f>
        <v>1041.26</v>
      </c>
    </row>
    <row r="708" customFormat="false" ht="13.8" hidden="false" customHeight="false" outlineLevel="0" collapsed="false">
      <c r="A708" s="0" t="n">
        <v>516</v>
      </c>
      <c r="B708" s="1" t="n">
        <v>144000</v>
      </c>
      <c r="C708" s="10" t="n">
        <f aca="false">$I$188+(($E$190/$H$190)*($B$190-B708-100000)/5)</f>
        <v>1043.50488888889</v>
      </c>
    </row>
    <row r="709" customFormat="false" ht="13.8" hidden="false" customHeight="false" outlineLevel="0" collapsed="false">
      <c r="A709" s="0" t="n">
        <v>517</v>
      </c>
      <c r="B709" s="1" t="n">
        <v>143000</v>
      </c>
      <c r="C709" s="10" t="n">
        <f aca="false">$I$188+(($E$190/$H$190)*($B$190-B709-100000)/5)</f>
        <v>1045.74977777778</v>
      </c>
    </row>
    <row r="710" customFormat="false" ht="13.8" hidden="false" customHeight="false" outlineLevel="0" collapsed="false">
      <c r="A710" s="0" t="n">
        <v>518</v>
      </c>
      <c r="B710" s="1" t="n">
        <v>142000</v>
      </c>
      <c r="C710" s="10" t="n">
        <f aca="false">$I$188+(($E$190/$H$190)*($B$190-B710-100000)/5)</f>
        <v>1047.99466666667</v>
      </c>
    </row>
    <row r="711" customFormat="false" ht="13.8" hidden="false" customHeight="false" outlineLevel="0" collapsed="false">
      <c r="A711" s="0" t="n">
        <v>519</v>
      </c>
      <c r="B711" s="1" t="n">
        <v>141000</v>
      </c>
      <c r="C711" s="10" t="n">
        <f aca="false">$I$188+(($E$190/$H$190)*($B$190-B711-100000)/5)</f>
        <v>1050.23955555556</v>
      </c>
    </row>
    <row r="712" customFormat="false" ht="13.8" hidden="false" customHeight="false" outlineLevel="0" collapsed="false">
      <c r="A712" s="0" t="n">
        <v>520</v>
      </c>
      <c r="B712" s="1" t="n">
        <v>140000</v>
      </c>
      <c r="C712" s="10" t="n">
        <f aca="false">$I$188+(($E$190/$H$190)*($B$190-B712-100000)/5)</f>
        <v>1052.48444444444</v>
      </c>
    </row>
    <row r="713" customFormat="false" ht="13.8" hidden="false" customHeight="false" outlineLevel="0" collapsed="false">
      <c r="A713" s="0" t="n">
        <v>521</v>
      </c>
      <c r="B713" s="1" t="n">
        <v>139000</v>
      </c>
      <c r="C713" s="10" t="n">
        <f aca="false">$I$188+(($E$190/$H$190)*($B$190-B713-100000)/5)</f>
        <v>1054.72933333333</v>
      </c>
    </row>
    <row r="714" customFormat="false" ht="13.8" hidden="false" customHeight="false" outlineLevel="0" collapsed="false">
      <c r="A714" s="0" t="n">
        <v>522</v>
      </c>
      <c r="B714" s="1" t="n">
        <v>138000</v>
      </c>
      <c r="C714" s="10" t="n">
        <f aca="false">$I$188+(($E$190/$H$190)*($B$190-B714-100000)/5)</f>
        <v>1056.97422222222</v>
      </c>
    </row>
    <row r="715" customFormat="false" ht="13.8" hidden="false" customHeight="false" outlineLevel="0" collapsed="false">
      <c r="A715" s="0" t="n">
        <v>523</v>
      </c>
      <c r="B715" s="1" t="n">
        <v>137000</v>
      </c>
      <c r="C715" s="10" t="n">
        <f aca="false">$I$188+(($E$190/$H$190)*($B$190-B715-100000)/5)</f>
        <v>1059.21911111111</v>
      </c>
    </row>
    <row r="716" customFormat="false" ht="13.8" hidden="false" customHeight="false" outlineLevel="0" collapsed="false">
      <c r="A716" s="0" t="n">
        <v>524</v>
      </c>
      <c r="B716" s="1" t="n">
        <v>136000</v>
      </c>
      <c r="C716" s="10" t="n">
        <f aca="false">$I$188+(($E$190/$H$190)*($B$190-B716-100000)/5)</f>
        <v>1061.464</v>
      </c>
    </row>
    <row r="717" customFormat="false" ht="13.8" hidden="false" customHeight="false" outlineLevel="0" collapsed="false">
      <c r="A717" s="0" t="n">
        <v>525</v>
      </c>
      <c r="B717" s="1" t="n">
        <v>135000</v>
      </c>
      <c r="C717" s="10" t="n">
        <f aca="false">$I$188+(($E$190/$H$190)*($B$190-B717-100000)/5)</f>
        <v>1063.70888888889</v>
      </c>
    </row>
    <row r="718" customFormat="false" ht="13.8" hidden="false" customHeight="false" outlineLevel="0" collapsed="false">
      <c r="A718" s="0" t="n">
        <v>526</v>
      </c>
      <c r="B718" s="1" t="n">
        <v>134000</v>
      </c>
      <c r="C718" s="10" t="n">
        <f aca="false">$I$188+(($E$190/$H$190)*($B$190-B718-100000)/5)</f>
        <v>1065.95377777778</v>
      </c>
    </row>
    <row r="719" customFormat="false" ht="13.8" hidden="false" customHeight="false" outlineLevel="0" collapsed="false">
      <c r="A719" s="0" t="n">
        <v>527</v>
      </c>
      <c r="B719" s="1" t="n">
        <v>133000</v>
      </c>
      <c r="C719" s="10" t="n">
        <f aca="false">$I$188+(($E$190/$H$190)*($B$190-B719-100000)/5)</f>
        <v>1068.19866666667</v>
      </c>
    </row>
    <row r="720" customFormat="false" ht="13.8" hidden="false" customHeight="false" outlineLevel="0" collapsed="false">
      <c r="A720" s="0" t="n">
        <v>528</v>
      </c>
      <c r="B720" s="1" t="n">
        <v>132000</v>
      </c>
      <c r="C720" s="10" t="n">
        <f aca="false">$I$188+(($E$190/$H$190)*($B$190-B720-100000)/5)</f>
        <v>1070.44355555556</v>
      </c>
    </row>
    <row r="721" customFormat="false" ht="13.8" hidden="false" customHeight="false" outlineLevel="0" collapsed="false">
      <c r="A721" s="0" t="n">
        <v>529</v>
      </c>
      <c r="B721" s="1" t="n">
        <v>131000</v>
      </c>
      <c r="C721" s="10" t="n">
        <f aca="false">$I$188+(($E$190/$H$190)*($B$190-B721-100000)/5)</f>
        <v>1072.68844444444</v>
      </c>
    </row>
    <row r="722" customFormat="false" ht="13.8" hidden="false" customHeight="false" outlineLevel="0" collapsed="false">
      <c r="A722" s="0" t="n">
        <v>530</v>
      </c>
      <c r="B722" s="1" t="n">
        <v>130000</v>
      </c>
      <c r="C722" s="10" t="n">
        <f aca="false">$I$188+(($E$190/$H$190)*($B$190-B722-100000)/5)</f>
        <v>1074.93333333333</v>
      </c>
    </row>
    <row r="723" customFormat="false" ht="13.8" hidden="false" customHeight="false" outlineLevel="0" collapsed="false">
      <c r="A723" s="0" t="n">
        <v>531</v>
      </c>
      <c r="B723" s="1" t="n">
        <v>129000</v>
      </c>
      <c r="C723" s="10" t="n">
        <f aca="false">$I$188+(($E$190/$H$190)*($B$190-B723-100000)/5)</f>
        <v>1077.17822222222</v>
      </c>
    </row>
    <row r="724" customFormat="false" ht="13.8" hidden="false" customHeight="false" outlineLevel="0" collapsed="false">
      <c r="A724" s="0" t="n">
        <v>532</v>
      </c>
      <c r="B724" s="1" t="n">
        <v>128000</v>
      </c>
      <c r="C724" s="10" t="n">
        <f aca="false">$I$188+(($E$190/$H$190)*($B$190-B724-100000)/5)</f>
        <v>1079.42311111111</v>
      </c>
    </row>
    <row r="725" customFormat="false" ht="13.8" hidden="false" customHeight="false" outlineLevel="0" collapsed="false">
      <c r="A725" s="0" t="n">
        <v>533</v>
      </c>
      <c r="B725" s="1" t="n">
        <v>127000</v>
      </c>
      <c r="C725" s="10" t="n">
        <f aca="false">$I$188+(($E$190/$H$190)*($B$190-B725-100000)/5)</f>
        <v>1081.668</v>
      </c>
    </row>
    <row r="726" customFormat="false" ht="13.8" hidden="false" customHeight="false" outlineLevel="0" collapsed="false">
      <c r="A726" s="0" t="n">
        <v>534</v>
      </c>
      <c r="B726" s="1" t="n">
        <v>126000</v>
      </c>
      <c r="C726" s="10" t="n">
        <f aca="false">$I$188+(($E$190/$H$190)*($B$190-B726-100000)/5)</f>
        <v>1083.91288888889</v>
      </c>
    </row>
    <row r="727" customFormat="false" ht="13.8" hidden="false" customHeight="false" outlineLevel="0" collapsed="false">
      <c r="A727" s="0" t="n">
        <v>535</v>
      </c>
      <c r="B727" s="1" t="n">
        <v>125000</v>
      </c>
      <c r="C727" s="10" t="n">
        <f aca="false">$I$188+(($E$190/$H$190)*($B$190-B727-100000)/5)</f>
        <v>1086.15777777778</v>
      </c>
    </row>
    <row r="728" customFormat="false" ht="13.8" hidden="false" customHeight="false" outlineLevel="0" collapsed="false">
      <c r="A728" s="0" t="n">
        <v>536</v>
      </c>
      <c r="B728" s="1" t="n">
        <v>124000</v>
      </c>
      <c r="C728" s="10" t="n">
        <f aca="false">$I$188+(($E$190/$H$190)*($B$190-B728-100000)/5)</f>
        <v>1088.40266666667</v>
      </c>
    </row>
    <row r="729" customFormat="false" ht="13.8" hidden="false" customHeight="false" outlineLevel="0" collapsed="false">
      <c r="A729" s="0" t="n">
        <v>537</v>
      </c>
      <c r="B729" s="1" t="n">
        <v>123000</v>
      </c>
      <c r="C729" s="10" t="n">
        <f aca="false">$I$188+(($E$190/$H$190)*($B$190-B729-100000)/5)</f>
        <v>1090.64755555556</v>
      </c>
    </row>
    <row r="730" customFormat="false" ht="13.8" hidden="false" customHeight="false" outlineLevel="0" collapsed="false">
      <c r="A730" s="0" t="n">
        <v>538</v>
      </c>
      <c r="B730" s="1" t="n">
        <v>122000</v>
      </c>
      <c r="C730" s="10" t="n">
        <f aca="false">$I$188+(($E$190/$H$190)*($B$190-B730-100000)/5)</f>
        <v>1092.89244444444</v>
      </c>
    </row>
    <row r="731" customFormat="false" ht="13.8" hidden="false" customHeight="false" outlineLevel="0" collapsed="false">
      <c r="A731" s="0" t="n">
        <v>539</v>
      </c>
      <c r="B731" s="1" t="n">
        <v>121000</v>
      </c>
      <c r="C731" s="10" t="n">
        <f aca="false">$I$188+(($E$190/$H$190)*($B$190-B731-100000)/5)</f>
        <v>1095.13733333333</v>
      </c>
    </row>
    <row r="732" customFormat="false" ht="13.8" hidden="false" customHeight="false" outlineLevel="0" collapsed="false">
      <c r="A732" s="0" t="n">
        <v>540</v>
      </c>
      <c r="B732" s="1" t="n">
        <v>120000</v>
      </c>
      <c r="C732" s="10" t="n">
        <f aca="false">$I$188+(($E$190/$H$190)*($B$190-B732-100000)/5)</f>
        <v>1097.38222222222</v>
      </c>
    </row>
    <row r="733" customFormat="false" ht="13.8" hidden="false" customHeight="false" outlineLevel="0" collapsed="false">
      <c r="A733" s="0" t="n">
        <v>541</v>
      </c>
      <c r="B733" s="1" t="n">
        <v>119000</v>
      </c>
      <c r="C733" s="10" t="n">
        <f aca="false">$I$188+(($E$190/$H$190)*($B$190-B733-100000)/5)</f>
        <v>1099.62711111111</v>
      </c>
    </row>
    <row r="734" customFormat="false" ht="13.8" hidden="false" customHeight="false" outlineLevel="0" collapsed="false">
      <c r="A734" s="0" t="n">
        <v>542</v>
      </c>
      <c r="B734" s="1" t="n">
        <v>118000</v>
      </c>
      <c r="C734" s="10" t="n">
        <f aca="false">$I$188+(($E$190/$H$190)*($B$190-B734-100000)/5)</f>
        <v>1101.872</v>
      </c>
    </row>
    <row r="735" customFormat="false" ht="13.8" hidden="false" customHeight="false" outlineLevel="0" collapsed="false">
      <c r="A735" s="0" t="n">
        <v>543</v>
      </c>
      <c r="B735" s="1" t="n">
        <v>117000</v>
      </c>
      <c r="C735" s="10" t="n">
        <f aca="false">$I$188+(($E$190/$H$190)*($B$190-B735-100000)/5)</f>
        <v>1104.11688888889</v>
      </c>
    </row>
    <row r="736" customFormat="false" ht="13.8" hidden="false" customHeight="false" outlineLevel="0" collapsed="false">
      <c r="A736" s="0" t="n">
        <v>544</v>
      </c>
      <c r="B736" s="1" t="n">
        <v>116000</v>
      </c>
      <c r="C736" s="10" t="n">
        <f aca="false">$I$188+(($E$190/$H$190)*($B$190-B736-100000)/5)</f>
        <v>1106.36177777778</v>
      </c>
    </row>
    <row r="737" customFormat="false" ht="13.8" hidden="false" customHeight="false" outlineLevel="0" collapsed="false">
      <c r="A737" s="0" t="n">
        <v>545</v>
      </c>
      <c r="B737" s="1" t="n">
        <v>115000</v>
      </c>
      <c r="C737" s="10" t="n">
        <f aca="false">$I$188+(($E$190/$H$190)*($B$190-B737-100000)/5)</f>
        <v>1108.60666666667</v>
      </c>
    </row>
    <row r="738" customFormat="false" ht="13.8" hidden="false" customHeight="false" outlineLevel="0" collapsed="false">
      <c r="A738" s="0" t="n">
        <v>546</v>
      </c>
      <c r="B738" s="1" t="n">
        <v>114000</v>
      </c>
      <c r="C738" s="10" t="n">
        <f aca="false">$I$188+(($E$190/$H$190)*($B$190-B738-100000)/5)</f>
        <v>1110.85155555556</v>
      </c>
    </row>
    <row r="739" customFormat="false" ht="13.8" hidden="false" customHeight="false" outlineLevel="0" collapsed="false">
      <c r="A739" s="0" t="n">
        <v>547</v>
      </c>
      <c r="B739" s="1" t="n">
        <v>113000</v>
      </c>
      <c r="C739" s="10" t="n">
        <f aca="false">$I$188+(($E$190/$H$190)*($B$190-B739-100000)/5)</f>
        <v>1113.09644444444</v>
      </c>
    </row>
    <row r="740" customFormat="false" ht="13.8" hidden="false" customHeight="false" outlineLevel="0" collapsed="false">
      <c r="A740" s="0" t="n">
        <v>548</v>
      </c>
      <c r="B740" s="1" t="n">
        <v>112000</v>
      </c>
      <c r="C740" s="10" t="n">
        <f aca="false">$I$188+(($E$190/$H$190)*($B$190-B740-100000)/5)</f>
        <v>1115.34133333333</v>
      </c>
    </row>
    <row r="741" customFormat="false" ht="13.8" hidden="false" customHeight="false" outlineLevel="0" collapsed="false">
      <c r="A741" s="0" t="n">
        <v>549</v>
      </c>
      <c r="B741" s="1" t="n">
        <v>111000</v>
      </c>
      <c r="C741" s="10" t="n">
        <f aca="false">$I$188+(($E$190/$H$190)*($B$190-B741-100000)/5)</f>
        <v>1117.58622222222</v>
      </c>
    </row>
    <row r="742" customFormat="false" ht="13.8" hidden="false" customHeight="false" outlineLevel="0" collapsed="false">
      <c r="A742" s="0" t="n">
        <v>550</v>
      </c>
      <c r="B742" s="1" t="n">
        <v>110000</v>
      </c>
      <c r="C742" s="10" t="n">
        <f aca="false">$I$188+(($E$190/$H$190)*($B$190-B742-100000)/5)</f>
        <v>1119.83111111111</v>
      </c>
    </row>
    <row r="743" customFormat="false" ht="13.8" hidden="false" customHeight="false" outlineLevel="0" collapsed="false">
      <c r="A743" s="0" t="n">
        <v>551</v>
      </c>
      <c r="B743" s="1" t="n">
        <v>109000</v>
      </c>
      <c r="C743" s="10" t="n">
        <f aca="false">$I$188+(($E$190/$H$190)*($B$190-B743-100000)/5)</f>
        <v>1122.076</v>
      </c>
    </row>
    <row r="744" customFormat="false" ht="13.8" hidden="false" customHeight="false" outlineLevel="0" collapsed="false">
      <c r="A744" s="0" t="n">
        <v>552</v>
      </c>
      <c r="B744" s="1" t="n">
        <v>108000</v>
      </c>
      <c r="C744" s="10" t="n">
        <f aca="false">$I$188+(($E$190/$H$190)*($B$190-B744-100000)/5)</f>
        <v>1124.32088888889</v>
      </c>
    </row>
    <row r="745" customFormat="false" ht="13.8" hidden="false" customHeight="false" outlineLevel="0" collapsed="false">
      <c r="A745" s="0" t="n">
        <v>553</v>
      </c>
      <c r="B745" s="1" t="n">
        <v>107000</v>
      </c>
      <c r="C745" s="10" t="n">
        <f aca="false">$I$188+(($E$190/$H$190)*($B$190-B745-100000)/5)</f>
        <v>1126.56577777778</v>
      </c>
    </row>
    <row r="746" customFormat="false" ht="13.8" hidden="false" customHeight="false" outlineLevel="0" collapsed="false">
      <c r="A746" s="0" t="n">
        <v>554</v>
      </c>
      <c r="B746" s="1" t="n">
        <v>106000</v>
      </c>
      <c r="C746" s="10" t="n">
        <f aca="false">$I$188+(($E$190/$H$190)*($B$190-B746-100000)/5)</f>
        <v>1128.81066666667</v>
      </c>
    </row>
    <row r="747" customFormat="false" ht="13.8" hidden="false" customHeight="false" outlineLevel="0" collapsed="false">
      <c r="A747" s="0" t="n">
        <v>555</v>
      </c>
      <c r="B747" s="1" t="n">
        <v>105000</v>
      </c>
      <c r="C747" s="10" t="n">
        <f aca="false">$I$188+(($E$190/$H$190)*($B$190-B747-100000)/5)</f>
        <v>1131.05555555556</v>
      </c>
    </row>
    <row r="748" customFormat="false" ht="13.8" hidden="false" customHeight="false" outlineLevel="0" collapsed="false">
      <c r="A748" s="0" t="n">
        <v>556</v>
      </c>
      <c r="B748" s="1" t="n">
        <v>104000</v>
      </c>
      <c r="C748" s="10" t="n">
        <f aca="false">$I$188+(($E$190/$H$190)*($B$190-B748-100000)/5)</f>
        <v>1133.30044444444</v>
      </c>
    </row>
    <row r="749" customFormat="false" ht="13.8" hidden="false" customHeight="false" outlineLevel="0" collapsed="false">
      <c r="A749" s="0" t="n">
        <v>557</v>
      </c>
      <c r="B749" s="1" t="n">
        <v>103000</v>
      </c>
      <c r="C749" s="10" t="n">
        <f aca="false">$I$188+(($E$190/$H$190)*($B$190-B749-100000)/5)</f>
        <v>1135.54533333333</v>
      </c>
    </row>
    <row r="750" customFormat="false" ht="13.8" hidden="false" customHeight="false" outlineLevel="0" collapsed="false">
      <c r="A750" s="0" t="n">
        <v>558</v>
      </c>
      <c r="B750" s="1" t="n">
        <v>102000</v>
      </c>
      <c r="C750" s="10" t="n">
        <f aca="false">$I$188+(($E$190/$H$190)*($B$190-B750-100000)/5)</f>
        <v>1137.79022222222</v>
      </c>
    </row>
    <row r="751" customFormat="false" ht="13.8" hidden="false" customHeight="false" outlineLevel="0" collapsed="false">
      <c r="A751" s="0" t="n">
        <v>559</v>
      </c>
      <c r="B751" s="1" t="n">
        <v>101000</v>
      </c>
      <c r="C751" s="10" t="n">
        <f aca="false">$I$188+(($E$190/$H$190)*($B$190-B751-100000)/5)</f>
        <v>1140.03511111111</v>
      </c>
    </row>
    <row r="752" customFormat="false" ht="13.8" hidden="false" customHeight="false" outlineLevel="0" collapsed="false">
      <c r="A752" s="0" t="n">
        <v>560</v>
      </c>
      <c r="B752" s="1" t="n">
        <v>100000</v>
      </c>
      <c r="C752" s="10" t="n">
        <f aca="false">$I$188+(($E$190/$H$190)*($B$190-B752-100000)/5)</f>
        <v>1142.28</v>
      </c>
    </row>
    <row r="753" customFormat="false" ht="13.8" hidden="false" customHeight="false" outlineLevel="0" collapsed="false">
      <c r="A753" s="0" t="n">
        <v>561</v>
      </c>
      <c r="B753" s="1" t="n">
        <v>99000</v>
      </c>
      <c r="C753" s="10" t="n">
        <f aca="false">$I$188+(($E$190/$H$190)*($B$190-B753-100000)/5)</f>
        <v>1144.52488888889</v>
      </c>
    </row>
    <row r="754" customFormat="false" ht="13.8" hidden="false" customHeight="false" outlineLevel="0" collapsed="false">
      <c r="A754" s="0" t="n">
        <v>562</v>
      </c>
      <c r="B754" s="1" t="n">
        <v>98000</v>
      </c>
      <c r="C754" s="10" t="n">
        <f aca="false">$I$188+(($E$190/$H$190)*($B$190-B754-100000)/5)</f>
        <v>1146.76977777778</v>
      </c>
    </row>
    <row r="755" customFormat="false" ht="13.8" hidden="false" customHeight="false" outlineLevel="0" collapsed="false">
      <c r="A755" s="0" t="n">
        <v>563</v>
      </c>
      <c r="B755" s="1" t="n">
        <v>97000</v>
      </c>
      <c r="C755" s="10" t="n">
        <f aca="false">$I$188+(($E$190/$H$190)*($B$190-B755-100000)/5)</f>
        <v>1149.01466666667</v>
      </c>
    </row>
    <row r="756" customFormat="false" ht="13.8" hidden="false" customHeight="false" outlineLevel="0" collapsed="false">
      <c r="A756" s="0" t="n">
        <v>564</v>
      </c>
      <c r="B756" s="1" t="n">
        <v>96000</v>
      </c>
      <c r="C756" s="10" t="n">
        <f aca="false">$I$188+(($E$190/$H$190)*($B$190-B756-100000)/5)</f>
        <v>1151.25955555556</v>
      </c>
    </row>
    <row r="757" customFormat="false" ht="13.8" hidden="false" customHeight="false" outlineLevel="0" collapsed="false">
      <c r="A757" s="0" t="n">
        <v>565</v>
      </c>
      <c r="B757" s="1" t="n">
        <v>95000</v>
      </c>
      <c r="C757" s="10" t="n">
        <f aca="false">$I$188+(($E$190/$H$190)*($B$190-B757-100000)/5)</f>
        <v>1153.50444444444</v>
      </c>
    </row>
    <row r="758" customFormat="false" ht="13.8" hidden="false" customHeight="false" outlineLevel="0" collapsed="false">
      <c r="A758" s="0" t="n">
        <v>566</v>
      </c>
      <c r="B758" s="1" t="n">
        <v>94000</v>
      </c>
      <c r="C758" s="10" t="n">
        <f aca="false">$I$188+(($E$190/$H$190)*($B$190-B758-100000)/5)</f>
        <v>1155.74933333333</v>
      </c>
    </row>
    <row r="759" customFormat="false" ht="13.8" hidden="false" customHeight="false" outlineLevel="0" collapsed="false">
      <c r="A759" s="0" t="n">
        <v>567</v>
      </c>
      <c r="B759" s="1" t="n">
        <v>93000</v>
      </c>
      <c r="C759" s="10" t="n">
        <f aca="false">$I$188+(($E$190/$H$190)*($B$190-B759-100000)/5)</f>
        <v>1157.99422222222</v>
      </c>
    </row>
    <row r="760" customFormat="false" ht="13.8" hidden="false" customHeight="false" outlineLevel="0" collapsed="false">
      <c r="A760" s="0" t="n">
        <v>568</v>
      </c>
      <c r="B760" s="1" t="n">
        <v>92000</v>
      </c>
      <c r="C760" s="10" t="n">
        <f aca="false">$I$188+(($E$190/$H$190)*($B$190-B760-100000)/5)</f>
        <v>1160.23911111111</v>
      </c>
    </row>
    <row r="761" customFormat="false" ht="13.8" hidden="false" customHeight="false" outlineLevel="0" collapsed="false">
      <c r="A761" s="0" t="n">
        <v>569</v>
      </c>
      <c r="B761" s="1" t="n">
        <v>91000</v>
      </c>
      <c r="C761" s="10" t="n">
        <f aca="false">$I$188+(($E$190/$H$190)*($B$190-B761-100000)/5)</f>
        <v>1162.484</v>
      </c>
    </row>
    <row r="762" customFormat="false" ht="13.8" hidden="false" customHeight="false" outlineLevel="0" collapsed="false">
      <c r="A762" s="0" t="n">
        <v>570</v>
      </c>
      <c r="B762" s="1" t="n">
        <v>90000</v>
      </c>
      <c r="C762" s="10" t="n">
        <f aca="false">$I$188+(($E$190/$H$190)*($B$190-B762-100000)/5)</f>
        <v>1164.72888888889</v>
      </c>
    </row>
    <row r="763" customFormat="false" ht="13.8" hidden="false" customHeight="false" outlineLevel="0" collapsed="false">
      <c r="A763" s="0" t="n">
        <v>571</v>
      </c>
      <c r="B763" s="1" t="n">
        <v>89000</v>
      </c>
      <c r="C763" s="10" t="n">
        <f aca="false">$I$188+(($E$190/$H$190)*($B$190-B763-100000)/5)</f>
        <v>1166.97377777778</v>
      </c>
    </row>
    <row r="764" customFormat="false" ht="13.8" hidden="false" customHeight="false" outlineLevel="0" collapsed="false">
      <c r="A764" s="0" t="n">
        <v>572</v>
      </c>
      <c r="B764" s="1" t="n">
        <v>88000</v>
      </c>
      <c r="C764" s="10" t="n">
        <f aca="false">$I$188+(($E$190/$H$190)*($B$190-B764-100000)/5)</f>
        <v>1169.21866666667</v>
      </c>
    </row>
    <row r="765" customFormat="false" ht="13.8" hidden="false" customHeight="false" outlineLevel="0" collapsed="false">
      <c r="A765" s="0" t="n">
        <v>573</v>
      </c>
      <c r="B765" s="1" t="n">
        <v>87000</v>
      </c>
      <c r="C765" s="10" t="n">
        <f aca="false">$I$188+(($E$190/$H$190)*($B$190-B765-100000)/5)</f>
        <v>1171.46355555556</v>
      </c>
    </row>
    <row r="766" customFormat="false" ht="13.8" hidden="false" customHeight="false" outlineLevel="0" collapsed="false">
      <c r="A766" s="0" t="n">
        <v>574</v>
      </c>
      <c r="B766" s="1" t="n">
        <v>86000</v>
      </c>
      <c r="C766" s="10" t="n">
        <f aca="false">$I$188+(($E$190/$H$190)*($B$190-B766-100000)/5)</f>
        <v>1173.70844444444</v>
      </c>
    </row>
    <row r="767" customFormat="false" ht="13.8" hidden="false" customHeight="false" outlineLevel="0" collapsed="false">
      <c r="A767" s="0" t="n">
        <v>575</v>
      </c>
      <c r="B767" s="1" t="n">
        <v>85000</v>
      </c>
      <c r="C767" s="10" t="n">
        <f aca="false">$I$188+(($E$190/$H$190)*($B$190-B767-100000)/5)</f>
        <v>1175.95333333333</v>
      </c>
    </row>
    <row r="768" customFormat="false" ht="13.8" hidden="false" customHeight="false" outlineLevel="0" collapsed="false">
      <c r="A768" s="0" t="n">
        <v>576</v>
      </c>
      <c r="B768" s="1" t="n">
        <v>84000</v>
      </c>
      <c r="C768" s="10" t="n">
        <f aca="false">$I$188+(($E$190/$H$190)*($B$190-B768-100000)/5)</f>
        <v>1178.19822222222</v>
      </c>
    </row>
    <row r="769" customFormat="false" ht="13.8" hidden="false" customHeight="false" outlineLevel="0" collapsed="false">
      <c r="A769" s="0" t="n">
        <v>577</v>
      </c>
      <c r="B769" s="1" t="n">
        <v>83000</v>
      </c>
      <c r="C769" s="10" t="n">
        <f aca="false">$I$188+(($E$190/$H$190)*($B$190-B769-100000)/5)</f>
        <v>1180.44311111111</v>
      </c>
    </row>
    <row r="770" customFormat="false" ht="13.8" hidden="false" customHeight="false" outlineLevel="0" collapsed="false">
      <c r="A770" s="0" t="n">
        <v>578</v>
      </c>
      <c r="B770" s="1" t="n">
        <v>82000</v>
      </c>
      <c r="C770" s="10" t="n">
        <f aca="false">$I$188+(($E$190/$H$190)*($B$190-B770-100000)/5)</f>
        <v>1182.688</v>
      </c>
    </row>
    <row r="771" customFormat="false" ht="13.8" hidden="false" customHeight="false" outlineLevel="0" collapsed="false">
      <c r="A771" s="0" t="n">
        <v>579</v>
      </c>
      <c r="B771" s="1" t="n">
        <v>81000</v>
      </c>
      <c r="C771" s="10" t="n">
        <f aca="false">$I$188+(($E$190/$H$190)*($B$190-B771-100000)/5)</f>
        <v>1184.93288888889</v>
      </c>
    </row>
    <row r="772" customFormat="false" ht="13.8" hidden="false" customHeight="false" outlineLevel="0" collapsed="false">
      <c r="A772" s="0" t="n">
        <v>580</v>
      </c>
      <c r="B772" s="1" t="n">
        <v>80000</v>
      </c>
      <c r="C772" s="10" t="n">
        <f aca="false">$I$188+(($E$190/$H$190)*($B$190-B772-100000)/5)</f>
        <v>1187.17777777778</v>
      </c>
    </row>
    <row r="773" customFormat="false" ht="13.8" hidden="false" customHeight="false" outlineLevel="0" collapsed="false">
      <c r="A773" s="0" t="n">
        <v>581</v>
      </c>
      <c r="B773" s="1" t="n">
        <v>79000</v>
      </c>
      <c r="C773" s="10" t="n">
        <f aca="false">$I$188+(($E$190/$H$190)*($B$190-B773-100000)/5)</f>
        <v>1189.42266666667</v>
      </c>
    </row>
    <row r="774" customFormat="false" ht="13.8" hidden="false" customHeight="false" outlineLevel="0" collapsed="false">
      <c r="A774" s="0" t="n">
        <v>582</v>
      </c>
      <c r="B774" s="1" t="n">
        <v>78000</v>
      </c>
      <c r="C774" s="10" t="n">
        <f aca="false">$I$188+(($E$190/$H$190)*($B$190-B774-100000)/5)</f>
        <v>1191.66755555556</v>
      </c>
    </row>
    <row r="775" customFormat="false" ht="13.8" hidden="false" customHeight="false" outlineLevel="0" collapsed="false">
      <c r="A775" s="0" t="n">
        <v>583</v>
      </c>
      <c r="B775" s="1" t="n">
        <v>77000</v>
      </c>
      <c r="C775" s="10" t="n">
        <f aca="false">$I$188+(($E$190/$H$190)*($B$190-B775-100000)/5)</f>
        <v>1193.91244444444</v>
      </c>
    </row>
    <row r="776" customFormat="false" ht="13.8" hidden="false" customHeight="false" outlineLevel="0" collapsed="false">
      <c r="A776" s="0" t="n">
        <v>584</v>
      </c>
      <c r="B776" s="1" t="n">
        <v>76000</v>
      </c>
      <c r="C776" s="10" t="n">
        <f aca="false">$I$188+(($E$190/$H$190)*($B$190-B776-100000)/5)</f>
        <v>1196.15733333333</v>
      </c>
    </row>
    <row r="777" customFormat="false" ht="13.8" hidden="false" customHeight="false" outlineLevel="0" collapsed="false">
      <c r="A777" s="0" t="n">
        <v>585</v>
      </c>
      <c r="B777" s="1" t="n">
        <v>75000</v>
      </c>
      <c r="C777" s="10" t="n">
        <f aca="false">$I$188+(($E$190/$H$190)*($B$190-B777-100000)/5)</f>
        <v>1198.40222222222</v>
      </c>
    </row>
    <row r="778" customFormat="false" ht="13.8" hidden="false" customHeight="false" outlineLevel="0" collapsed="false">
      <c r="A778" s="0" t="n">
        <v>586</v>
      </c>
      <c r="B778" s="1" t="n">
        <v>74000</v>
      </c>
      <c r="C778" s="10" t="n">
        <f aca="false">$I$188+(($E$190/$H$190)*($B$190-B778-100000)/5)</f>
        <v>1200.64711111111</v>
      </c>
    </row>
    <row r="779" customFormat="false" ht="13.8" hidden="false" customHeight="false" outlineLevel="0" collapsed="false">
      <c r="A779" s="0" t="n">
        <v>587</v>
      </c>
      <c r="B779" s="1" t="n">
        <v>73000</v>
      </c>
      <c r="C779" s="10" t="n">
        <f aca="false">$I$188+(($E$190/$H$190)*($B$190-B779-100000)/5)</f>
        <v>1202.892</v>
      </c>
    </row>
    <row r="780" customFormat="false" ht="13.8" hidden="false" customHeight="false" outlineLevel="0" collapsed="false">
      <c r="A780" s="0" t="n">
        <v>588</v>
      </c>
      <c r="B780" s="1" t="n">
        <v>72000</v>
      </c>
      <c r="C780" s="10" t="n">
        <f aca="false">$I$188+(($E$190/$H$190)*($B$190-B780-100000)/5)</f>
        <v>1205.13688888889</v>
      </c>
    </row>
    <row r="781" customFormat="false" ht="13.8" hidden="false" customHeight="false" outlineLevel="0" collapsed="false">
      <c r="A781" s="0" t="n">
        <v>589</v>
      </c>
      <c r="B781" s="1" t="n">
        <v>71000</v>
      </c>
      <c r="C781" s="10" t="n">
        <f aca="false">$I$188+(($E$190/$H$190)*($B$190-B781-100000)/5)</f>
        <v>1207.38177777778</v>
      </c>
    </row>
    <row r="782" customFormat="false" ht="13.8" hidden="false" customHeight="false" outlineLevel="0" collapsed="false">
      <c r="A782" s="0" t="n">
        <v>590</v>
      </c>
      <c r="B782" s="1" t="n">
        <v>70000</v>
      </c>
      <c r="C782" s="10" t="n">
        <f aca="false">$I$188+(($E$190/$H$190)*($B$190-B782-100000)/5)</f>
        <v>1209.62666666667</v>
      </c>
    </row>
    <row r="783" customFormat="false" ht="13.8" hidden="false" customHeight="false" outlineLevel="0" collapsed="false">
      <c r="A783" s="0" t="n">
        <v>591</v>
      </c>
      <c r="B783" s="1" t="n">
        <v>69000</v>
      </c>
      <c r="C783" s="10" t="n">
        <f aca="false">$I$188+(($E$190/$H$190)*($B$190-B783-100000)/5)</f>
        <v>1211.87155555556</v>
      </c>
    </row>
    <row r="784" customFormat="false" ht="13.8" hidden="false" customHeight="false" outlineLevel="0" collapsed="false">
      <c r="A784" s="0" t="n">
        <v>592</v>
      </c>
      <c r="B784" s="1" t="n">
        <v>68000</v>
      </c>
      <c r="C784" s="10" t="n">
        <f aca="false">$I$188+(($E$190/$H$190)*($B$190-B784-100000)/5)</f>
        <v>1214.11644444444</v>
      </c>
    </row>
    <row r="785" customFormat="false" ht="13.8" hidden="false" customHeight="false" outlineLevel="0" collapsed="false">
      <c r="A785" s="0" t="n">
        <v>593</v>
      </c>
      <c r="B785" s="1" t="n">
        <v>67000</v>
      </c>
      <c r="C785" s="10" t="n">
        <f aca="false">$I$188+(($E$190/$H$190)*($B$190-B785-100000)/5)</f>
        <v>1216.36133333333</v>
      </c>
    </row>
    <row r="786" customFormat="false" ht="13.8" hidden="false" customHeight="false" outlineLevel="0" collapsed="false">
      <c r="A786" s="0" t="n">
        <v>594</v>
      </c>
      <c r="B786" s="1" t="n">
        <v>66000</v>
      </c>
      <c r="C786" s="10" t="n">
        <f aca="false">$I$188+(($E$190/$H$190)*($B$190-B786-100000)/5)</f>
        <v>1218.60622222222</v>
      </c>
    </row>
    <row r="787" customFormat="false" ht="13.8" hidden="false" customHeight="false" outlineLevel="0" collapsed="false">
      <c r="A787" s="0" t="n">
        <v>595</v>
      </c>
      <c r="B787" s="1" t="n">
        <v>65000</v>
      </c>
      <c r="C787" s="10" t="n">
        <f aca="false">$I$188+(($E$190/$H$190)*($B$190-B787-100000)/5)</f>
        <v>1220.85111111111</v>
      </c>
    </row>
    <row r="788" customFormat="false" ht="13.8" hidden="false" customHeight="false" outlineLevel="0" collapsed="false">
      <c r="A788" s="0" t="n">
        <v>596</v>
      </c>
      <c r="B788" s="1" t="n">
        <v>64000</v>
      </c>
      <c r="C788" s="10" t="n">
        <f aca="false">$I$188+(($E$190/$H$190)*($B$190-B788-100000)/5)</f>
        <v>1223.096</v>
      </c>
    </row>
    <row r="789" customFormat="false" ht="13.8" hidden="false" customHeight="false" outlineLevel="0" collapsed="false">
      <c r="A789" s="0" t="n">
        <v>597</v>
      </c>
      <c r="B789" s="1" t="n">
        <v>63000</v>
      </c>
      <c r="C789" s="10" t="n">
        <f aca="false">$I$188+(($E$190/$H$190)*($B$190-B789-100000)/5)</f>
        <v>1225.34088888889</v>
      </c>
    </row>
    <row r="790" customFormat="false" ht="13.8" hidden="false" customHeight="false" outlineLevel="0" collapsed="false">
      <c r="A790" s="0" t="n">
        <v>598</v>
      </c>
      <c r="B790" s="1" t="n">
        <v>62000</v>
      </c>
      <c r="C790" s="10" t="n">
        <f aca="false">$I$188+(($E$190/$H$190)*($B$190-B790-100000)/5)</f>
        <v>1227.58577777778</v>
      </c>
    </row>
    <row r="791" customFormat="false" ht="13.8" hidden="false" customHeight="false" outlineLevel="0" collapsed="false">
      <c r="A791" s="0" t="n">
        <v>599</v>
      </c>
      <c r="B791" s="1" t="n">
        <v>61000</v>
      </c>
      <c r="C791" s="10" t="n">
        <f aca="false">$I$188+(($E$190/$H$190)*($B$190-B791-100000)/5)</f>
        <v>1229.83066666667</v>
      </c>
    </row>
    <row r="792" customFormat="false" ht="13.8" hidden="false" customHeight="false" outlineLevel="0" collapsed="false">
      <c r="A792" s="0" t="n">
        <v>600</v>
      </c>
      <c r="B792" s="1" t="n">
        <v>60000</v>
      </c>
      <c r="C792" s="10" t="n">
        <f aca="false">$I$188+(($E$190/$H$190)*($B$190-B792-100000)/5)</f>
        <v>1232.07555555556</v>
      </c>
    </row>
    <row r="793" customFormat="false" ht="13.8" hidden="false" customHeight="false" outlineLevel="0" collapsed="false">
      <c r="A793" s="0" t="n">
        <v>601</v>
      </c>
      <c r="B793" s="1" t="n">
        <v>59000</v>
      </c>
      <c r="C793" s="10" t="n">
        <f aca="false">$I$188+(($E$190/$H$190)*($B$190-B793-100000)/5)</f>
        <v>1234.32044444444</v>
      </c>
    </row>
    <row r="794" customFormat="false" ht="13.8" hidden="false" customHeight="false" outlineLevel="0" collapsed="false">
      <c r="A794" s="0" t="n">
        <v>602</v>
      </c>
      <c r="B794" s="1" t="n">
        <v>58000</v>
      </c>
      <c r="C794" s="10" t="n">
        <f aca="false">$I$188+(($E$190/$H$190)*($B$190-B794-100000)/5)</f>
        <v>1236.56533333333</v>
      </c>
    </row>
    <row r="795" customFormat="false" ht="13.8" hidden="false" customHeight="false" outlineLevel="0" collapsed="false">
      <c r="A795" s="0" t="n">
        <v>603</v>
      </c>
      <c r="B795" s="1" t="n">
        <v>57000</v>
      </c>
      <c r="C795" s="10" t="n">
        <f aca="false">$I$188+(($E$190/$H$190)*($B$190-B795-100000)/5)</f>
        <v>1238.81022222222</v>
      </c>
    </row>
    <row r="796" customFormat="false" ht="13.8" hidden="false" customHeight="false" outlineLevel="0" collapsed="false">
      <c r="A796" s="0" t="n">
        <v>604</v>
      </c>
      <c r="B796" s="1" t="n">
        <v>56000</v>
      </c>
      <c r="C796" s="10" t="n">
        <f aca="false">$I$188+(($E$190/$H$190)*($B$190-B796-100000)/5)</f>
        <v>1241.05511111111</v>
      </c>
    </row>
    <row r="797" customFormat="false" ht="13.8" hidden="false" customHeight="false" outlineLevel="0" collapsed="false">
      <c r="A797" s="0" t="n">
        <v>605</v>
      </c>
      <c r="B797" s="1" t="n">
        <v>55000</v>
      </c>
      <c r="C797" s="10" t="n">
        <f aca="false">$I$188+(($E$190/$H$190)*($B$190-B797-100000)/5)</f>
        <v>1243.3</v>
      </c>
    </row>
    <row r="798" customFormat="false" ht="13.8" hidden="false" customHeight="false" outlineLevel="0" collapsed="false">
      <c r="A798" s="0" t="n">
        <v>606</v>
      </c>
      <c r="B798" s="1" t="n">
        <v>54000</v>
      </c>
      <c r="C798" s="10" t="n">
        <f aca="false">$I$188+(($E$190/$H$190)*($B$190-B798-100000)/5)</f>
        <v>1245.54488888889</v>
      </c>
    </row>
    <row r="799" customFormat="false" ht="13.8" hidden="false" customHeight="false" outlineLevel="0" collapsed="false">
      <c r="A799" s="0" t="n">
        <v>607</v>
      </c>
      <c r="B799" s="1" t="n">
        <v>53000</v>
      </c>
      <c r="C799" s="10" t="n">
        <f aca="false">$I$188+(($E$190/$H$190)*($B$190-B799-100000)/5)</f>
        <v>1247.78977777778</v>
      </c>
    </row>
    <row r="800" customFormat="false" ht="13.8" hidden="false" customHeight="false" outlineLevel="0" collapsed="false">
      <c r="A800" s="0" t="n">
        <v>608</v>
      </c>
      <c r="B800" s="1" t="n">
        <v>52000</v>
      </c>
      <c r="C800" s="10" t="n">
        <f aca="false">$I$188+(($E$190/$H$190)*($B$190-B800-100000)/5)</f>
        <v>1250.03466666667</v>
      </c>
    </row>
    <row r="801" customFormat="false" ht="13.8" hidden="false" customHeight="false" outlineLevel="0" collapsed="false">
      <c r="A801" s="0" t="n">
        <v>609</v>
      </c>
      <c r="B801" s="1" t="n">
        <v>51000</v>
      </c>
      <c r="C801" s="10" t="n">
        <f aca="false">$I$188+(($E$190/$H$190)*($B$190-B801-100000)/5)</f>
        <v>1252.27955555556</v>
      </c>
    </row>
    <row r="802" customFormat="false" ht="13.8" hidden="false" customHeight="false" outlineLevel="0" collapsed="false">
      <c r="A802" s="0" t="n">
        <v>610</v>
      </c>
      <c r="B802" s="1" t="n">
        <v>50000</v>
      </c>
      <c r="C802" s="10" t="n">
        <f aca="false">$I$188+(($E$190/$H$190)*($B$190-B802-100000)/5)</f>
        <v>1254.52444444444</v>
      </c>
    </row>
    <row r="803" customFormat="false" ht="13.8" hidden="false" customHeight="false" outlineLevel="0" collapsed="false">
      <c r="A803" s="0" t="n">
        <v>611</v>
      </c>
      <c r="B803" s="1" t="n">
        <v>49000</v>
      </c>
      <c r="C803" s="10" t="n">
        <f aca="false">$I$188+(($E$190/$H$190)*($B$190-B803-100000)/5)</f>
        <v>1256.76933333333</v>
      </c>
    </row>
    <row r="804" customFormat="false" ht="13.8" hidden="false" customHeight="false" outlineLevel="0" collapsed="false">
      <c r="A804" s="0" t="n">
        <v>612</v>
      </c>
      <c r="B804" s="1" t="n">
        <v>48000</v>
      </c>
      <c r="C804" s="10" t="n">
        <f aca="false">$I$188+(($E$190/$H$190)*($B$190-B804-100000)/5)</f>
        <v>1259.01422222222</v>
      </c>
    </row>
    <row r="805" customFormat="false" ht="13.8" hidden="false" customHeight="false" outlineLevel="0" collapsed="false">
      <c r="A805" s="0" t="n">
        <v>613</v>
      </c>
      <c r="B805" s="1" t="n">
        <v>47000</v>
      </c>
      <c r="C805" s="10" t="n">
        <f aca="false">$I$188+(($E$190/$H$190)*($B$190-B805-100000)/5)</f>
        <v>1261.25911111111</v>
      </c>
    </row>
    <row r="806" customFormat="false" ht="13.8" hidden="false" customHeight="false" outlineLevel="0" collapsed="false">
      <c r="A806" s="0" t="n">
        <v>614</v>
      </c>
      <c r="B806" s="1" t="n">
        <v>46000</v>
      </c>
      <c r="C806" s="10" t="n">
        <f aca="false">$I$188+(($E$190/$H$190)*($B$190-B806-100000)/5)</f>
        <v>1263.504</v>
      </c>
    </row>
    <row r="807" customFormat="false" ht="13.8" hidden="false" customHeight="false" outlineLevel="0" collapsed="false">
      <c r="A807" s="0" t="n">
        <v>615</v>
      </c>
      <c r="B807" s="1" t="n">
        <v>45000</v>
      </c>
      <c r="C807" s="10" t="n">
        <f aca="false">$I$188+(($E$190/$H$190)*($B$190-B807-100000)/5)</f>
        <v>1265.74888888889</v>
      </c>
    </row>
    <row r="808" customFormat="false" ht="13.8" hidden="false" customHeight="false" outlineLevel="0" collapsed="false">
      <c r="A808" s="0" t="n">
        <v>616</v>
      </c>
      <c r="B808" s="1" t="n">
        <v>44000</v>
      </c>
      <c r="C808" s="10" t="n">
        <f aca="false">$I$188+(($E$190/$H$190)*($B$190-B808-100000)/5)</f>
        <v>1267.99377777778</v>
      </c>
    </row>
    <row r="809" customFormat="false" ht="13.8" hidden="false" customHeight="false" outlineLevel="0" collapsed="false">
      <c r="A809" s="0" t="n">
        <v>617</v>
      </c>
      <c r="B809" s="1" t="n">
        <v>43000</v>
      </c>
      <c r="C809" s="10" t="n">
        <f aca="false">$I$188+(($E$190/$H$190)*($B$190-B809-100000)/5)</f>
        <v>1270.23866666667</v>
      </c>
    </row>
    <row r="810" customFormat="false" ht="13.8" hidden="false" customHeight="false" outlineLevel="0" collapsed="false">
      <c r="A810" s="0" t="n">
        <v>618</v>
      </c>
      <c r="B810" s="1" t="n">
        <v>42000</v>
      </c>
      <c r="C810" s="10" t="n">
        <f aca="false">$I$188+(($E$190/$H$190)*($B$190-B810-100000)/5)</f>
        <v>1272.48355555556</v>
      </c>
    </row>
    <row r="811" customFormat="false" ht="13.8" hidden="false" customHeight="false" outlineLevel="0" collapsed="false">
      <c r="A811" s="0" t="n">
        <v>619</v>
      </c>
      <c r="B811" s="1" t="n">
        <v>41000</v>
      </c>
      <c r="C811" s="10" t="n">
        <f aca="false">$I$188+(($E$190/$H$190)*($B$190-B811-100000)/5)</f>
        <v>1274.72844444444</v>
      </c>
    </row>
    <row r="812" customFormat="false" ht="13.8" hidden="false" customHeight="false" outlineLevel="0" collapsed="false">
      <c r="A812" s="0" t="n">
        <v>620</v>
      </c>
      <c r="B812" s="1" t="n">
        <v>40000</v>
      </c>
      <c r="C812" s="10" t="n">
        <f aca="false">$I$188+(($E$190/$H$190)*($B$190-B812-100000)/5)</f>
        <v>1276.97333333333</v>
      </c>
    </row>
    <row r="813" customFormat="false" ht="13.8" hidden="false" customHeight="false" outlineLevel="0" collapsed="false">
      <c r="A813" s="0" t="n">
        <v>621</v>
      </c>
      <c r="B813" s="1" t="n">
        <v>39000</v>
      </c>
      <c r="C813" s="10" t="n">
        <f aca="false">$I$188+(($E$190/$H$190)*($B$190-B813-100000)/5)</f>
        <v>1279.21822222222</v>
      </c>
    </row>
    <row r="814" customFormat="false" ht="13.8" hidden="false" customHeight="false" outlineLevel="0" collapsed="false">
      <c r="A814" s="0" t="n">
        <v>622</v>
      </c>
      <c r="B814" s="1" t="n">
        <v>38000</v>
      </c>
      <c r="C814" s="10" t="n">
        <f aca="false">$I$188+(($E$190/$H$190)*($B$190-B814-100000)/5)</f>
        <v>1281.46311111111</v>
      </c>
    </row>
    <row r="815" customFormat="false" ht="13.8" hidden="false" customHeight="false" outlineLevel="0" collapsed="false">
      <c r="A815" s="0" t="n">
        <v>623</v>
      </c>
      <c r="B815" s="1" t="n">
        <v>37000</v>
      </c>
      <c r="C815" s="10" t="n">
        <f aca="false">$I$188+(($E$190/$H$190)*($B$190-B815-100000)/5)</f>
        <v>1283.708</v>
      </c>
    </row>
    <row r="816" customFormat="false" ht="13.8" hidden="false" customHeight="false" outlineLevel="0" collapsed="false">
      <c r="A816" s="0" t="n">
        <v>624</v>
      </c>
      <c r="B816" s="1" t="n">
        <v>36000</v>
      </c>
      <c r="C816" s="10" t="n">
        <f aca="false">$I$188+(($E$190/$H$190)*($B$190-B816-100000)/5)</f>
        <v>1285.95288888889</v>
      </c>
    </row>
    <row r="817" customFormat="false" ht="13.8" hidden="false" customHeight="false" outlineLevel="0" collapsed="false">
      <c r="A817" s="0" t="n">
        <v>625</v>
      </c>
      <c r="B817" s="1" t="n">
        <v>35000</v>
      </c>
      <c r="C817" s="10" t="n">
        <f aca="false">$I$188+(($E$190/$H$190)*($B$190-B817-100000)/5)</f>
        <v>1288.19777777778</v>
      </c>
    </row>
    <row r="818" customFormat="false" ht="13.8" hidden="false" customHeight="false" outlineLevel="0" collapsed="false">
      <c r="A818" s="0" t="n">
        <v>626</v>
      </c>
      <c r="B818" s="1" t="n">
        <v>34000</v>
      </c>
      <c r="C818" s="10" t="n">
        <f aca="false">$I$188+(($E$190/$H$190)*($B$190-B818-100000)/5)</f>
        <v>1290.44266666667</v>
      </c>
    </row>
    <row r="819" customFormat="false" ht="13.8" hidden="false" customHeight="false" outlineLevel="0" collapsed="false">
      <c r="A819" s="0" t="n">
        <v>627</v>
      </c>
      <c r="B819" s="1" t="n">
        <v>33000</v>
      </c>
      <c r="C819" s="10" t="n">
        <f aca="false">$I$188+(($E$190/$H$190)*($B$190-B819-100000)/5)</f>
        <v>1292.68755555556</v>
      </c>
    </row>
    <row r="820" customFormat="false" ht="13.8" hidden="false" customHeight="false" outlineLevel="0" collapsed="false">
      <c r="A820" s="0" t="n">
        <v>628</v>
      </c>
      <c r="B820" s="1" t="n">
        <v>32000</v>
      </c>
      <c r="C820" s="10" t="n">
        <f aca="false">$I$188+(($E$190/$H$190)*($B$190-B820-100000)/5)</f>
        <v>1294.93244444444</v>
      </c>
    </row>
    <row r="821" customFormat="false" ht="13.8" hidden="false" customHeight="false" outlineLevel="0" collapsed="false">
      <c r="A821" s="0" t="n">
        <v>629</v>
      </c>
      <c r="B821" s="1" t="n">
        <v>31000</v>
      </c>
      <c r="C821" s="10" t="n">
        <f aca="false">$I$188+(($E$190/$H$190)*($B$190-B821-100000)/5)</f>
        <v>1297.17733333333</v>
      </c>
    </row>
    <row r="822" customFormat="false" ht="13.8" hidden="false" customHeight="false" outlineLevel="0" collapsed="false">
      <c r="A822" s="0" t="n">
        <v>630</v>
      </c>
      <c r="B822" s="1" t="n">
        <v>30000</v>
      </c>
      <c r="C822" s="10" t="n">
        <f aca="false">$I$188+(($E$190/$H$190)*($B$190-B822-100000)/5)</f>
        <v>1299.42222222222</v>
      </c>
    </row>
    <row r="823" customFormat="false" ht="13.8" hidden="false" customHeight="false" outlineLevel="0" collapsed="false">
      <c r="A823" s="0" t="n">
        <v>631</v>
      </c>
      <c r="B823" s="1" t="n">
        <v>29000</v>
      </c>
      <c r="C823" s="10" t="n">
        <f aca="false">$I$188+(($E$190/$H$190)*($B$190-B823-100000)/5)</f>
        <v>1301.66711111111</v>
      </c>
    </row>
    <row r="824" customFormat="false" ht="13.8" hidden="false" customHeight="false" outlineLevel="0" collapsed="false">
      <c r="A824" s="0" t="n">
        <v>632</v>
      </c>
      <c r="B824" s="1" t="n">
        <v>28000</v>
      </c>
      <c r="C824" s="10" t="n">
        <f aca="false">$I$188+(($E$190/$H$190)*($B$190-B824-100000)/5)</f>
        <v>1303.912</v>
      </c>
    </row>
    <row r="825" customFormat="false" ht="13.8" hidden="false" customHeight="false" outlineLevel="0" collapsed="false">
      <c r="A825" s="0" t="n">
        <v>633</v>
      </c>
      <c r="B825" s="1" t="n">
        <v>27000</v>
      </c>
      <c r="C825" s="10" t="n">
        <f aca="false">$I$188+(($E$190/$H$190)*($B$190-B825-100000)/5)</f>
        <v>1306.15688888889</v>
      </c>
    </row>
    <row r="826" customFormat="false" ht="13.8" hidden="false" customHeight="false" outlineLevel="0" collapsed="false">
      <c r="A826" s="0" t="n">
        <v>634</v>
      </c>
      <c r="B826" s="1" t="n">
        <v>26000</v>
      </c>
      <c r="C826" s="10" t="n">
        <f aca="false">$I$188+(($E$190/$H$190)*($B$190-B826-100000)/5)</f>
        <v>1308.40177777778</v>
      </c>
    </row>
    <row r="827" customFormat="false" ht="13.8" hidden="false" customHeight="false" outlineLevel="0" collapsed="false">
      <c r="A827" s="0" t="n">
        <v>635</v>
      </c>
      <c r="B827" s="1" t="n">
        <v>25000</v>
      </c>
      <c r="C827" s="10" t="n">
        <f aca="false">$I$188+(($E$190/$H$190)*($B$190-B827-100000)/5)</f>
        <v>1310.64666666667</v>
      </c>
    </row>
    <row r="828" customFormat="false" ht="13.8" hidden="false" customHeight="false" outlineLevel="0" collapsed="false">
      <c r="A828" s="0" t="n">
        <v>636</v>
      </c>
      <c r="B828" s="1" t="n">
        <v>24000</v>
      </c>
      <c r="C828" s="10" t="n">
        <f aca="false">$I$188+(($E$190/$H$190)*($B$190-B828-100000)/5)</f>
        <v>1312.89155555556</v>
      </c>
    </row>
    <row r="829" customFormat="false" ht="13.8" hidden="false" customHeight="false" outlineLevel="0" collapsed="false">
      <c r="A829" s="0" t="n">
        <v>637</v>
      </c>
      <c r="B829" s="1" t="n">
        <v>23000</v>
      </c>
      <c r="C829" s="10" t="n">
        <f aca="false">$I$188+(($E$190/$H$190)*($B$190-B829-100000)/5)</f>
        <v>1315.13644444444</v>
      </c>
    </row>
    <row r="830" customFormat="false" ht="13.8" hidden="false" customHeight="false" outlineLevel="0" collapsed="false">
      <c r="A830" s="0" t="n">
        <v>638</v>
      </c>
      <c r="B830" s="1" t="n">
        <v>22000</v>
      </c>
      <c r="C830" s="10" t="n">
        <f aca="false">$I$188+(($E$190/$H$190)*($B$190-B830-100000)/5)</f>
        <v>1317.38133333333</v>
      </c>
    </row>
    <row r="831" customFormat="false" ht="13.8" hidden="false" customHeight="false" outlineLevel="0" collapsed="false">
      <c r="A831" s="0" t="n">
        <v>639</v>
      </c>
      <c r="B831" s="1" t="n">
        <v>21000</v>
      </c>
      <c r="C831" s="10" t="n">
        <f aca="false">$I$188+(($E$190/$H$190)*($B$190-B831-100000)/5)</f>
        <v>1319.62622222222</v>
      </c>
    </row>
    <row r="832" customFormat="false" ht="13.8" hidden="false" customHeight="false" outlineLevel="0" collapsed="false">
      <c r="A832" s="0" t="n">
        <v>640</v>
      </c>
      <c r="B832" s="1" t="n">
        <v>20000</v>
      </c>
      <c r="C832" s="10" t="n">
        <f aca="false">$I$188+(($E$190/$H$190)*($B$190-B832-100000)/5)</f>
        <v>1321.87111111111</v>
      </c>
    </row>
    <row r="833" customFormat="false" ht="13.8" hidden="false" customHeight="false" outlineLevel="0" collapsed="false">
      <c r="A833" s="0" t="n">
        <v>641</v>
      </c>
      <c r="B833" s="1" t="n">
        <v>19000</v>
      </c>
      <c r="C833" s="10" t="n">
        <f aca="false">$I$188+(($E$190/$H$190)*($B$190-B833-100000)/5)</f>
        <v>1324.116</v>
      </c>
    </row>
    <row r="834" customFormat="false" ht="13.8" hidden="false" customHeight="false" outlineLevel="0" collapsed="false">
      <c r="A834" s="0" t="n">
        <v>642</v>
      </c>
      <c r="B834" s="1" t="n">
        <v>18000</v>
      </c>
      <c r="C834" s="10" t="n">
        <f aca="false">$I$188+(($E$190/$H$190)*($B$190-B834-100000)/5)</f>
        <v>1326.36088888889</v>
      </c>
    </row>
    <row r="835" customFormat="false" ht="13.8" hidden="false" customHeight="false" outlineLevel="0" collapsed="false">
      <c r="A835" s="0" t="n">
        <v>643</v>
      </c>
      <c r="B835" s="1" t="n">
        <v>17000</v>
      </c>
      <c r="C835" s="10" t="n">
        <f aca="false">$I$188+(($E$190/$H$190)*($B$190-B835-100000)/5)</f>
        <v>1328.60577777778</v>
      </c>
    </row>
    <row r="836" customFormat="false" ht="13.8" hidden="false" customHeight="false" outlineLevel="0" collapsed="false">
      <c r="A836" s="0" t="n">
        <v>644</v>
      </c>
      <c r="B836" s="1" t="n">
        <v>16000</v>
      </c>
      <c r="C836" s="10" t="n">
        <f aca="false">$I$188+(($E$190/$H$190)*($B$190-B836-100000)/5)</f>
        <v>1330.85066666667</v>
      </c>
    </row>
    <row r="837" customFormat="false" ht="13.8" hidden="false" customHeight="false" outlineLevel="0" collapsed="false">
      <c r="A837" s="0" t="n">
        <v>645</v>
      </c>
      <c r="B837" s="1" t="n">
        <v>15000</v>
      </c>
      <c r="C837" s="10" t="n">
        <f aca="false">$I$188+(($E$190/$H$190)*($B$190-B837-100000)/5)</f>
        <v>1333.09555555556</v>
      </c>
    </row>
    <row r="838" customFormat="false" ht="13.8" hidden="false" customHeight="false" outlineLevel="0" collapsed="false">
      <c r="A838" s="0" t="n">
        <v>646</v>
      </c>
      <c r="B838" s="1" t="n">
        <v>14000</v>
      </c>
      <c r="C838" s="10" t="n">
        <f aca="false">$I$188+(($E$190/$H$190)*($B$190-B838-100000)/5)</f>
        <v>1335.34044444444</v>
      </c>
    </row>
    <row r="839" customFormat="false" ht="13.8" hidden="false" customHeight="false" outlineLevel="0" collapsed="false">
      <c r="A839" s="0" t="n">
        <v>647</v>
      </c>
      <c r="B839" s="1" t="n">
        <v>13000</v>
      </c>
      <c r="C839" s="10" t="n">
        <f aca="false">$I$188+(($E$190/$H$190)*($B$190-B839-100000)/5)</f>
        <v>1337.58533333333</v>
      </c>
    </row>
    <row r="840" customFormat="false" ht="13.8" hidden="false" customHeight="false" outlineLevel="0" collapsed="false">
      <c r="A840" s="0" t="n">
        <v>648</v>
      </c>
      <c r="B840" s="1" t="n">
        <v>12000</v>
      </c>
      <c r="C840" s="10" t="n">
        <f aca="false">$I$188+(($E$190/$H$190)*($B$190-B840-100000)/5)</f>
        <v>1339.83022222222</v>
      </c>
    </row>
    <row r="841" customFormat="false" ht="13.8" hidden="false" customHeight="false" outlineLevel="0" collapsed="false">
      <c r="A841" s="0" t="n">
        <v>649</v>
      </c>
      <c r="B841" s="1" t="n">
        <v>11000</v>
      </c>
      <c r="C841" s="10" t="n">
        <f aca="false">$I$188+(($E$190/$H$190)*($B$190-B841-100000)/5)</f>
        <v>1342.07511111111</v>
      </c>
    </row>
    <row r="842" customFormat="false" ht="13.8" hidden="false" customHeight="false" outlineLevel="0" collapsed="false">
      <c r="A842" s="0" t="n">
        <v>650</v>
      </c>
      <c r="B842" s="1" t="n">
        <v>10000</v>
      </c>
      <c r="C842" s="10" t="n">
        <f aca="false">$I$188+(($E$190/$H$190)*($B$190-B842-100000)/5)</f>
        <v>1344.32</v>
      </c>
    </row>
    <row r="843" customFormat="false" ht="13.8" hidden="false" customHeight="false" outlineLevel="0" collapsed="false">
      <c r="A843" s="0" t="n">
        <v>651</v>
      </c>
      <c r="B843" s="1" t="n">
        <v>9000</v>
      </c>
      <c r="C843" s="10" t="n">
        <f aca="false">$I$188+(($E$190/$H$190)*($B$190-B843-100000)/5)</f>
        <v>1346.56488888889</v>
      </c>
    </row>
    <row r="844" customFormat="false" ht="13.8" hidden="false" customHeight="false" outlineLevel="0" collapsed="false">
      <c r="A844" s="0" t="n">
        <v>652</v>
      </c>
      <c r="B844" s="1" t="n">
        <v>8000</v>
      </c>
      <c r="C844" s="10" t="n">
        <f aca="false">$I$188+(($E$190/$H$190)*($B$190-B844-100000)/5)</f>
        <v>1348.80977777778</v>
      </c>
    </row>
    <row r="845" customFormat="false" ht="13.8" hidden="false" customHeight="false" outlineLevel="0" collapsed="false">
      <c r="A845" s="0" t="n">
        <v>653</v>
      </c>
      <c r="B845" s="1" t="n">
        <v>7000</v>
      </c>
      <c r="C845" s="10" t="n">
        <f aca="false">$I$188+(($E$190/$H$190)*($B$190-B845-100000)/5)</f>
        <v>1351.05466666667</v>
      </c>
    </row>
    <row r="846" customFormat="false" ht="13.8" hidden="false" customHeight="false" outlineLevel="0" collapsed="false">
      <c r="A846" s="0" t="n">
        <v>654</v>
      </c>
      <c r="B846" s="1" t="n">
        <v>6000</v>
      </c>
      <c r="C846" s="10" t="n">
        <f aca="false">$I$188+(($E$190/$H$190)*($B$190-B846-100000)/5)</f>
        <v>1353.29955555556</v>
      </c>
    </row>
    <row r="847" customFormat="false" ht="13.8" hidden="false" customHeight="false" outlineLevel="0" collapsed="false">
      <c r="A847" s="0" t="n">
        <v>655</v>
      </c>
      <c r="B847" s="1" t="n">
        <v>5000</v>
      </c>
      <c r="C847" s="10" t="n">
        <f aca="false">$I$188+(($E$190/$H$190)*($B$190-B847-100000)/5)</f>
        <v>1355.54444444444</v>
      </c>
    </row>
    <row r="848" customFormat="false" ht="13.8" hidden="false" customHeight="false" outlineLevel="0" collapsed="false">
      <c r="A848" s="0" t="n">
        <v>656</v>
      </c>
      <c r="B848" s="1" t="n">
        <v>4000</v>
      </c>
      <c r="C848" s="10" t="n">
        <f aca="false">$I$188+(($E$190/$H$190)*($B$190-B848-100000)/5)</f>
        <v>1357.78933333333</v>
      </c>
    </row>
    <row r="849" customFormat="false" ht="13.8" hidden="false" customHeight="false" outlineLevel="0" collapsed="false">
      <c r="A849" s="0" t="n">
        <v>657</v>
      </c>
      <c r="B849" s="1" t="n">
        <v>3000</v>
      </c>
      <c r="C849" s="10" t="n">
        <f aca="false">$I$188+(($E$190/$H$190)*($B$190-B849-100000)/5)</f>
        <v>1360.03422222222</v>
      </c>
    </row>
    <row r="850" customFormat="false" ht="13.8" hidden="false" customHeight="false" outlineLevel="0" collapsed="false">
      <c r="A850" s="0" t="n">
        <v>658</v>
      </c>
      <c r="B850" s="1" t="n">
        <v>2000</v>
      </c>
      <c r="C850" s="10" t="n">
        <f aca="false">$I$188+(($E$190/$H$190)*($B$190-B850-100000)/5)</f>
        <v>1362.27911111111</v>
      </c>
    </row>
    <row r="851" customFormat="false" ht="13.8" hidden="false" customHeight="false" outlineLevel="0" collapsed="false">
      <c r="A851" s="0" t="n">
        <v>659</v>
      </c>
      <c r="B851" s="1" t="n">
        <v>1000</v>
      </c>
      <c r="C851" s="10" t="n">
        <f aca="false">$I$188+(($E$190/$H$190)*($B$190-B851-100000)/5)</f>
        <v>1364.524</v>
      </c>
    </row>
    <row r="852" customFormat="false" ht="13.8" hidden="false" customHeight="false" outlineLevel="0" collapsed="false">
      <c r="A852" s="0" t="n">
        <v>660</v>
      </c>
      <c r="B852" s="1" t="n">
        <v>0</v>
      </c>
      <c r="C852" s="10" t="n">
        <f aca="false">$I$188+(($E$190/$H$190)*($B$190-B852-100000)/5)</f>
        <v>1366.76888888889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2020-03-16T04:22:34Z</dcterms:created>
  <dc:creator>bdso</dc:creator>
  <dc:description/>
  <dc:language>ko-KR</dc:language>
  <cp:lastModifiedBy/>
  <dcterms:modified xsi:type="dcterms:W3CDTF">2020-10-05T18:11:30Z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0x01010068EDD807787E4345BBAD597F8352C831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