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15" i="1"/>
  <c r="AA16"/>
  <c r="AA17"/>
  <c r="AA18"/>
  <c r="AA19"/>
  <c r="AA20"/>
  <c r="AA14"/>
  <c r="Z15"/>
  <c r="Z16"/>
  <c r="Z17"/>
  <c r="Z18"/>
  <c r="Z19"/>
  <c r="Z20"/>
  <c r="Z14"/>
  <c r="X15"/>
  <c r="X16"/>
  <c r="X17"/>
  <c r="X18"/>
  <c r="X19"/>
  <c r="X20"/>
  <c r="X14"/>
  <c r="W20"/>
  <c r="W15"/>
  <c r="W16"/>
  <c r="W17"/>
  <c r="W18"/>
  <c r="W19"/>
  <c r="AB6"/>
  <c r="AC6"/>
  <c r="AD6"/>
  <c r="AB7"/>
  <c r="AC7"/>
  <c r="AD7"/>
  <c r="AB8"/>
  <c r="AC8"/>
  <c r="AD8"/>
  <c r="AB9"/>
  <c r="AC9"/>
  <c r="AD9"/>
  <c r="AB10"/>
  <c r="AC10"/>
  <c r="AD10"/>
  <c r="AB11"/>
  <c r="AC11"/>
  <c r="AD11"/>
  <c r="AC5"/>
  <c r="AD5"/>
  <c r="AB5"/>
  <c r="W14" s="1"/>
  <c r="U15"/>
  <c r="U17"/>
  <c r="U19"/>
  <c r="T20"/>
  <c r="U20" s="1"/>
  <c r="T15"/>
  <c r="T16"/>
  <c r="U16" s="1"/>
  <c r="T17"/>
  <c r="T18"/>
  <c r="U18" s="1"/>
  <c r="T19"/>
  <c r="T14"/>
  <c r="U14" s="1"/>
  <c r="X6"/>
  <c r="Y6"/>
  <c r="Z6"/>
  <c r="X7"/>
  <c r="Y7"/>
  <c r="Z7"/>
  <c r="X8"/>
  <c r="Y8"/>
  <c r="Z8"/>
  <c r="X9"/>
  <c r="Y9"/>
  <c r="Z9"/>
  <c r="X10"/>
  <c r="Y10"/>
  <c r="Z10"/>
  <c r="X11"/>
  <c r="Y11"/>
  <c r="Z11"/>
  <c r="Y5"/>
  <c r="Z5"/>
  <c r="X5"/>
  <c r="U5"/>
  <c r="V5"/>
  <c r="U6"/>
  <c r="V6"/>
  <c r="U7"/>
  <c r="V7"/>
  <c r="U8"/>
  <c r="V8"/>
  <c r="U9"/>
  <c r="V9"/>
  <c r="U10"/>
  <c r="V10"/>
  <c r="U11"/>
  <c r="V11"/>
  <c r="T6"/>
  <c r="T7"/>
  <c r="T8"/>
  <c r="T9"/>
  <c r="T10"/>
  <c r="T11"/>
  <c r="T5"/>
  <c r="T36"/>
  <c r="T37"/>
  <c r="T38"/>
  <c r="T39"/>
  <c r="T40"/>
  <c r="T41"/>
  <c r="T35"/>
  <c r="S35"/>
  <c r="S41"/>
  <c r="S36"/>
  <c r="S37"/>
  <c r="S38"/>
  <c r="S39"/>
  <c r="S40"/>
  <c r="T33"/>
  <c r="A58"/>
  <c r="A59" s="1"/>
  <c r="A60" s="1"/>
  <c r="A61" s="1"/>
  <c r="A62" s="1"/>
  <c r="A50"/>
  <c r="A51" s="1"/>
  <c r="A52" s="1"/>
  <c r="A53" s="1"/>
  <c r="A54" s="1"/>
  <c r="A55" s="1"/>
  <c r="A56" s="1"/>
  <c r="A57" s="1"/>
  <c r="A49"/>
  <c r="Q36"/>
  <c r="Q37"/>
  <c r="Q38"/>
  <c r="Q39"/>
  <c r="Q40"/>
  <c r="Q41"/>
  <c r="O36"/>
  <c r="O37"/>
  <c r="O38"/>
  <c r="O39"/>
  <c r="O40"/>
  <c r="O41"/>
  <c r="O35"/>
  <c r="Q35"/>
  <c r="N36"/>
  <c r="N37"/>
  <c r="N38"/>
  <c r="N39"/>
  <c r="N40"/>
  <c r="N41"/>
  <c r="N35"/>
  <c r="P27"/>
  <c r="P36"/>
  <c r="P37"/>
  <c r="P38"/>
  <c r="P39"/>
  <c r="P40"/>
  <c r="P41"/>
  <c r="P35"/>
  <c r="P5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R27"/>
  <c r="Q27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Q16"/>
  <c r="R16"/>
  <c r="P16"/>
  <c r="R6"/>
  <c r="R7"/>
  <c r="R8"/>
  <c r="R9"/>
  <c r="R10"/>
  <c r="R11"/>
  <c r="Q6"/>
  <c r="Q7"/>
  <c r="Q8"/>
  <c r="Q9"/>
  <c r="Q10"/>
  <c r="Q11"/>
  <c r="Q5"/>
  <c r="R5"/>
  <c r="P6"/>
  <c r="P7"/>
  <c r="P8"/>
  <c r="P9"/>
  <c r="P10"/>
  <c r="P11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27"/>
  <c r="N27"/>
  <c r="M27"/>
  <c r="L6"/>
  <c r="M6"/>
  <c r="N6"/>
  <c r="L7"/>
  <c r="M7"/>
  <c r="N7"/>
  <c r="L8"/>
  <c r="M8"/>
  <c r="N8"/>
  <c r="L9"/>
  <c r="M9"/>
  <c r="N9"/>
  <c r="L10"/>
  <c r="M10"/>
  <c r="N10"/>
  <c r="L11"/>
  <c r="M11"/>
  <c r="N11"/>
  <c r="N5"/>
  <c r="M5"/>
  <c r="L5"/>
  <c r="N17"/>
  <c r="N18"/>
  <c r="N19"/>
  <c r="N20"/>
  <c r="N21"/>
  <c r="N22"/>
  <c r="N16"/>
  <c r="M17"/>
  <c r="M18"/>
  <c r="M19"/>
  <c r="M20"/>
  <c r="M21"/>
  <c r="M22"/>
  <c r="M16"/>
  <c r="L17"/>
  <c r="L18"/>
  <c r="L19"/>
  <c r="L20"/>
  <c r="L21"/>
  <c r="L22"/>
  <c r="L16"/>
  <c r="G28"/>
  <c r="G29"/>
  <c r="G30"/>
  <c r="G31"/>
  <c r="G32"/>
  <c r="G33"/>
  <c r="J28"/>
  <c r="J29"/>
  <c r="J30"/>
  <c r="J31"/>
  <c r="J32"/>
  <c r="J33"/>
  <c r="D28"/>
  <c r="D29"/>
  <c r="D30"/>
  <c r="D31"/>
  <c r="D32"/>
  <c r="D33"/>
  <c r="J17"/>
  <c r="J18"/>
  <c r="J19"/>
  <c r="J20"/>
  <c r="J21"/>
  <c r="J22"/>
  <c r="G17"/>
  <c r="G18"/>
  <c r="G19"/>
  <c r="G20"/>
  <c r="G21"/>
  <c r="G22"/>
  <c r="D17"/>
  <c r="D18"/>
  <c r="D19"/>
  <c r="D20"/>
  <c r="D21"/>
  <c r="D22"/>
  <c r="J27"/>
  <c r="G27"/>
  <c r="D27"/>
  <c r="J16"/>
  <c r="G16"/>
  <c r="D16"/>
  <c r="J6"/>
  <c r="J7"/>
  <c r="J8"/>
  <c r="J9"/>
  <c r="J10"/>
  <c r="J11"/>
  <c r="J5"/>
  <c r="G6"/>
  <c r="G7"/>
  <c r="G8"/>
  <c r="G9"/>
  <c r="G10"/>
  <c r="G11"/>
  <c r="G5"/>
  <c r="D5"/>
  <c r="D6"/>
  <c r="D7"/>
  <c r="D8"/>
  <c r="D9"/>
  <c r="D10"/>
  <c r="D11"/>
</calcChain>
</file>

<file path=xl/sharedStrings.xml><?xml version="1.0" encoding="utf-8"?>
<sst xmlns="http://schemas.openxmlformats.org/spreadsheetml/2006/main" count="116" uniqueCount="29">
  <si>
    <t>Field/mT</t>
  </si>
  <si>
    <t>1st order</t>
  </si>
  <si>
    <t>Peak 1</t>
  </si>
  <si>
    <t>Peak 2</t>
  </si>
  <si>
    <t>Separation</t>
  </si>
  <si>
    <t>2nd order</t>
  </si>
  <si>
    <t>3rd order</t>
  </si>
  <si>
    <t>Pi Peak positions and separations</t>
  </si>
  <si>
    <t>Sigma minus peak separations</t>
  </si>
  <si>
    <t>Sigma plus peak separations</t>
  </si>
  <si>
    <t>(m)</t>
  </si>
  <si>
    <t>Alpha</t>
  </si>
  <si>
    <t>2 alpha</t>
  </si>
  <si>
    <t>3 alpha</t>
  </si>
  <si>
    <t>Raidus</t>
  </si>
  <si>
    <t>2alpha</t>
  </si>
  <si>
    <t>2del alph</t>
  </si>
  <si>
    <t>Current</t>
  </si>
  <si>
    <t>B</t>
  </si>
  <si>
    <t>B (mt)</t>
  </si>
  <si>
    <t>Del E</t>
  </si>
  <si>
    <t>E</t>
  </si>
  <si>
    <t>Del E/E</t>
  </si>
  <si>
    <t>Alteration</t>
  </si>
  <si>
    <t>THE RIGHT ONE!!!!!!!!!!!!!!</t>
  </si>
  <si>
    <t>2del alpha</t>
  </si>
  <si>
    <t>alpha</t>
  </si>
  <si>
    <t>2 Alpha</t>
  </si>
  <si>
    <t>Alpa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</si>
</sst>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568283621934839E-2"/>
          <c:y val="2.6765437215084956E-2"/>
          <c:w val="0.87618121452767117"/>
          <c:h val="0.9201769490352167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Sheet1!$N$44:$N$50</c:f>
              <c:numCache>
                <c:formatCode>General</c:formatCode>
                <c:ptCount val="7"/>
                <c:pt idx="0" formatCode="0.00E+00">
                  <c:v>0.23499999999999999</c:v>
                </c:pt>
                <c:pt idx="1">
                  <c:v>0.22500000000000001</c:v>
                </c:pt>
                <c:pt idx="2">
                  <c:v>0.215</c:v>
                </c:pt>
                <c:pt idx="3">
                  <c:v>0.20300000000000001</c:v>
                </c:pt>
                <c:pt idx="4">
                  <c:v>0.191</c:v>
                </c:pt>
                <c:pt idx="5">
                  <c:v>0.17899999999999999</c:v>
                </c:pt>
                <c:pt idx="6">
                  <c:v>0.16700000000000001</c:v>
                </c:pt>
              </c:numCache>
            </c:numRef>
          </c:xVal>
          <c:yVal>
            <c:numRef>
              <c:f>Sheet1!$T$35:$T$41</c:f>
              <c:numCache>
                <c:formatCode>0.00E+00</c:formatCode>
                <c:ptCount val="7"/>
                <c:pt idx="0">
                  <c:v>6.2291003708603008E-24</c:v>
                </c:pt>
                <c:pt idx="1">
                  <c:v>5.9848240883563991E-24</c:v>
                </c:pt>
                <c:pt idx="2">
                  <c:v>5.3654903167026978E-24</c:v>
                </c:pt>
                <c:pt idx="3">
                  <c:v>5.0077164682185487E-24</c:v>
                </c:pt>
                <c:pt idx="4">
                  <c:v>4.7481191052041101E-24</c:v>
                </c:pt>
                <c:pt idx="5">
                  <c:v>4.247386000020343E-24</c:v>
                </c:pt>
                <c:pt idx="6">
                  <c:v>4.0046792129929071E-24</c:v>
                </c:pt>
              </c:numCache>
            </c:numRef>
          </c:yVal>
        </c:ser>
        <c:axId val="66669568"/>
        <c:axId val="59697024"/>
      </c:scatterChart>
      <c:valAx>
        <c:axId val="66669568"/>
        <c:scaling>
          <c:orientation val="minMax"/>
        </c:scaling>
        <c:axPos val="b"/>
        <c:numFmt formatCode="0.00E+00" sourceLinked="1"/>
        <c:tickLblPos val="nextTo"/>
        <c:crossAx val="59697024"/>
        <c:crosses val="autoZero"/>
        <c:crossBetween val="midCat"/>
      </c:valAx>
      <c:valAx>
        <c:axId val="59697024"/>
        <c:scaling>
          <c:orientation val="minMax"/>
        </c:scaling>
        <c:axPos val="l"/>
        <c:majorGridlines/>
        <c:numFmt formatCode="0.00E+00" sourceLinked="1"/>
        <c:tickLblPos val="nextTo"/>
        <c:crossAx val="666695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Sheet1!$AB$14:$AB$20</c:f>
              <c:numCache>
                <c:formatCode>General</c:formatCode>
                <c:ptCount val="7"/>
                <c:pt idx="0" formatCode="0.00E+00">
                  <c:v>0.23499999999999999</c:v>
                </c:pt>
                <c:pt idx="1">
                  <c:v>0.22500000000000001</c:v>
                </c:pt>
                <c:pt idx="2">
                  <c:v>0.215</c:v>
                </c:pt>
                <c:pt idx="3">
                  <c:v>0.20300000000000001</c:v>
                </c:pt>
                <c:pt idx="4">
                  <c:v>0.191</c:v>
                </c:pt>
                <c:pt idx="5">
                  <c:v>0.17899999999999999</c:v>
                </c:pt>
                <c:pt idx="6">
                  <c:v>0.16700000000000001</c:v>
                </c:pt>
              </c:numCache>
            </c:numRef>
          </c:xVal>
          <c:yVal>
            <c:numRef>
              <c:f>Sheet1!$AA$14:$AA$20</c:f>
              <c:numCache>
                <c:formatCode>0.00E+00</c:formatCode>
                <c:ptCount val="7"/>
                <c:pt idx="0">
                  <c:v>2.499612605292544E-24</c:v>
                </c:pt>
                <c:pt idx="1">
                  <c:v>2.4015889300472747E-24</c:v>
                </c:pt>
                <c:pt idx="2">
                  <c:v>2.1530588295423232E-24</c:v>
                </c:pt>
                <c:pt idx="3">
                  <c:v>2.0094938279457426E-24</c:v>
                </c:pt>
                <c:pt idx="4">
                  <c:v>1.9053172871733953E-24</c:v>
                </c:pt>
                <c:pt idx="5">
                  <c:v>1.7043788357115047E-24</c:v>
                </c:pt>
                <c:pt idx="6">
                  <c:v>1.6069859179540236E-24</c:v>
                </c:pt>
              </c:numCache>
            </c:numRef>
          </c:yVal>
        </c:ser>
        <c:axId val="99834496"/>
        <c:axId val="99832576"/>
      </c:scatterChart>
      <c:valAx>
        <c:axId val="99834496"/>
        <c:scaling>
          <c:orientation val="minMax"/>
        </c:scaling>
        <c:axPos val="b"/>
        <c:numFmt formatCode="0.00E+00" sourceLinked="1"/>
        <c:tickLblPos val="nextTo"/>
        <c:crossAx val="99832576"/>
        <c:crosses val="autoZero"/>
        <c:crossBetween val="midCat"/>
      </c:valAx>
      <c:valAx>
        <c:axId val="99832576"/>
        <c:scaling>
          <c:orientation val="minMax"/>
        </c:scaling>
        <c:axPos val="l"/>
        <c:majorGridlines/>
        <c:numFmt formatCode="0.00E+00" sourceLinked="1"/>
        <c:tickLblPos val="nextTo"/>
        <c:crossAx val="9983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58</xdr:row>
      <xdr:rowOff>57150</xdr:rowOff>
    </xdr:from>
    <xdr:to>
      <xdr:col>16</xdr:col>
      <xdr:colOff>514350</xdr:colOff>
      <xdr:row>73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742949</xdr:colOff>
      <xdr:row>21</xdr:row>
      <xdr:rowOff>47625</xdr:rowOff>
    </xdr:from>
    <xdr:to>
      <xdr:col>31</xdr:col>
      <xdr:colOff>95250</xdr:colOff>
      <xdr:row>42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62"/>
  <sheetViews>
    <sheetView tabSelected="1" topLeftCell="N1" workbookViewId="0">
      <selection activeCell="V19" sqref="V19"/>
    </sheetView>
  </sheetViews>
  <sheetFormatPr defaultRowHeight="15"/>
  <cols>
    <col min="1" max="1" width="18.85546875" customWidth="1"/>
    <col min="4" max="4" width="10.7109375" customWidth="1"/>
    <col min="19" max="19" width="12" bestFit="1" customWidth="1"/>
    <col min="20" max="20" width="16.5703125" customWidth="1"/>
    <col min="26" max="26" width="12" bestFit="1" customWidth="1"/>
  </cols>
  <sheetData>
    <row r="1" spans="1:31">
      <c r="A1" s="3"/>
      <c r="B1" s="3" t="s">
        <v>7</v>
      </c>
      <c r="C1" s="3"/>
      <c r="D1" s="3"/>
      <c r="E1" s="3"/>
      <c r="F1" s="3"/>
      <c r="G1" s="3"/>
      <c r="H1" s="3"/>
      <c r="I1" s="3"/>
      <c r="J1" s="3"/>
      <c r="K1" s="3"/>
      <c r="L1" s="3" t="s">
        <v>14</v>
      </c>
      <c r="M1" s="3"/>
      <c r="N1" s="3"/>
      <c r="S1">
        <v>0.15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>
      <c r="A2" s="3"/>
      <c r="B2" s="3" t="s">
        <v>1</v>
      </c>
      <c r="C2" s="3"/>
      <c r="D2" s="3"/>
      <c r="E2" s="3" t="s">
        <v>5</v>
      </c>
      <c r="F2" s="3"/>
      <c r="G2" s="3"/>
      <c r="H2" s="3" t="s">
        <v>6</v>
      </c>
      <c r="I2" s="3"/>
      <c r="J2" s="3"/>
      <c r="K2" s="3"/>
      <c r="L2" s="3">
        <v>1</v>
      </c>
      <c r="M2" s="3">
        <v>2</v>
      </c>
      <c r="N2" s="3">
        <v>3</v>
      </c>
      <c r="P2" t="s">
        <v>11</v>
      </c>
      <c r="Q2" t="s">
        <v>12</v>
      </c>
      <c r="R2" t="s">
        <v>13</v>
      </c>
      <c r="T2" s="5" t="s">
        <v>23</v>
      </c>
      <c r="U2" s="5" t="s">
        <v>24</v>
      </c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>
      <c r="A3" s="3" t="s">
        <v>0</v>
      </c>
      <c r="B3" s="3" t="s">
        <v>2</v>
      </c>
      <c r="C3" s="3" t="s">
        <v>3</v>
      </c>
      <c r="D3" s="3" t="s">
        <v>4</v>
      </c>
      <c r="E3" s="3" t="s">
        <v>2</v>
      </c>
      <c r="F3" s="3" t="s">
        <v>3</v>
      </c>
      <c r="G3" s="3" t="s">
        <v>4</v>
      </c>
      <c r="H3" s="3" t="s">
        <v>2</v>
      </c>
      <c r="I3" s="3" t="s">
        <v>3</v>
      </c>
      <c r="J3" s="3" t="s">
        <v>4</v>
      </c>
      <c r="K3" s="3"/>
      <c r="L3" s="3" t="s">
        <v>10</v>
      </c>
      <c r="M3" s="3" t="s">
        <v>10</v>
      </c>
      <c r="N3" s="3" t="s">
        <v>10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T4" s="5" t="s">
        <v>11</v>
      </c>
      <c r="U4" s="5" t="s">
        <v>27</v>
      </c>
      <c r="V4" s="5" t="s">
        <v>28</v>
      </c>
      <c r="W4" s="5"/>
      <c r="X4" s="5"/>
      <c r="Y4" s="5"/>
      <c r="Z4" s="5"/>
      <c r="AA4" s="5"/>
      <c r="AB4" s="5"/>
      <c r="AC4" s="5"/>
      <c r="AD4" s="5"/>
      <c r="AE4" s="5"/>
    </row>
    <row r="5" spans="1:31">
      <c r="A5" s="3">
        <v>950</v>
      </c>
      <c r="B5" s="3">
        <v>908</v>
      </c>
      <c r="C5" s="3">
        <v>1202</v>
      </c>
      <c r="D5" s="3">
        <f t="shared" ref="D5:D11" si="0">C5-B5</f>
        <v>294</v>
      </c>
      <c r="E5" s="3">
        <v>835</v>
      </c>
      <c r="F5" s="3">
        <v>1277</v>
      </c>
      <c r="G5" s="3">
        <f t="shared" ref="G5:G11" si="1">F5-E5</f>
        <v>442</v>
      </c>
      <c r="H5" s="3">
        <v>775</v>
      </c>
      <c r="I5" s="3">
        <v>1332</v>
      </c>
      <c r="J5" s="3">
        <f t="shared" ref="J5:J12" si="2">I5-H5</f>
        <v>557</v>
      </c>
      <c r="K5" s="3"/>
      <c r="L5" s="4">
        <f>(D5/2)*$P$14</f>
        <v>2.0579999999999999E-3</v>
      </c>
      <c r="M5" s="4">
        <f>(G5/2)*$P$14</f>
        <v>3.094E-3</v>
      </c>
      <c r="N5" s="4">
        <f>(J5/2)*$P$14</f>
        <v>3.8990000000000001E-3</v>
      </c>
      <c r="P5">
        <f t="shared" ref="P5:R11" si="3">ATAN(L5/$P$13)</f>
        <v>2.1659770063423796E-2</v>
      </c>
      <c r="Q5">
        <f t="shared" si="3"/>
        <v>3.2556913245233424E-2</v>
      </c>
      <c r="R5">
        <f t="shared" si="3"/>
        <v>4.1019084007310233E-2</v>
      </c>
      <c r="T5" s="5">
        <f>ATAN(L5/$S$1)</f>
        <v>1.3719139220267655E-2</v>
      </c>
      <c r="U5" s="5">
        <f t="shared" ref="U5:W11" si="4">ATAN(M5/$S$1)</f>
        <v>2.0623742143601291E-2</v>
      </c>
      <c r="V5" s="5">
        <f t="shared" si="4"/>
        <v>2.5987481544263391E-2</v>
      </c>
      <c r="W5" s="5"/>
      <c r="X5" s="5">
        <f>ATAN(L16/$S$1)</f>
        <v>1.3299215870887744E-2</v>
      </c>
      <c r="Y5" s="5">
        <f t="shared" ref="Y5:Z5" si="5">ATAN(M16/$S$1)</f>
        <v>2.0577095278413473E-2</v>
      </c>
      <c r="Z5" s="5">
        <f t="shared" si="5"/>
        <v>2.5847575563997777E-2</v>
      </c>
      <c r="AA5" s="5"/>
      <c r="AB5" s="5">
        <f>ATAN(L27/$S$1)</f>
        <v>1.5678715148721978E-2</v>
      </c>
      <c r="AC5" s="5">
        <f t="shared" ref="AC5:AD5" si="6">ATAN(M27/$S$1)</f>
        <v>2.21163933280661E-2</v>
      </c>
      <c r="AD5" s="5">
        <f t="shared" si="6"/>
        <v>2.7106692295029322E-2</v>
      </c>
      <c r="AE5" s="5"/>
    </row>
    <row r="6" spans="1:31">
      <c r="A6" s="3">
        <v>900</v>
      </c>
      <c r="B6" s="3">
        <v>908</v>
      </c>
      <c r="C6" s="3">
        <v>1202</v>
      </c>
      <c r="D6" s="3">
        <f t="shared" si="0"/>
        <v>294</v>
      </c>
      <c r="E6" s="3">
        <v>836</v>
      </c>
      <c r="F6" s="3">
        <v>1277</v>
      </c>
      <c r="G6" s="3">
        <f t="shared" si="1"/>
        <v>441</v>
      </c>
      <c r="H6" s="3">
        <v>776</v>
      </c>
      <c r="I6" s="3">
        <v>1333</v>
      </c>
      <c r="J6" s="3">
        <f t="shared" si="2"/>
        <v>557</v>
      </c>
      <c r="K6" s="3"/>
      <c r="L6" s="4">
        <f t="shared" ref="L6:L11" si="7">(D6/2)*$P$14</f>
        <v>2.0579999999999999E-3</v>
      </c>
      <c r="M6" s="4">
        <f t="shared" ref="M6:M11" si="8">(G6/2)*$P$14</f>
        <v>3.0869999999999999E-3</v>
      </c>
      <c r="N6" s="4">
        <f t="shared" ref="N6:N11" si="9">(J6/2)*$P$14</f>
        <v>3.8990000000000001E-3</v>
      </c>
      <c r="P6">
        <f t="shared" ref="P6:P11" si="10">ATAN(L6/$P$13)</f>
        <v>2.1659770063423796E-2</v>
      </c>
      <c r="Q6">
        <f t="shared" si="3"/>
        <v>3.2483306932568068E-2</v>
      </c>
      <c r="R6">
        <f t="shared" si="3"/>
        <v>4.1019084007310233E-2</v>
      </c>
      <c r="T6" s="5">
        <f t="shared" ref="T6:T11" si="11">ATAN(L6/$S$1)</f>
        <v>1.3719139220267655E-2</v>
      </c>
      <c r="U6" s="5">
        <f t="shared" si="4"/>
        <v>2.0577095278413473E-2</v>
      </c>
      <c r="V6" s="5">
        <f t="shared" si="4"/>
        <v>2.5987481544263391E-2</v>
      </c>
      <c r="W6" s="5"/>
      <c r="X6" s="5">
        <f t="shared" ref="X6:X11" si="12">ATAN(L17/$S$1)</f>
        <v>1.3345874255159648E-2</v>
      </c>
      <c r="Y6" s="5">
        <f t="shared" ref="Y6:Y11" si="13">ATAN(M17/$S$1)</f>
        <v>2.0577095278413473E-2</v>
      </c>
      <c r="Z6" s="5">
        <f t="shared" ref="Z6:Z11" si="14">ATAN(N17/$S$1)</f>
        <v>2.5847575563997777E-2</v>
      </c>
      <c r="AA6" s="5"/>
      <c r="AB6" s="5">
        <f t="shared" ref="AB6:AB11" si="15">ATAN(L28/$S$1)</f>
        <v>1.5632059918716808E-2</v>
      </c>
      <c r="AC6" s="5">
        <f t="shared" ref="AC6:AC11" si="16">ATAN(M28/$S$1)</f>
        <v>2.2069749435879582E-2</v>
      </c>
      <c r="AD6" s="5">
        <f t="shared" ref="AD6:AD11" si="17">ATAN(N28/$S$1)</f>
        <v>2.7106692295029322E-2</v>
      </c>
      <c r="AE6" s="5"/>
    </row>
    <row r="7" spans="1:31">
      <c r="A7" s="3">
        <v>850</v>
      </c>
      <c r="B7" s="3">
        <v>908</v>
      </c>
      <c r="C7" s="3">
        <v>1202</v>
      </c>
      <c r="D7" s="3">
        <f t="shared" si="0"/>
        <v>294</v>
      </c>
      <c r="E7" s="3">
        <v>834</v>
      </c>
      <c r="F7" s="3">
        <v>1277</v>
      </c>
      <c r="G7" s="3">
        <f t="shared" si="1"/>
        <v>443</v>
      </c>
      <c r="H7" s="3">
        <v>775</v>
      </c>
      <c r="I7" s="3">
        <v>1333</v>
      </c>
      <c r="J7" s="3">
        <f t="shared" si="2"/>
        <v>558</v>
      </c>
      <c r="K7" s="3"/>
      <c r="L7" s="4">
        <f t="shared" si="7"/>
        <v>2.0579999999999999E-3</v>
      </c>
      <c r="M7" s="4">
        <f t="shared" si="8"/>
        <v>3.101E-3</v>
      </c>
      <c r="N7" s="4">
        <f t="shared" si="9"/>
        <v>3.9059999999999997E-3</v>
      </c>
      <c r="P7">
        <f t="shared" si="10"/>
        <v>2.1659770063423796E-2</v>
      </c>
      <c r="Q7">
        <f t="shared" si="3"/>
        <v>3.2630519204996274E-2</v>
      </c>
      <c r="R7">
        <f t="shared" si="3"/>
        <v>4.1092644086646923E-2</v>
      </c>
      <c r="T7" s="5">
        <f t="shared" si="11"/>
        <v>1.3719139220267655E-2</v>
      </c>
      <c r="U7" s="5">
        <f t="shared" si="4"/>
        <v>2.0670388919024913E-2</v>
      </c>
      <c r="V7" s="5">
        <f t="shared" si="4"/>
        <v>2.6034116645163367E-2</v>
      </c>
      <c r="W7" s="5"/>
      <c r="X7" s="5">
        <f t="shared" si="12"/>
        <v>1.3439190849166087E-2</v>
      </c>
      <c r="Y7" s="5">
        <f t="shared" si="13"/>
        <v>2.0623742143601291E-2</v>
      </c>
      <c r="Z7" s="5">
        <f t="shared" si="14"/>
        <v>2.5847575563997777E-2</v>
      </c>
      <c r="AA7" s="5"/>
      <c r="AB7" s="5">
        <f t="shared" si="15"/>
        <v>1.5492093821161661E-2</v>
      </c>
      <c r="AC7" s="5">
        <f t="shared" si="16"/>
        <v>2.2023105447645054E-2</v>
      </c>
      <c r="AD7" s="5">
        <f t="shared" si="17"/>
        <v>2.7013427288122064E-2</v>
      </c>
      <c r="AE7" s="5"/>
    </row>
    <row r="8" spans="1:31">
      <c r="A8" s="3">
        <v>800</v>
      </c>
      <c r="B8" s="3">
        <v>907</v>
      </c>
      <c r="C8" s="3">
        <v>1203</v>
      </c>
      <c r="D8" s="3">
        <f t="shared" si="0"/>
        <v>296</v>
      </c>
      <c r="E8" s="3">
        <v>834</v>
      </c>
      <c r="F8" s="3">
        <v>1277</v>
      </c>
      <c r="G8" s="3">
        <f t="shared" si="1"/>
        <v>443</v>
      </c>
      <c r="H8" s="3">
        <v>776</v>
      </c>
      <c r="I8" s="3">
        <v>1334</v>
      </c>
      <c r="J8" s="3">
        <f t="shared" si="2"/>
        <v>558</v>
      </c>
      <c r="K8" s="3"/>
      <c r="L8" s="4">
        <f t="shared" si="7"/>
        <v>2.0720000000000001E-3</v>
      </c>
      <c r="M8" s="4">
        <f t="shared" si="8"/>
        <v>3.101E-3</v>
      </c>
      <c r="N8" s="4">
        <f t="shared" si="9"/>
        <v>3.9059999999999997E-3</v>
      </c>
      <c r="P8">
        <f t="shared" si="10"/>
        <v>2.1807068886944343E-2</v>
      </c>
      <c r="Q8">
        <f t="shared" si="3"/>
        <v>3.2630519204996274E-2</v>
      </c>
      <c r="R8">
        <f t="shared" si="3"/>
        <v>4.1092644086646923E-2</v>
      </c>
      <c r="T8" s="5">
        <f t="shared" si="11"/>
        <v>1.381245486824801E-2</v>
      </c>
      <c r="U8" s="5">
        <f t="shared" si="4"/>
        <v>2.0670388919024913E-2</v>
      </c>
      <c r="V8" s="5">
        <f t="shared" si="4"/>
        <v>2.6034116645163367E-2</v>
      </c>
      <c r="W8" s="5"/>
      <c r="X8" s="5">
        <f t="shared" si="12"/>
        <v>1.3532507209102431E-2</v>
      </c>
      <c r="Y8" s="5">
        <f t="shared" si="13"/>
        <v>2.0670388919024913E-2</v>
      </c>
      <c r="Z8" s="5">
        <f t="shared" si="14"/>
        <v>2.5987481544263391E-2</v>
      </c>
      <c r="AA8" s="5"/>
      <c r="AB8" s="5">
        <f t="shared" si="15"/>
        <v>1.5445438320139946E-2</v>
      </c>
      <c r="AC8" s="5">
        <f t="shared" si="16"/>
        <v>2.2023105447645054E-2</v>
      </c>
      <c r="AD8" s="5">
        <f t="shared" si="17"/>
        <v>2.6966794608294067E-2</v>
      </c>
      <c r="AE8" s="5"/>
    </row>
    <row r="9" spans="1:31">
      <c r="A9" s="3">
        <v>749</v>
      </c>
      <c r="B9" s="3">
        <v>908</v>
      </c>
      <c r="C9" s="3">
        <v>1204</v>
      </c>
      <c r="D9" s="3">
        <f t="shared" si="0"/>
        <v>296</v>
      </c>
      <c r="E9" s="3">
        <v>834</v>
      </c>
      <c r="F9" s="3">
        <v>1279</v>
      </c>
      <c r="G9" s="3">
        <f t="shared" si="1"/>
        <v>445</v>
      </c>
      <c r="H9" s="3">
        <v>776</v>
      </c>
      <c r="I9" s="3">
        <v>1335</v>
      </c>
      <c r="J9" s="3">
        <f t="shared" si="2"/>
        <v>559</v>
      </c>
      <c r="K9" s="3"/>
      <c r="L9" s="4">
        <f t="shared" si="7"/>
        <v>2.0720000000000001E-3</v>
      </c>
      <c r="M9" s="4">
        <f t="shared" si="8"/>
        <v>3.1150000000000001E-3</v>
      </c>
      <c r="N9" s="4">
        <f t="shared" si="9"/>
        <v>3.9129999999999998E-3</v>
      </c>
      <c r="P9">
        <f t="shared" si="10"/>
        <v>2.1807068886944343E-2</v>
      </c>
      <c r="Q9">
        <f t="shared" si="3"/>
        <v>3.2777730062634382E-2</v>
      </c>
      <c r="R9">
        <f t="shared" si="3"/>
        <v>4.1166203721024225E-2</v>
      </c>
      <c r="T9" s="5">
        <f t="shared" si="11"/>
        <v>1.381245486824801E-2</v>
      </c>
      <c r="U9" s="5">
        <f t="shared" si="4"/>
        <v>2.076368219976862E-2</v>
      </c>
      <c r="V9" s="5">
        <f t="shared" si="4"/>
        <v>2.6080751632798334E-2</v>
      </c>
      <c r="W9" s="5"/>
      <c r="X9" s="5">
        <f t="shared" si="12"/>
        <v>1.3532507209102431E-2</v>
      </c>
      <c r="Y9" s="5">
        <f t="shared" si="13"/>
        <v>2.0670388919024913E-2</v>
      </c>
      <c r="Z9" s="5">
        <f t="shared" si="14"/>
        <v>2.5987481544263391E-2</v>
      </c>
      <c r="AA9" s="5"/>
      <c r="AB9" s="5">
        <f t="shared" si="15"/>
        <v>1.5352127116559327E-2</v>
      </c>
      <c r="AC9" s="5">
        <f t="shared" si="16"/>
        <v>2.1883172908680082E-2</v>
      </c>
      <c r="AD9" s="5">
        <f t="shared" si="17"/>
        <v>2.6966794608294067E-2</v>
      </c>
      <c r="AE9" s="5"/>
    </row>
    <row r="10" spans="1:31">
      <c r="A10" s="3">
        <v>700</v>
      </c>
      <c r="B10" s="3">
        <v>910</v>
      </c>
      <c r="C10" s="3">
        <v>1206</v>
      </c>
      <c r="D10" s="3">
        <f t="shared" si="0"/>
        <v>296</v>
      </c>
      <c r="E10" s="3">
        <v>835</v>
      </c>
      <c r="F10" s="3">
        <v>1202</v>
      </c>
      <c r="G10" s="3">
        <f t="shared" si="1"/>
        <v>367</v>
      </c>
      <c r="H10" s="3">
        <v>778</v>
      </c>
      <c r="I10" s="3">
        <v>1336</v>
      </c>
      <c r="J10" s="3">
        <f t="shared" si="2"/>
        <v>558</v>
      </c>
      <c r="K10" s="3"/>
      <c r="L10" s="4">
        <f t="shared" si="7"/>
        <v>2.0720000000000001E-3</v>
      </c>
      <c r="M10" s="4">
        <f t="shared" si="8"/>
        <v>2.5690000000000001E-3</v>
      </c>
      <c r="N10" s="4">
        <f t="shared" si="9"/>
        <v>3.9059999999999997E-3</v>
      </c>
      <c r="P10">
        <f t="shared" si="10"/>
        <v>2.1807068886944343E-2</v>
      </c>
      <c r="Q10">
        <f t="shared" si="3"/>
        <v>2.7035516411247032E-2</v>
      </c>
      <c r="R10">
        <f t="shared" si="3"/>
        <v>4.1092644086646923E-2</v>
      </c>
      <c r="T10" s="5">
        <f t="shared" si="11"/>
        <v>1.381245486824801E-2</v>
      </c>
      <c r="U10" s="5">
        <f t="shared" si="4"/>
        <v>1.7124992414548172E-2</v>
      </c>
      <c r="V10" s="5">
        <f t="shared" si="4"/>
        <v>2.6034116645163367E-2</v>
      </c>
      <c r="W10" s="5"/>
      <c r="X10" s="5">
        <f t="shared" si="12"/>
        <v>1.3579165300786723E-2</v>
      </c>
      <c r="Y10" s="5">
        <f t="shared" si="13"/>
        <v>2.0903621442584303E-2</v>
      </c>
      <c r="Z10" s="5">
        <f t="shared" si="14"/>
        <v>2.5940846330300839E-2</v>
      </c>
      <c r="AA10" s="5"/>
      <c r="AB10" s="5">
        <f t="shared" si="15"/>
        <v>1.5212159810389984E-2</v>
      </c>
      <c r="AC10" s="5">
        <f t="shared" si="16"/>
        <v>2.2023105447645054E-2</v>
      </c>
      <c r="AD10" s="5">
        <f t="shared" si="17"/>
        <v>2.7060059850434606E-2</v>
      </c>
      <c r="AE10" s="5"/>
    </row>
    <row r="11" spans="1:31">
      <c r="A11" s="3">
        <v>650</v>
      </c>
      <c r="B11" s="3">
        <v>908</v>
      </c>
      <c r="C11" s="3">
        <v>1204</v>
      </c>
      <c r="D11" s="3">
        <f t="shared" si="0"/>
        <v>296</v>
      </c>
      <c r="E11" s="3">
        <v>834</v>
      </c>
      <c r="F11" s="3">
        <v>1280</v>
      </c>
      <c r="G11" s="3">
        <f t="shared" si="1"/>
        <v>446</v>
      </c>
      <c r="H11" s="3">
        <v>777</v>
      </c>
      <c r="I11" s="3">
        <v>1335</v>
      </c>
      <c r="J11" s="3">
        <f t="shared" si="2"/>
        <v>558</v>
      </c>
      <c r="K11" s="3"/>
      <c r="L11" s="4">
        <f t="shared" si="7"/>
        <v>2.0720000000000001E-3</v>
      </c>
      <c r="M11" s="4">
        <f t="shared" si="8"/>
        <v>3.1219999999999998E-3</v>
      </c>
      <c r="N11" s="4">
        <f t="shared" si="9"/>
        <v>3.9059999999999997E-3</v>
      </c>
      <c r="P11">
        <f t="shared" si="10"/>
        <v>2.1807068886944343E-2</v>
      </c>
      <c r="Q11">
        <f t="shared" si="3"/>
        <v>3.2851334958919648E-2</v>
      </c>
      <c r="R11">
        <f t="shared" si="3"/>
        <v>4.1092644086646923E-2</v>
      </c>
      <c r="T11" s="5">
        <f t="shared" si="11"/>
        <v>1.381245486824801E-2</v>
      </c>
      <c r="U11" s="5">
        <f t="shared" si="4"/>
        <v>2.0810328704683228E-2</v>
      </c>
      <c r="V11" s="5">
        <f t="shared" si="4"/>
        <v>2.6034116645163367E-2</v>
      </c>
      <c r="W11" s="5"/>
      <c r="X11" s="5">
        <f t="shared" si="12"/>
        <v>1.3625823333344377E-2</v>
      </c>
      <c r="Y11" s="5">
        <f t="shared" si="13"/>
        <v>2.0717035604481602E-2</v>
      </c>
      <c r="Z11" s="5">
        <f t="shared" si="14"/>
        <v>2.5940846330300839E-2</v>
      </c>
      <c r="AA11" s="5"/>
      <c r="AB11" s="5">
        <f t="shared" si="15"/>
        <v>1.516550390893252E-2</v>
      </c>
      <c r="AC11" s="5">
        <f t="shared" si="16"/>
        <v>2.1836528538280203E-2</v>
      </c>
      <c r="AD11" s="5">
        <f t="shared" si="17"/>
        <v>2.6780262717874991E-2</v>
      </c>
      <c r="AE11" s="5"/>
    </row>
    <row r="12" spans="1:31">
      <c r="A12" s="3"/>
      <c r="B12" s="3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>
      <c r="A13" s="3"/>
      <c r="B13" s="3" t="s">
        <v>1</v>
      </c>
      <c r="C13" s="3"/>
      <c r="D13" s="3"/>
      <c r="E13" s="3" t="s">
        <v>5</v>
      </c>
      <c r="F13" s="3"/>
      <c r="G13" s="3"/>
      <c r="H13" s="3" t="s">
        <v>6</v>
      </c>
      <c r="I13" s="3"/>
      <c r="J13" s="3"/>
      <c r="K13" s="3"/>
      <c r="L13" s="3">
        <v>1</v>
      </c>
      <c r="M13" s="3">
        <v>2</v>
      </c>
      <c r="N13" s="3">
        <v>3</v>
      </c>
      <c r="P13">
        <v>9.5000000000000001E-2</v>
      </c>
      <c r="T13" s="5" t="s">
        <v>15</v>
      </c>
      <c r="U13" s="5" t="s">
        <v>26</v>
      </c>
      <c r="V13" s="5"/>
      <c r="W13" s="5" t="s">
        <v>25</v>
      </c>
      <c r="X13" s="5" t="s">
        <v>26</v>
      </c>
      <c r="Y13" s="5"/>
      <c r="Z13" s="5"/>
      <c r="AA13" s="5" t="s">
        <v>20</v>
      </c>
      <c r="AB13" s="5" t="s">
        <v>18</v>
      </c>
      <c r="AC13" s="5"/>
      <c r="AD13" s="5"/>
      <c r="AE13" s="5"/>
    </row>
    <row r="14" spans="1:31">
      <c r="A14" s="3" t="s">
        <v>0</v>
      </c>
      <c r="B14" s="3" t="s">
        <v>2</v>
      </c>
      <c r="C14" s="3" t="s">
        <v>3</v>
      </c>
      <c r="D14" s="3" t="s">
        <v>4</v>
      </c>
      <c r="E14" s="3" t="s">
        <v>2</v>
      </c>
      <c r="F14" s="3" t="s">
        <v>3</v>
      </c>
      <c r="G14" s="3" t="s">
        <v>4</v>
      </c>
      <c r="H14" s="3" t="s">
        <v>2</v>
      </c>
      <c r="I14" s="3" t="s">
        <v>3</v>
      </c>
      <c r="J14" s="3" t="s">
        <v>4</v>
      </c>
      <c r="K14" s="3"/>
      <c r="L14" s="3" t="s">
        <v>10</v>
      </c>
      <c r="M14" s="3" t="s">
        <v>10</v>
      </c>
      <c r="N14" s="3" t="s">
        <v>10</v>
      </c>
      <c r="P14" s="2">
        <v>1.4E-5</v>
      </c>
      <c r="T14" s="5">
        <f>X5+AB5</f>
        <v>2.8977931019609722E-2</v>
      </c>
      <c r="U14" s="5">
        <f>T14/2</f>
        <v>1.4488965509804861E-2</v>
      </c>
      <c r="V14" s="5"/>
      <c r="W14" s="5">
        <f>AB5-X5</f>
        <v>2.379499277834235E-3</v>
      </c>
      <c r="X14" s="5">
        <f>W14/2</f>
        <v>1.1897496389171175E-3</v>
      </c>
      <c r="Y14" s="5"/>
      <c r="Z14" s="5">
        <f>(X14*U14)/($U$33*$U$33)</f>
        <v>8.1203333273223378E-6</v>
      </c>
      <c r="AA14" s="6">
        <f>Z14*$T$33</f>
        <v>2.499612605292544E-24</v>
      </c>
      <c r="AB14" s="6">
        <v>0.23499999999999999</v>
      </c>
      <c r="AC14" s="5"/>
      <c r="AD14" s="5"/>
      <c r="AE14" s="5"/>
    </row>
    <row r="15" spans="1:3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T15" s="5">
        <f t="shared" ref="T15:T19" si="18">X6+AB6</f>
        <v>2.8977934173876455E-2</v>
      </c>
      <c r="U15" s="5">
        <f t="shared" ref="U15:U20" si="19">T15/2</f>
        <v>1.4488967086938228E-2</v>
      </c>
      <c r="V15" s="5"/>
      <c r="W15" s="5">
        <f t="shared" ref="W15:W21" si="20">AB6-X6</f>
        <v>2.2861856635571602E-3</v>
      </c>
      <c r="X15" s="5">
        <f t="shared" ref="X15:X20" si="21">W15/2</f>
        <v>1.1430928317785801E-3</v>
      </c>
      <c r="Y15" s="5"/>
      <c r="Z15" s="5">
        <f t="shared" ref="Z15:Z20" si="22">(X15*U15)/($U$33*$U$33)</f>
        <v>7.8018900152365336E-6</v>
      </c>
      <c r="AA15" s="6">
        <f t="shared" ref="AA15:AA20" si="23">Z15*$T$33</f>
        <v>2.4015889300472747E-24</v>
      </c>
      <c r="AB15" s="5">
        <v>0.22500000000000001</v>
      </c>
      <c r="AC15" s="5"/>
      <c r="AD15" s="5"/>
      <c r="AE15" s="5"/>
    </row>
    <row r="16" spans="1:31">
      <c r="A16" s="3">
        <v>950</v>
      </c>
      <c r="B16" s="3">
        <v>893</v>
      </c>
      <c r="C16" s="3">
        <v>1178</v>
      </c>
      <c r="D16" s="3">
        <f t="shared" ref="D16:D22" si="24">C16-B16</f>
        <v>285</v>
      </c>
      <c r="E16" s="3">
        <v>815</v>
      </c>
      <c r="F16" s="3">
        <v>1256</v>
      </c>
      <c r="G16" s="3">
        <f t="shared" ref="G16:G22" si="25">F16-E16</f>
        <v>441</v>
      </c>
      <c r="H16" s="3">
        <v>758</v>
      </c>
      <c r="I16" s="3">
        <v>1312</v>
      </c>
      <c r="J16" s="3">
        <f t="shared" ref="J16:J22" si="26">I16-H16</f>
        <v>554</v>
      </c>
      <c r="K16" s="3"/>
      <c r="L16" s="4">
        <f>(D16/2)*$P$14</f>
        <v>1.9949999999999998E-3</v>
      </c>
      <c r="M16" s="4">
        <f>(G16/2)*$P$14</f>
        <v>3.0869999999999999E-3</v>
      </c>
      <c r="N16" s="4">
        <f>(J16/2)*$P$14</f>
        <v>3.8779999999999999E-3</v>
      </c>
      <c r="P16">
        <f>ATAN(L16/$P$13)</f>
        <v>2.0996913816562986E-2</v>
      </c>
      <c r="Q16">
        <f t="shared" ref="Q16:R16" si="27">ATAN(M16/$P$13)</f>
        <v>3.2483306932568068E-2</v>
      </c>
      <c r="R16">
        <f t="shared" si="27"/>
        <v>4.0798401107464438E-2</v>
      </c>
      <c r="T16" s="5">
        <f t="shared" si="18"/>
        <v>2.8931284670327746E-2</v>
      </c>
      <c r="U16" s="5">
        <f t="shared" si="19"/>
        <v>1.4465642335163873E-2</v>
      </c>
      <c r="V16" s="5"/>
      <c r="W16" s="5">
        <f t="shared" si="20"/>
        <v>2.0529029719955749E-3</v>
      </c>
      <c r="X16" s="5">
        <f t="shared" si="21"/>
        <v>1.0264514859977874E-3</v>
      </c>
      <c r="Y16" s="5"/>
      <c r="Z16" s="5">
        <f t="shared" si="22"/>
        <v>6.9945060015297647E-6</v>
      </c>
      <c r="AA16" s="6">
        <f t="shared" si="23"/>
        <v>2.1530588295423232E-24</v>
      </c>
      <c r="AB16" s="5">
        <v>0.215</v>
      </c>
      <c r="AC16" s="5"/>
      <c r="AD16" s="5"/>
      <c r="AE16" s="5"/>
    </row>
    <row r="17" spans="1:31">
      <c r="A17" s="3">
        <v>900</v>
      </c>
      <c r="B17" s="3">
        <v>891</v>
      </c>
      <c r="C17" s="3">
        <v>1177</v>
      </c>
      <c r="D17" s="3">
        <f t="shared" si="24"/>
        <v>286</v>
      </c>
      <c r="E17" s="3">
        <v>814</v>
      </c>
      <c r="F17" s="3">
        <v>1255</v>
      </c>
      <c r="G17" s="3">
        <f t="shared" si="25"/>
        <v>441</v>
      </c>
      <c r="H17" s="3">
        <v>758</v>
      </c>
      <c r="I17" s="3">
        <v>1312</v>
      </c>
      <c r="J17" s="3">
        <f t="shared" si="26"/>
        <v>554</v>
      </c>
      <c r="K17" s="3"/>
      <c r="L17" s="4">
        <f t="shared" ref="L17:L22" si="28">(D17/2)*$P$14</f>
        <v>2.0019999999999999E-3</v>
      </c>
      <c r="M17" s="4">
        <f t="shared" ref="M17:M22" si="29">(G17/2)*$P$14</f>
        <v>3.0869999999999999E-3</v>
      </c>
      <c r="N17" s="4">
        <f t="shared" ref="N17:N22" si="30">(J17/2)*$P$14</f>
        <v>3.8779999999999999E-3</v>
      </c>
      <c r="P17">
        <f t="shared" ref="P17:P22" si="31">ATAN(L17/$P$13)</f>
        <v>2.1070565432627201E-2</v>
      </c>
      <c r="Q17">
        <f t="shared" ref="Q17:Q22" si="32">ATAN(M17/$P$13)</f>
        <v>3.2483306932568068E-2</v>
      </c>
      <c r="R17">
        <f t="shared" ref="R17:R22" si="33">ATAN(N17/$P$13)</f>
        <v>4.0798401107464438E-2</v>
      </c>
      <c r="T17" s="5">
        <f t="shared" si="18"/>
        <v>2.8977945529242377E-2</v>
      </c>
      <c r="U17" s="5">
        <f t="shared" si="19"/>
        <v>1.4488972764621189E-2</v>
      </c>
      <c r="V17" s="5"/>
      <c r="W17" s="5">
        <f t="shared" si="20"/>
        <v>1.9129311110375156E-3</v>
      </c>
      <c r="X17" s="5">
        <f t="shared" si="21"/>
        <v>9.5646555551875782E-4</v>
      </c>
      <c r="Y17" s="5"/>
      <c r="Z17" s="5">
        <f t="shared" si="22"/>
        <v>6.5281154637986759E-6</v>
      </c>
      <c r="AA17" s="6">
        <f t="shared" si="23"/>
        <v>2.0094938279457426E-24</v>
      </c>
      <c r="AB17" s="5">
        <v>0.20300000000000001</v>
      </c>
      <c r="AC17" s="5"/>
      <c r="AD17" s="5"/>
      <c r="AE17" s="5"/>
    </row>
    <row r="18" spans="1:31">
      <c r="A18" s="3">
        <v>850</v>
      </c>
      <c r="B18" s="3">
        <v>891</v>
      </c>
      <c r="C18" s="3">
        <v>1179</v>
      </c>
      <c r="D18" s="3">
        <f t="shared" si="24"/>
        <v>288</v>
      </c>
      <c r="E18" s="3">
        <v>814</v>
      </c>
      <c r="F18" s="3">
        <v>1256</v>
      </c>
      <c r="G18" s="3">
        <f t="shared" si="25"/>
        <v>442</v>
      </c>
      <c r="H18" s="3">
        <v>758</v>
      </c>
      <c r="I18" s="3">
        <v>1312</v>
      </c>
      <c r="J18" s="3">
        <f t="shared" si="26"/>
        <v>554</v>
      </c>
      <c r="K18" s="3"/>
      <c r="L18" s="4">
        <f t="shared" si="28"/>
        <v>2.016E-3</v>
      </c>
      <c r="M18" s="4">
        <f t="shared" si="29"/>
        <v>3.094E-3</v>
      </c>
      <c r="N18" s="4">
        <f t="shared" si="30"/>
        <v>3.8779999999999999E-3</v>
      </c>
      <c r="P18">
        <f t="shared" si="31"/>
        <v>2.121786797806692E-2</v>
      </c>
      <c r="Q18">
        <f t="shared" si="32"/>
        <v>3.2556913245233424E-2</v>
      </c>
      <c r="R18">
        <f t="shared" si="33"/>
        <v>4.0798401107464438E-2</v>
      </c>
      <c r="T18" s="5">
        <f t="shared" si="18"/>
        <v>2.8884634325661757E-2</v>
      </c>
      <c r="U18" s="5">
        <f t="shared" si="19"/>
        <v>1.4442317162830879E-2</v>
      </c>
      <c r="V18" s="5"/>
      <c r="W18" s="5">
        <f t="shared" si="20"/>
        <v>1.8196199074568958E-3</v>
      </c>
      <c r="X18" s="5">
        <f t="shared" si="21"/>
        <v>9.0980995372844792E-4</v>
      </c>
      <c r="Y18" s="5"/>
      <c r="Z18" s="5">
        <f t="shared" si="22"/>
        <v>6.1896837267496308E-6</v>
      </c>
      <c r="AA18" s="6">
        <f t="shared" si="23"/>
        <v>1.9053172871733953E-24</v>
      </c>
      <c r="AB18" s="5">
        <v>0.191</v>
      </c>
      <c r="AC18" s="5"/>
      <c r="AD18" s="5"/>
      <c r="AE18" s="5"/>
    </row>
    <row r="19" spans="1:31">
      <c r="A19" s="3">
        <v>800</v>
      </c>
      <c r="B19" s="3">
        <v>890</v>
      </c>
      <c r="C19" s="3">
        <v>1180</v>
      </c>
      <c r="D19" s="3">
        <f t="shared" si="24"/>
        <v>290</v>
      </c>
      <c r="E19" s="3">
        <v>813</v>
      </c>
      <c r="F19" s="3">
        <v>1256</v>
      </c>
      <c r="G19" s="3">
        <f t="shared" si="25"/>
        <v>443</v>
      </c>
      <c r="H19" s="3">
        <v>757</v>
      </c>
      <c r="I19" s="3">
        <v>1314</v>
      </c>
      <c r="J19" s="3">
        <f t="shared" si="26"/>
        <v>557</v>
      </c>
      <c r="K19" s="3"/>
      <c r="L19" s="4">
        <f t="shared" si="28"/>
        <v>2.0300000000000001E-3</v>
      </c>
      <c r="M19" s="4">
        <f t="shared" si="29"/>
        <v>3.101E-3</v>
      </c>
      <c r="N19" s="4">
        <f t="shared" si="30"/>
        <v>3.8990000000000001E-3</v>
      </c>
      <c r="P19">
        <f t="shared" si="31"/>
        <v>2.1365169602601913E-2</v>
      </c>
      <c r="Q19">
        <f t="shared" si="32"/>
        <v>3.2630519204996274E-2</v>
      </c>
      <c r="R19">
        <f t="shared" si="33"/>
        <v>4.1019084007310233E-2</v>
      </c>
      <c r="T19" s="5">
        <f t="shared" si="18"/>
        <v>2.8791325111176706E-2</v>
      </c>
      <c r="U19" s="5">
        <f t="shared" si="19"/>
        <v>1.4395662555588353E-2</v>
      </c>
      <c r="V19" s="5"/>
      <c r="W19" s="5">
        <f t="shared" si="20"/>
        <v>1.6329945096032611E-3</v>
      </c>
      <c r="X19" s="5">
        <f t="shared" si="21"/>
        <v>8.1649725480163055E-4</v>
      </c>
      <c r="Y19" s="5"/>
      <c r="Z19" s="5">
        <f t="shared" si="22"/>
        <v>5.5369076922986577E-6</v>
      </c>
      <c r="AA19" s="6">
        <f t="shared" si="23"/>
        <v>1.7043788357115047E-24</v>
      </c>
      <c r="AB19" s="5">
        <v>0.17899999999999999</v>
      </c>
      <c r="AC19" s="5"/>
      <c r="AD19" s="5"/>
      <c r="AE19" s="5"/>
    </row>
    <row r="20" spans="1:31">
      <c r="A20" s="3">
        <v>749</v>
      </c>
      <c r="B20" s="3">
        <v>913</v>
      </c>
      <c r="C20" s="3">
        <v>1203</v>
      </c>
      <c r="D20" s="3">
        <f t="shared" si="24"/>
        <v>290</v>
      </c>
      <c r="E20" s="3">
        <v>837</v>
      </c>
      <c r="F20" s="3">
        <v>1280</v>
      </c>
      <c r="G20" s="3">
        <f t="shared" si="25"/>
        <v>443</v>
      </c>
      <c r="H20" s="3">
        <v>759</v>
      </c>
      <c r="I20" s="3">
        <v>1316</v>
      </c>
      <c r="J20" s="3">
        <f t="shared" si="26"/>
        <v>557</v>
      </c>
      <c r="K20" s="3"/>
      <c r="L20" s="4">
        <f t="shared" si="28"/>
        <v>2.0300000000000001E-3</v>
      </c>
      <c r="M20" s="4">
        <f t="shared" si="29"/>
        <v>3.101E-3</v>
      </c>
      <c r="N20" s="4">
        <f t="shared" si="30"/>
        <v>3.8990000000000001E-3</v>
      </c>
      <c r="P20">
        <f t="shared" si="31"/>
        <v>2.1365169602601913E-2</v>
      </c>
      <c r="Q20">
        <f t="shared" si="32"/>
        <v>3.2630519204996274E-2</v>
      </c>
      <c r="R20">
        <f t="shared" si="33"/>
        <v>4.1019084007310233E-2</v>
      </c>
      <c r="T20" s="5">
        <f>X11+AB11</f>
        <v>2.8791327242276898E-2</v>
      </c>
      <c r="U20" s="5">
        <f t="shared" si="19"/>
        <v>1.4395663621138449E-2</v>
      </c>
      <c r="V20" s="5"/>
      <c r="W20" s="5">
        <f t="shared" si="20"/>
        <v>1.539680575588143E-3</v>
      </c>
      <c r="X20" s="5">
        <f t="shared" si="21"/>
        <v>7.6984028779407149E-4</v>
      </c>
      <c r="Y20" s="5"/>
      <c r="Z20" s="5">
        <f t="shared" si="22"/>
        <v>5.220513482157171E-6</v>
      </c>
      <c r="AA20" s="6">
        <f t="shared" si="23"/>
        <v>1.6069859179540236E-24</v>
      </c>
      <c r="AB20" s="5">
        <v>0.16700000000000001</v>
      </c>
      <c r="AC20" s="5"/>
      <c r="AD20" s="5"/>
      <c r="AE20" s="5"/>
    </row>
    <row r="21" spans="1:31">
      <c r="A21" s="3">
        <v>700</v>
      </c>
      <c r="B21" s="3">
        <v>914</v>
      </c>
      <c r="C21" s="3">
        <v>1205</v>
      </c>
      <c r="D21" s="3">
        <f t="shared" si="24"/>
        <v>291</v>
      </c>
      <c r="E21" s="3">
        <v>812</v>
      </c>
      <c r="F21" s="3">
        <v>1260</v>
      </c>
      <c r="G21" s="3">
        <f t="shared" si="25"/>
        <v>448</v>
      </c>
      <c r="H21" s="3">
        <v>781</v>
      </c>
      <c r="I21" s="3">
        <v>1337</v>
      </c>
      <c r="J21" s="3">
        <f t="shared" si="26"/>
        <v>556</v>
      </c>
      <c r="K21" s="3"/>
      <c r="L21" s="4">
        <f t="shared" si="28"/>
        <v>2.0370000000000002E-3</v>
      </c>
      <c r="M21" s="4">
        <f t="shared" si="29"/>
        <v>3.1359999999999999E-3</v>
      </c>
      <c r="N21" s="4">
        <f t="shared" si="30"/>
        <v>3.8920000000000001E-3</v>
      </c>
      <c r="P21">
        <f t="shared" si="31"/>
        <v>2.143882006753527E-2</v>
      </c>
      <c r="Q21">
        <f t="shared" si="32"/>
        <v>3.2998543682447833E-2</v>
      </c>
      <c r="R21">
        <f t="shared" si="33"/>
        <v>4.0945523483806194E-2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>
      <c r="A22" s="3">
        <v>650</v>
      </c>
      <c r="B22" s="3">
        <v>912</v>
      </c>
      <c r="C22" s="3">
        <v>1204</v>
      </c>
      <c r="D22" s="3">
        <f t="shared" si="24"/>
        <v>292</v>
      </c>
      <c r="E22" s="3">
        <v>837</v>
      </c>
      <c r="F22" s="3">
        <v>1281</v>
      </c>
      <c r="G22" s="3">
        <f t="shared" si="25"/>
        <v>444</v>
      </c>
      <c r="H22" s="3">
        <v>781</v>
      </c>
      <c r="I22" s="3">
        <v>1337</v>
      </c>
      <c r="J22" s="3">
        <f t="shared" si="26"/>
        <v>556</v>
      </c>
      <c r="K22" s="3"/>
      <c r="L22" s="4">
        <f t="shared" si="28"/>
        <v>2.0439999999999998E-3</v>
      </c>
      <c r="M22" s="4">
        <f t="shared" si="29"/>
        <v>3.1080000000000001E-3</v>
      </c>
      <c r="N22" s="4">
        <f t="shared" si="30"/>
        <v>3.8920000000000001E-3</v>
      </c>
      <c r="P22">
        <f t="shared" si="31"/>
        <v>2.1512470299848627E-2</v>
      </c>
      <c r="Q22">
        <f t="shared" si="32"/>
        <v>3.2704124811061594E-2</v>
      </c>
      <c r="R22">
        <f t="shared" si="33"/>
        <v>4.0945523483806194E-2</v>
      </c>
    </row>
    <row r="23" spans="1:31">
      <c r="A23" s="3"/>
      <c r="B23" s="3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31">
      <c r="A24" s="3"/>
      <c r="B24" s="3" t="s">
        <v>1</v>
      </c>
      <c r="C24" s="3"/>
      <c r="D24" s="3"/>
      <c r="E24" s="3" t="s">
        <v>5</v>
      </c>
      <c r="F24" s="3"/>
      <c r="G24" s="3"/>
      <c r="H24" s="3" t="s">
        <v>6</v>
      </c>
      <c r="I24" s="3"/>
      <c r="J24" s="3"/>
      <c r="K24" s="3"/>
      <c r="L24" s="3">
        <v>1</v>
      </c>
      <c r="M24" s="3">
        <v>2</v>
      </c>
      <c r="N24" s="3">
        <v>3</v>
      </c>
    </row>
    <row r="25" spans="1:31">
      <c r="A25" s="3" t="s">
        <v>0</v>
      </c>
      <c r="B25" s="3" t="s">
        <v>2</v>
      </c>
      <c r="C25" s="3" t="s">
        <v>3</v>
      </c>
      <c r="D25" s="3" t="s">
        <v>4</v>
      </c>
      <c r="E25" s="3" t="s">
        <v>2</v>
      </c>
      <c r="F25" s="3" t="s">
        <v>3</v>
      </c>
      <c r="G25" s="3" t="s">
        <v>4</v>
      </c>
      <c r="H25" s="3" t="s">
        <v>2</v>
      </c>
      <c r="I25" s="3" t="s">
        <v>3</v>
      </c>
      <c r="J25" s="3" t="s">
        <v>4</v>
      </c>
      <c r="K25" s="3"/>
      <c r="L25" s="3" t="s">
        <v>10</v>
      </c>
      <c r="M25" s="3" t="s">
        <v>10</v>
      </c>
      <c r="N25" s="3" t="s">
        <v>10</v>
      </c>
    </row>
    <row r="26" spans="1:3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31">
      <c r="A27" s="3">
        <v>950</v>
      </c>
      <c r="B27" s="3">
        <v>867</v>
      </c>
      <c r="C27" s="3">
        <v>1203</v>
      </c>
      <c r="D27" s="3">
        <f t="shared" ref="D27:D33" si="34">C27-B27</f>
        <v>336</v>
      </c>
      <c r="E27" s="3">
        <v>798</v>
      </c>
      <c r="F27" s="3">
        <v>1272</v>
      </c>
      <c r="G27" s="3">
        <f t="shared" ref="G27:G33" si="35">F27-E27</f>
        <v>474</v>
      </c>
      <c r="H27" s="3">
        <v>745</v>
      </c>
      <c r="I27" s="3">
        <v>1326</v>
      </c>
      <c r="J27" s="3">
        <f t="shared" ref="J27:J33" si="36">I27-H27</f>
        <v>581</v>
      </c>
      <c r="K27" s="3"/>
      <c r="L27" s="4">
        <f>(D27/2)*$P$14</f>
        <v>2.3519999999999999E-3</v>
      </c>
      <c r="M27" s="4">
        <f>(G27/2)*$P$14</f>
        <v>3.3179999999999998E-3</v>
      </c>
      <c r="N27" s="4">
        <f>(J27/2)*$P$14</f>
        <v>4.0670000000000003E-3</v>
      </c>
      <c r="P27">
        <f>ATAN(L27/$P$13)</f>
        <v>2.4752838118207183E-2</v>
      </c>
      <c r="Q27">
        <f t="shared" ref="Q27" si="37">ATAN(M27/$P$13)</f>
        <v>3.4912124581289637E-2</v>
      </c>
      <c r="R27">
        <f t="shared" ref="R27" si="38">ATAN(N27/$P$13)</f>
        <v>4.2784401499857426E-2</v>
      </c>
    </row>
    <row r="28" spans="1:31">
      <c r="A28" s="3">
        <v>900</v>
      </c>
      <c r="B28" s="3">
        <v>867</v>
      </c>
      <c r="C28" s="3">
        <v>1202</v>
      </c>
      <c r="D28" s="3">
        <f t="shared" si="34"/>
        <v>335</v>
      </c>
      <c r="E28" s="3">
        <v>798</v>
      </c>
      <c r="F28" s="3">
        <v>1271</v>
      </c>
      <c r="G28" s="3">
        <f t="shared" si="35"/>
        <v>473</v>
      </c>
      <c r="H28" s="3">
        <v>744</v>
      </c>
      <c r="I28" s="3">
        <v>1325</v>
      </c>
      <c r="J28" s="3">
        <f t="shared" si="36"/>
        <v>581</v>
      </c>
      <c r="K28" s="3"/>
      <c r="L28" s="4">
        <f t="shared" ref="L28:L33" si="39">(D28/2)*$P$14</f>
        <v>2.3449999999999999E-3</v>
      </c>
      <c r="M28" s="4">
        <f t="shared" ref="M28:M33" si="40">(G28/2)*$P$14</f>
        <v>3.3110000000000001E-3</v>
      </c>
      <c r="N28" s="4">
        <f t="shared" ref="N28:N33" si="41">(J28/2)*$P$14</f>
        <v>4.0670000000000003E-3</v>
      </c>
      <c r="P28">
        <f t="shared" ref="P28:P33" si="42">ATAN(L28/$P$13)</f>
        <v>2.467919891087552E-2</v>
      </c>
      <c r="Q28">
        <f t="shared" ref="Q28:Q33" si="43">ATAN(M28/$P$13)</f>
        <v>3.4838529955721821E-2</v>
      </c>
      <c r="R28">
        <f t="shared" ref="R28:R33" si="44">ATAN(N28/$P$13)</f>
        <v>4.2784401499857426E-2</v>
      </c>
    </row>
    <row r="29" spans="1:31">
      <c r="A29" s="3">
        <v>850</v>
      </c>
      <c r="B29" s="3">
        <v>869</v>
      </c>
      <c r="C29" s="3">
        <v>1201</v>
      </c>
      <c r="D29" s="3">
        <f t="shared" si="34"/>
        <v>332</v>
      </c>
      <c r="E29" s="3">
        <v>799</v>
      </c>
      <c r="F29" s="3">
        <v>1271</v>
      </c>
      <c r="G29" s="3">
        <f t="shared" si="35"/>
        <v>472</v>
      </c>
      <c r="H29" s="3">
        <v>746</v>
      </c>
      <c r="I29" s="3">
        <v>1325</v>
      </c>
      <c r="J29" s="3">
        <f t="shared" si="36"/>
        <v>579</v>
      </c>
      <c r="K29" s="3"/>
      <c r="L29" s="4">
        <f t="shared" si="39"/>
        <v>2.3240000000000001E-3</v>
      </c>
      <c r="M29" s="4">
        <f t="shared" si="40"/>
        <v>3.3040000000000001E-3</v>
      </c>
      <c r="N29" s="4">
        <f t="shared" si="41"/>
        <v>4.0530000000000002E-3</v>
      </c>
      <c r="P29">
        <f t="shared" si="42"/>
        <v>2.4458279685792974E-2</v>
      </c>
      <c r="Q29">
        <f t="shared" si="43"/>
        <v>3.4764934952616587E-2</v>
      </c>
      <c r="R29">
        <f t="shared" si="44"/>
        <v>4.2637301747598298E-2</v>
      </c>
    </row>
    <row r="30" spans="1:31">
      <c r="A30" s="3">
        <v>800</v>
      </c>
      <c r="B30" s="3">
        <v>869</v>
      </c>
      <c r="C30" s="3">
        <v>1200</v>
      </c>
      <c r="D30" s="3">
        <f t="shared" si="34"/>
        <v>331</v>
      </c>
      <c r="E30" s="3">
        <v>799</v>
      </c>
      <c r="F30" s="3">
        <v>1271</v>
      </c>
      <c r="G30" s="3">
        <f t="shared" si="35"/>
        <v>472</v>
      </c>
      <c r="H30" s="3">
        <v>746</v>
      </c>
      <c r="I30" s="3">
        <v>1324</v>
      </c>
      <c r="J30" s="3">
        <f t="shared" si="36"/>
        <v>578</v>
      </c>
      <c r="K30" s="3"/>
      <c r="L30" s="4">
        <f t="shared" si="39"/>
        <v>2.317E-3</v>
      </c>
      <c r="M30" s="4">
        <f t="shared" si="40"/>
        <v>3.3040000000000001E-3</v>
      </c>
      <c r="N30" s="4">
        <f t="shared" si="41"/>
        <v>4.0460000000000001E-3</v>
      </c>
      <c r="P30">
        <f t="shared" si="42"/>
        <v>2.4384639412393678E-2</v>
      </c>
      <c r="Q30">
        <f t="shared" si="43"/>
        <v>3.4764934952616587E-2</v>
      </c>
      <c r="R30">
        <f t="shared" si="44"/>
        <v>4.2563751178694494E-2</v>
      </c>
      <c r="U30" s="2">
        <v>299000000</v>
      </c>
    </row>
    <row r="31" spans="1:31">
      <c r="A31" s="3">
        <v>749</v>
      </c>
      <c r="B31" s="3">
        <v>873</v>
      </c>
      <c r="C31" s="3">
        <v>1202</v>
      </c>
      <c r="D31" s="3">
        <f t="shared" si="34"/>
        <v>329</v>
      </c>
      <c r="E31" s="3">
        <v>803</v>
      </c>
      <c r="F31" s="3">
        <v>1272</v>
      </c>
      <c r="G31" s="3">
        <f t="shared" si="35"/>
        <v>469</v>
      </c>
      <c r="H31" s="3">
        <v>749</v>
      </c>
      <c r="I31" s="3">
        <v>1327</v>
      </c>
      <c r="J31" s="3">
        <f t="shared" si="36"/>
        <v>578</v>
      </c>
      <c r="K31" s="3"/>
      <c r="L31" s="4">
        <f t="shared" si="39"/>
        <v>2.3029999999999999E-3</v>
      </c>
      <c r="M31" s="4">
        <f t="shared" si="40"/>
        <v>3.2829999999999999E-3</v>
      </c>
      <c r="N31" s="4">
        <f t="shared" si="41"/>
        <v>4.0460000000000001E-3</v>
      </c>
      <c r="P31">
        <f t="shared" si="42"/>
        <v>2.4237358072820937E-2</v>
      </c>
      <c r="Q31">
        <f t="shared" si="43"/>
        <v>3.4544147686019655E-2</v>
      </c>
      <c r="R31">
        <f t="shared" si="44"/>
        <v>4.2563751178694494E-2</v>
      </c>
      <c r="U31" s="2">
        <v>6.6299999999999999E-34</v>
      </c>
    </row>
    <row r="32" spans="1:31">
      <c r="A32" s="3">
        <v>700</v>
      </c>
      <c r="B32" s="3">
        <v>895</v>
      </c>
      <c r="C32" s="3">
        <v>1221</v>
      </c>
      <c r="D32" s="3">
        <f t="shared" si="34"/>
        <v>326</v>
      </c>
      <c r="E32" s="3">
        <v>799</v>
      </c>
      <c r="F32" s="3">
        <v>1271</v>
      </c>
      <c r="G32" s="3">
        <f t="shared" si="35"/>
        <v>472</v>
      </c>
      <c r="H32" s="3">
        <v>746</v>
      </c>
      <c r="I32" s="3">
        <v>1326</v>
      </c>
      <c r="J32" s="3">
        <f t="shared" si="36"/>
        <v>580</v>
      </c>
      <c r="K32" s="3"/>
      <c r="L32" s="4">
        <f t="shared" si="39"/>
        <v>2.2820000000000002E-3</v>
      </c>
      <c r="M32" s="4">
        <f t="shared" si="40"/>
        <v>3.3040000000000001E-3</v>
      </c>
      <c r="N32" s="4">
        <f t="shared" si="41"/>
        <v>4.0600000000000002E-3</v>
      </c>
      <c r="P32">
        <f t="shared" si="42"/>
        <v>2.4016434093485806E-2</v>
      </c>
      <c r="Q32">
        <f t="shared" si="43"/>
        <v>3.4764934952616587E-2</v>
      </c>
      <c r="R32">
        <f t="shared" si="44"/>
        <v>4.2710851854916417E-2</v>
      </c>
      <c r="T32" t="s">
        <v>21</v>
      </c>
      <c r="U32" s="2">
        <v>6.44E-7</v>
      </c>
    </row>
    <row r="33" spans="1:21">
      <c r="A33" s="3">
        <v>650</v>
      </c>
      <c r="B33" s="3">
        <v>896</v>
      </c>
      <c r="C33" s="3">
        <v>1221</v>
      </c>
      <c r="D33" s="3">
        <f t="shared" si="34"/>
        <v>325</v>
      </c>
      <c r="E33" s="3">
        <v>825</v>
      </c>
      <c r="F33" s="3">
        <v>1293</v>
      </c>
      <c r="G33" s="3">
        <f t="shared" si="35"/>
        <v>468</v>
      </c>
      <c r="H33" s="3">
        <v>772</v>
      </c>
      <c r="I33" s="3">
        <v>1346</v>
      </c>
      <c r="J33" s="3">
        <f t="shared" si="36"/>
        <v>574</v>
      </c>
      <c r="K33" s="3"/>
      <c r="L33" s="4">
        <f t="shared" si="39"/>
        <v>2.2750000000000001E-3</v>
      </c>
      <c r="M33" s="4">
        <f t="shared" si="40"/>
        <v>3.2759999999999998E-3</v>
      </c>
      <c r="N33" s="4">
        <f t="shared" si="41"/>
        <v>4.0179999999999999E-3</v>
      </c>
      <c r="P33">
        <f t="shared" si="42"/>
        <v>2.3942792244903106E-2</v>
      </c>
      <c r="Q33">
        <f t="shared" si="43"/>
        <v>3.4470551180708152E-2</v>
      </c>
      <c r="R33">
        <f t="shared" si="44"/>
        <v>4.2269544303051451E-2</v>
      </c>
      <c r="T33" s="2">
        <f>(U31*U30)/U32</f>
        <v>3.0782142857142859E-19</v>
      </c>
      <c r="U33">
        <v>1.4570000000000001</v>
      </c>
    </row>
    <row r="34" spans="1:21">
      <c r="N34" t="s">
        <v>15</v>
      </c>
      <c r="P34" t="s">
        <v>16</v>
      </c>
      <c r="S34" t="s">
        <v>22</v>
      </c>
      <c r="T34" t="s">
        <v>20</v>
      </c>
    </row>
    <row r="35" spans="1:21">
      <c r="E35" s="1"/>
      <c r="N35" s="2">
        <f>P27+P16</f>
        <v>4.5749751934770169E-2</v>
      </c>
      <c r="O35" s="2">
        <f>N35/2</f>
        <v>2.2874875967385085E-2</v>
      </c>
      <c r="P35">
        <f>P27-P16</f>
        <v>3.7559243016441965E-3</v>
      </c>
      <c r="Q35">
        <f>P35/2</f>
        <v>1.8779621508220982E-3</v>
      </c>
      <c r="S35">
        <f>(O35*Q35)/($U$33*$U$33)</f>
        <v>2.0236084277072562E-5</v>
      </c>
      <c r="T35" s="2">
        <f>$T$33*S35</f>
        <v>6.2291003708603008E-24</v>
      </c>
    </row>
    <row r="36" spans="1:21">
      <c r="N36" s="2">
        <f t="shared" ref="N36:N41" si="45">P28+P17</f>
        <v>4.5749764343502725E-2</v>
      </c>
      <c r="O36" s="2">
        <f t="shared" ref="O36:O41" si="46">N36/2</f>
        <v>2.2874882171751362E-2</v>
      </c>
      <c r="P36">
        <f t="shared" ref="P36:P41" si="47">P28-P17</f>
        <v>3.6086334782483194E-3</v>
      </c>
      <c r="Q36">
        <f t="shared" ref="Q36:Q41" si="48">P36/2</f>
        <v>1.8043167391241597E-3</v>
      </c>
      <c r="S36">
        <f t="shared" ref="S36:S40" si="49">(O36*Q36)/($U$33*$U$33)</f>
        <v>1.9442519372778649E-5</v>
      </c>
      <c r="T36" s="2">
        <f t="shared" ref="T36:T41" si="50">$T$33*S36</f>
        <v>5.9848240883563991E-24</v>
      </c>
    </row>
    <row r="37" spans="1:21">
      <c r="N37" s="2">
        <f t="shared" si="45"/>
        <v>4.5676147663859898E-2</v>
      </c>
      <c r="O37" s="2">
        <f t="shared" si="46"/>
        <v>2.2838073831929949E-2</v>
      </c>
      <c r="P37">
        <f t="shared" si="47"/>
        <v>3.2404117077260534E-3</v>
      </c>
      <c r="Q37">
        <f t="shared" si="48"/>
        <v>1.6202058538630267E-3</v>
      </c>
      <c r="S37">
        <f t="shared" si="49"/>
        <v>1.7430528932321096E-5</v>
      </c>
      <c r="T37" s="2">
        <f t="shared" si="50"/>
        <v>5.3654903167026978E-24</v>
      </c>
    </row>
    <row r="38" spans="1:21">
      <c r="N38" s="2">
        <f t="shared" si="45"/>
        <v>4.574980901499559E-2</v>
      </c>
      <c r="O38" s="2">
        <f t="shared" si="46"/>
        <v>2.2874904507497795E-2</v>
      </c>
      <c r="P38">
        <f t="shared" si="47"/>
        <v>3.0194698097917652E-3</v>
      </c>
      <c r="Q38">
        <f t="shared" si="48"/>
        <v>1.5097349048958826E-3</v>
      </c>
      <c r="S38">
        <f t="shared" si="49"/>
        <v>1.6268251666100402E-5</v>
      </c>
      <c r="T38" s="2">
        <f t="shared" si="50"/>
        <v>5.0077164682185487E-24</v>
      </c>
    </row>
    <row r="39" spans="1:21">
      <c r="N39" s="2">
        <f t="shared" si="45"/>
        <v>4.5602527675422846E-2</v>
      </c>
      <c r="O39" s="2">
        <f t="shared" si="46"/>
        <v>2.2801263837711423E-2</v>
      </c>
      <c r="P39">
        <f t="shared" si="47"/>
        <v>2.8721884702190247E-3</v>
      </c>
      <c r="Q39">
        <f t="shared" si="48"/>
        <v>1.4360942351095123E-3</v>
      </c>
      <c r="S39">
        <f t="shared" si="49"/>
        <v>1.5424914136873775E-5</v>
      </c>
      <c r="T39" s="2">
        <f t="shared" si="50"/>
        <v>4.7481191052041101E-24</v>
      </c>
    </row>
    <row r="40" spans="1:21">
      <c r="N40" s="2">
        <f t="shared" si="45"/>
        <v>4.5455254161021072E-2</v>
      </c>
      <c r="O40" s="2">
        <f t="shared" si="46"/>
        <v>2.2727627080510536E-2</v>
      </c>
      <c r="P40">
        <f t="shared" si="47"/>
        <v>2.5776140259505358E-3</v>
      </c>
      <c r="Q40">
        <f t="shared" si="48"/>
        <v>1.2888070129752679E-3</v>
      </c>
      <c r="S40">
        <f t="shared" si="49"/>
        <v>1.379821417804497E-5</v>
      </c>
      <c r="T40" s="2">
        <f t="shared" si="50"/>
        <v>4.247386000020343E-24</v>
      </c>
    </row>
    <row r="41" spans="1:21">
      <c r="N41" s="2">
        <f t="shared" si="45"/>
        <v>4.5455262544751733E-2</v>
      </c>
      <c r="O41" s="2">
        <f t="shared" si="46"/>
        <v>2.2727631272375867E-2</v>
      </c>
      <c r="P41">
        <f t="shared" si="47"/>
        <v>2.4303219450544783E-3</v>
      </c>
      <c r="Q41">
        <f t="shared" si="48"/>
        <v>1.2151609725272391E-3</v>
      </c>
      <c r="S41">
        <f>(O41*Q41)/($U$33*$U$33)</f>
        <v>1.3009747994407866E-5</v>
      </c>
      <c r="T41" s="2">
        <f t="shared" si="50"/>
        <v>4.0046792129929071E-24</v>
      </c>
    </row>
    <row r="42" spans="1:21">
      <c r="O42" s="2"/>
    </row>
    <row r="43" spans="1:21">
      <c r="A43" t="s">
        <v>17</v>
      </c>
      <c r="B43" t="s">
        <v>19</v>
      </c>
      <c r="N43" t="s">
        <v>18</v>
      </c>
    </row>
    <row r="44" spans="1:21">
      <c r="A44">
        <v>9.5</v>
      </c>
      <c r="B44">
        <v>235</v>
      </c>
      <c r="N44" s="2">
        <v>0.23499999999999999</v>
      </c>
    </row>
    <row r="45" spans="1:21">
      <c r="A45">
        <v>9.25</v>
      </c>
      <c r="B45">
        <v>230</v>
      </c>
      <c r="N45">
        <v>0.22500000000000001</v>
      </c>
    </row>
    <row r="46" spans="1:21">
      <c r="A46">
        <v>9</v>
      </c>
      <c r="B46">
        <v>225</v>
      </c>
      <c r="N46">
        <v>0.215</v>
      </c>
    </row>
    <row r="47" spans="1:21">
      <c r="A47">
        <v>8.75</v>
      </c>
      <c r="B47">
        <v>220</v>
      </c>
      <c r="N47">
        <v>0.20300000000000001</v>
      </c>
    </row>
    <row r="48" spans="1:21">
      <c r="A48">
        <v>8.5</v>
      </c>
      <c r="B48">
        <v>215</v>
      </c>
      <c r="N48">
        <v>0.191</v>
      </c>
    </row>
    <row r="49" spans="1:14">
      <c r="A49">
        <f>A48-0.25</f>
        <v>8.25</v>
      </c>
      <c r="B49">
        <v>209</v>
      </c>
      <c r="N49">
        <v>0.17899999999999999</v>
      </c>
    </row>
    <row r="50" spans="1:14">
      <c r="A50">
        <f t="shared" ref="A50:A63" si="51">A49-0.25</f>
        <v>8</v>
      </c>
      <c r="B50">
        <v>203</v>
      </c>
      <c r="N50">
        <v>0.16700000000000001</v>
      </c>
    </row>
    <row r="51" spans="1:14">
      <c r="A51">
        <f t="shared" si="51"/>
        <v>7.75</v>
      </c>
      <c r="B51">
        <v>197</v>
      </c>
    </row>
    <row r="52" spans="1:14">
      <c r="A52">
        <f t="shared" si="51"/>
        <v>7.5</v>
      </c>
      <c r="B52">
        <v>191</v>
      </c>
    </row>
    <row r="53" spans="1:14">
      <c r="A53">
        <f t="shared" si="51"/>
        <v>7.25</v>
      </c>
      <c r="B53">
        <v>186</v>
      </c>
    </row>
    <row r="54" spans="1:14">
      <c r="A54">
        <f t="shared" si="51"/>
        <v>7</v>
      </c>
      <c r="B54">
        <v>179</v>
      </c>
    </row>
    <row r="55" spans="1:14">
      <c r="A55">
        <f t="shared" si="51"/>
        <v>6.75</v>
      </c>
      <c r="B55">
        <v>173</v>
      </c>
    </row>
    <row r="56" spans="1:14">
      <c r="A56">
        <f t="shared" si="51"/>
        <v>6.5</v>
      </c>
      <c r="B56">
        <v>167</v>
      </c>
    </row>
    <row r="57" spans="1:14">
      <c r="A57">
        <f t="shared" si="51"/>
        <v>6.25</v>
      </c>
    </row>
    <row r="58" spans="1:14">
      <c r="A58">
        <f>A57-0.25</f>
        <v>6</v>
      </c>
      <c r="B58">
        <v>155</v>
      </c>
    </row>
    <row r="59" spans="1:14">
      <c r="A59">
        <f t="shared" si="51"/>
        <v>5.75</v>
      </c>
    </row>
    <row r="60" spans="1:14">
      <c r="A60">
        <f t="shared" si="51"/>
        <v>5.5</v>
      </c>
      <c r="B60">
        <v>143</v>
      </c>
    </row>
    <row r="61" spans="1:14">
      <c r="A61">
        <f t="shared" si="51"/>
        <v>5.25</v>
      </c>
    </row>
    <row r="62" spans="1:14">
      <c r="A62">
        <f t="shared" si="51"/>
        <v>5</v>
      </c>
      <c r="B62">
        <v>150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B20" sqref="B20"/>
    </sheetView>
  </sheetViews>
  <sheetFormatPr defaultRowHeight="15"/>
  <sheetData>
    <row r="1" spans="1:10">
      <c r="B1" t="s">
        <v>7</v>
      </c>
    </row>
    <row r="2" spans="1:10">
      <c r="B2" t="s">
        <v>1</v>
      </c>
      <c r="E2" t="s">
        <v>5</v>
      </c>
      <c r="H2" t="s">
        <v>6</v>
      </c>
    </row>
    <row r="3" spans="1:10">
      <c r="A3" t="s">
        <v>0</v>
      </c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</row>
    <row r="5" spans="1:10">
      <c r="A5">
        <v>600</v>
      </c>
      <c r="B5">
        <v>876</v>
      </c>
      <c r="C5">
        <v>1196</v>
      </c>
      <c r="E5">
        <v>805</v>
      </c>
      <c r="F5">
        <v>1266</v>
      </c>
      <c r="H5">
        <v>751</v>
      </c>
      <c r="I5">
        <v>1321</v>
      </c>
    </row>
    <row r="6" spans="1:10">
      <c r="A6">
        <v>550</v>
      </c>
      <c r="B6">
        <v>877</v>
      </c>
      <c r="C6">
        <v>1195</v>
      </c>
      <c r="E6">
        <v>805</v>
      </c>
      <c r="F6">
        <v>1268</v>
      </c>
      <c r="H6">
        <v>752</v>
      </c>
      <c r="I6">
        <v>1322</v>
      </c>
    </row>
    <row r="7" spans="1:10">
      <c r="A7">
        <v>500</v>
      </c>
      <c r="B7">
        <v>877</v>
      </c>
      <c r="C7">
        <v>1196</v>
      </c>
      <c r="E7">
        <v>805</v>
      </c>
      <c r="F7">
        <v>1267</v>
      </c>
      <c r="H7">
        <v>751</v>
      </c>
      <c r="I7">
        <v>1323</v>
      </c>
    </row>
    <row r="8" spans="1:10">
      <c r="A8">
        <v>450</v>
      </c>
      <c r="B8">
        <v>878</v>
      </c>
      <c r="C8">
        <v>1196</v>
      </c>
      <c r="E8">
        <v>805</v>
      </c>
      <c r="F8">
        <v>1267</v>
      </c>
      <c r="H8">
        <v>751</v>
      </c>
      <c r="I8">
        <v>1322</v>
      </c>
    </row>
    <row r="9" spans="1:10">
      <c r="A9">
        <v>400</v>
      </c>
      <c r="B9">
        <v>877</v>
      </c>
      <c r="C9">
        <v>1197</v>
      </c>
      <c r="E9">
        <v>805</v>
      </c>
      <c r="F9">
        <v>1268</v>
      </c>
      <c r="H9">
        <v>751</v>
      </c>
      <c r="I9">
        <v>1322</v>
      </c>
    </row>
    <row r="10" spans="1:10">
      <c r="A10">
        <v>350</v>
      </c>
      <c r="B10">
        <v>876</v>
      </c>
      <c r="C10">
        <v>1196</v>
      </c>
      <c r="E10">
        <v>805</v>
      </c>
      <c r="F10">
        <v>1268</v>
      </c>
      <c r="H10">
        <v>751</v>
      </c>
      <c r="I10">
        <v>1322</v>
      </c>
    </row>
    <row r="11" spans="1:10">
      <c r="A11">
        <v>300</v>
      </c>
      <c r="B11">
        <v>877</v>
      </c>
      <c r="C11">
        <v>1197</v>
      </c>
      <c r="E11">
        <v>805</v>
      </c>
      <c r="F11">
        <v>1268</v>
      </c>
      <c r="H11">
        <v>751</v>
      </c>
      <c r="I11">
        <v>1322</v>
      </c>
    </row>
    <row r="12" spans="1:10">
      <c r="A12">
        <v>250</v>
      </c>
      <c r="B12">
        <v>876</v>
      </c>
      <c r="C12">
        <v>1197</v>
      </c>
      <c r="E12">
        <v>805</v>
      </c>
      <c r="F12">
        <v>1268</v>
      </c>
      <c r="H12">
        <v>751</v>
      </c>
      <c r="I12">
        <v>1322</v>
      </c>
    </row>
    <row r="14" spans="1:10">
      <c r="B14" t="s">
        <v>8</v>
      </c>
    </row>
    <row r="15" spans="1:10">
      <c r="B15" t="s">
        <v>1</v>
      </c>
      <c r="E15" t="s">
        <v>5</v>
      </c>
      <c r="H15" t="s">
        <v>6</v>
      </c>
    </row>
    <row r="16" spans="1:10">
      <c r="A16" t="s">
        <v>0</v>
      </c>
      <c r="B16" t="s">
        <v>2</v>
      </c>
      <c r="C16" t="s">
        <v>3</v>
      </c>
      <c r="D16" t="s">
        <v>4</v>
      </c>
      <c r="E16" t="s">
        <v>2</v>
      </c>
      <c r="F16" t="s">
        <v>3</v>
      </c>
      <c r="G16" t="s">
        <v>4</v>
      </c>
      <c r="H16" t="s">
        <v>2</v>
      </c>
      <c r="I16" t="s">
        <v>3</v>
      </c>
      <c r="J16" t="s">
        <v>4</v>
      </c>
    </row>
    <row r="18" spans="1:10">
      <c r="A18">
        <v>600</v>
      </c>
      <c r="B18">
        <v>878</v>
      </c>
      <c r="C18">
        <v>1194</v>
      </c>
      <c r="E18">
        <v>806</v>
      </c>
      <c r="F18">
        <v>1267</v>
      </c>
      <c r="H18">
        <v>752</v>
      </c>
      <c r="I18">
        <v>1321</v>
      </c>
    </row>
    <row r="19" spans="1:10">
      <c r="A19">
        <v>550</v>
      </c>
      <c r="B19">
        <v>877</v>
      </c>
      <c r="C19">
        <v>1195</v>
      </c>
      <c r="E19">
        <v>805</v>
      </c>
      <c r="F19">
        <v>1267</v>
      </c>
      <c r="H19">
        <v>751</v>
      </c>
      <c r="I19">
        <v>1322</v>
      </c>
    </row>
    <row r="20" spans="1:10">
      <c r="A20">
        <v>500</v>
      </c>
    </row>
    <row r="21" spans="1:10">
      <c r="A21">
        <v>450</v>
      </c>
    </row>
    <row r="22" spans="1:10">
      <c r="A22">
        <v>400</v>
      </c>
    </row>
    <row r="23" spans="1:10">
      <c r="A23">
        <v>350</v>
      </c>
    </row>
    <row r="24" spans="1:10">
      <c r="A24">
        <v>300</v>
      </c>
    </row>
    <row r="25" spans="1:10">
      <c r="A25">
        <v>250</v>
      </c>
    </row>
    <row r="27" spans="1:10">
      <c r="B27" t="s">
        <v>9</v>
      </c>
    </row>
    <row r="28" spans="1:10">
      <c r="B28" t="s">
        <v>1</v>
      </c>
      <c r="E28" t="s">
        <v>5</v>
      </c>
      <c r="H28" t="s">
        <v>6</v>
      </c>
    </row>
    <row r="29" spans="1:10">
      <c r="A29" t="s">
        <v>0</v>
      </c>
      <c r="B29" t="s">
        <v>2</v>
      </c>
      <c r="C29" t="s">
        <v>3</v>
      </c>
      <c r="D29" t="s">
        <v>4</v>
      </c>
      <c r="E29" t="s">
        <v>2</v>
      </c>
      <c r="F29" t="s">
        <v>3</v>
      </c>
      <c r="G29" t="s">
        <v>4</v>
      </c>
      <c r="H29" t="s">
        <v>2</v>
      </c>
      <c r="I29" t="s">
        <v>3</v>
      </c>
      <c r="J29" t="s">
        <v>4</v>
      </c>
    </row>
    <row r="31" spans="1:10">
      <c r="A31">
        <v>600</v>
      </c>
      <c r="B31">
        <v>865</v>
      </c>
      <c r="C31">
        <v>1206</v>
      </c>
      <c r="E31">
        <v>797</v>
      </c>
      <c r="F31">
        <v>1276</v>
      </c>
      <c r="H31">
        <v>744</v>
      </c>
      <c r="I31">
        <v>1328</v>
      </c>
    </row>
    <row r="32" spans="1:10">
      <c r="A32">
        <v>550</v>
      </c>
      <c r="B32">
        <v>866</v>
      </c>
      <c r="C32">
        <v>1206</v>
      </c>
      <c r="E32">
        <v>797</v>
      </c>
      <c r="F32">
        <v>1274</v>
      </c>
      <c r="H32">
        <v>744</v>
      </c>
      <c r="I32">
        <v>1328</v>
      </c>
    </row>
    <row r="33" spans="1:1">
      <c r="A33">
        <v>500</v>
      </c>
    </row>
    <row r="34" spans="1:1">
      <c r="A34">
        <v>450</v>
      </c>
    </row>
    <row r="35" spans="1:1">
      <c r="A35">
        <v>400</v>
      </c>
    </row>
    <row r="36" spans="1:1">
      <c r="A36">
        <v>350</v>
      </c>
    </row>
    <row r="37" spans="1:1">
      <c r="A37">
        <v>300</v>
      </c>
    </row>
    <row r="38" spans="1:1">
      <c r="A38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5:E33"/>
  <sheetViews>
    <sheetView workbookViewId="0">
      <selection activeCell="J23" sqref="J23"/>
    </sheetView>
  </sheetViews>
  <sheetFormatPr defaultRowHeight="15"/>
  <sheetData>
    <row r="5" spans="1:5">
      <c r="A5" s="2"/>
      <c r="B5" s="2"/>
      <c r="C5" s="2"/>
    </row>
    <row r="6" spans="1:5">
      <c r="A6" s="2"/>
      <c r="B6" s="2"/>
      <c r="C6" s="2"/>
    </row>
    <row r="7" spans="1:5">
      <c r="A7" s="2"/>
      <c r="B7" s="2"/>
      <c r="C7" s="2"/>
    </row>
    <row r="8" spans="1:5">
      <c r="A8" s="2"/>
      <c r="B8" s="2"/>
      <c r="C8" s="2"/>
    </row>
    <row r="9" spans="1:5">
      <c r="A9" s="2"/>
      <c r="B9" s="2"/>
      <c r="C9" s="2"/>
    </row>
    <row r="10" spans="1:5">
      <c r="A10" s="2"/>
      <c r="B10" s="2"/>
      <c r="C10" s="2"/>
    </row>
    <row r="11" spans="1:5">
      <c r="A11" s="2"/>
      <c r="B11" s="2"/>
      <c r="C11" s="2"/>
    </row>
    <row r="14" spans="1:5">
      <c r="E14" s="2"/>
    </row>
    <row r="16" spans="1:5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2010-03-05T09:42:31Z</dcterms:created>
  <dcterms:modified xsi:type="dcterms:W3CDTF">2010-03-05T12:40:30Z</dcterms:modified>
</cp:coreProperties>
</file>