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corrected scaling factors" sheetId="3" r:id="rId1"/>
    <sheet name="scaling factors" sheetId="2" r:id="rId2"/>
    <sheet name="measured" sheetId="1" r:id="rId3"/>
  </sheets>
  <calcPr calcId="144525"/>
</workbook>
</file>

<file path=xl/calcChain.xml><?xml version="1.0" encoding="utf-8"?>
<calcChain xmlns="http://schemas.openxmlformats.org/spreadsheetml/2006/main">
  <c r="D13" i="3" l="1"/>
  <c r="D16" i="3" l="1"/>
  <c r="D15" i="3"/>
  <c r="D14" i="3"/>
  <c r="C16" i="3"/>
  <c r="C15" i="3"/>
  <c r="C14" i="3"/>
  <c r="C13" i="3"/>
  <c r="A16" i="3"/>
  <c r="A15" i="3"/>
  <c r="A14" i="3"/>
  <c r="A13" i="3"/>
  <c r="A9" i="3"/>
  <c r="L3" i="3" l="1"/>
  <c r="J4" i="3"/>
  <c r="K4" i="3"/>
  <c r="L4" i="3"/>
  <c r="M4" i="3"/>
  <c r="N4" i="3"/>
  <c r="O4" i="3"/>
  <c r="P4" i="3"/>
  <c r="K2" i="3"/>
  <c r="J2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L6" i="3"/>
  <c r="L7" i="3"/>
  <c r="L8" i="3"/>
  <c r="L9" i="3"/>
  <c r="L10" i="3"/>
  <c r="L11" i="3"/>
  <c r="L12" i="3"/>
  <c r="L17" i="3"/>
  <c r="L18" i="3"/>
  <c r="L19" i="3"/>
  <c r="L20" i="3"/>
  <c r="L21" i="3"/>
  <c r="L22" i="3"/>
  <c r="L23" i="3"/>
  <c r="L24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5" i="3"/>
  <c r="K5" i="3"/>
  <c r="L5" i="3"/>
  <c r="B24" i="3"/>
  <c r="A2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C6" i="3"/>
  <c r="C7" i="3"/>
  <c r="C8" i="3"/>
  <c r="C9" i="3"/>
  <c r="C10" i="3"/>
  <c r="C11" i="3"/>
  <c r="C12" i="3"/>
  <c r="C17" i="3"/>
  <c r="C18" i="3"/>
  <c r="C19" i="3"/>
  <c r="C20" i="3"/>
  <c r="C21" i="3"/>
  <c r="C22" i="3"/>
  <c r="C23" i="3"/>
  <c r="C24" i="3"/>
  <c r="C5" i="3"/>
  <c r="B5" i="3"/>
  <c r="A6" i="3"/>
  <c r="B6" i="3"/>
  <c r="A7" i="3"/>
  <c r="B7" i="3"/>
  <c r="A8" i="3"/>
  <c r="B8" i="3"/>
  <c r="B9" i="3"/>
  <c r="A10" i="3"/>
  <c r="B10" i="3"/>
  <c r="A11" i="3"/>
  <c r="B11" i="3"/>
  <c r="A12" i="3"/>
  <c r="B12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B2" i="3"/>
  <c r="C3" i="3"/>
  <c r="B4" i="3"/>
  <c r="C4" i="3"/>
  <c r="D4" i="3"/>
  <c r="E4" i="3"/>
  <c r="A2" i="3"/>
  <c r="A4" i="3"/>
  <c r="A5" i="3"/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5" i="2"/>
  <c r="M19" i="2"/>
  <c r="M20" i="2"/>
  <c r="M18" i="2"/>
  <c r="M7" i="2"/>
  <c r="M8" i="2"/>
  <c r="M9" i="2"/>
  <c r="M10" i="2"/>
  <c r="M11" i="2"/>
  <c r="M12" i="2"/>
  <c r="M13" i="2"/>
  <c r="M14" i="2"/>
  <c r="M15" i="2"/>
  <c r="M16" i="2"/>
  <c r="M6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D19" i="2"/>
  <c r="D20" i="2"/>
  <c r="D18" i="2"/>
  <c r="D10" i="2"/>
  <c r="D11" i="2"/>
  <c r="D12" i="2"/>
  <c r="D13" i="2"/>
  <c r="D14" i="2"/>
  <c r="D15" i="2"/>
  <c r="D16" i="2"/>
  <c r="D9" i="2"/>
</calcChain>
</file>

<file path=xl/sharedStrings.xml><?xml version="1.0" encoding="utf-8"?>
<sst xmlns="http://schemas.openxmlformats.org/spreadsheetml/2006/main" count="83" uniqueCount="18">
  <si>
    <t>objective</t>
  </si>
  <si>
    <t>optovar</t>
  </si>
  <si>
    <t>binning</t>
  </si>
  <si>
    <t>1x1</t>
  </si>
  <si>
    <t>2x2</t>
  </si>
  <si>
    <t>Camera:</t>
  </si>
  <si>
    <t>AxioCam 506m</t>
  </si>
  <si>
    <t>3x3</t>
  </si>
  <si>
    <t>4x4</t>
  </si>
  <si>
    <t>5x5</t>
  </si>
  <si>
    <t>AxioCam MR5m</t>
  </si>
  <si>
    <t>pixel per µm</t>
  </si>
  <si>
    <t>pixel/µm</t>
  </si>
  <si>
    <r>
      <t xml:space="preserve">pixel per </t>
    </r>
    <r>
      <rPr>
        <b/>
        <sz val="11"/>
        <color rgb="FFFF0000"/>
        <rFont val="Calibri"/>
        <family val="2"/>
        <scheme val="minor"/>
      </rPr>
      <t>50µm</t>
    </r>
  </si>
  <si>
    <t>pixel per 50µm</t>
  </si>
  <si>
    <r>
      <t xml:space="preserve">pixel per </t>
    </r>
    <r>
      <rPr>
        <b/>
        <sz val="11"/>
        <color rgb="FFFF0000"/>
        <rFont val="Calibri"/>
        <family val="2"/>
        <scheme val="minor"/>
      </rPr>
      <t>100µm</t>
    </r>
  </si>
  <si>
    <t>40 air</t>
  </si>
  <si>
    <t>40 sil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</si>
</sst>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H5" sqref="H5"/>
    </sheetView>
  </sheetViews>
  <sheetFormatPr defaultRowHeight="15" x14ac:dyDescent="0.25"/>
  <sheetData>
    <row r="1" spans="1:17" x14ac:dyDescent="0.25">
      <c r="A1" s="61"/>
      <c r="B1" s="61"/>
      <c r="C1" s="61"/>
      <c r="D1" s="61"/>
      <c r="E1" s="61"/>
    </row>
    <row r="2" spans="1:17" x14ac:dyDescent="0.25">
      <c r="A2" s="61" t="str">
        <f>'scaling factors'!A2</f>
        <v>Camera:</v>
      </c>
      <c r="B2" s="61" t="str">
        <f>'scaling factors'!B2</f>
        <v>AxioCam 506m</v>
      </c>
      <c r="C2" s="61"/>
      <c r="D2" s="61"/>
      <c r="E2" s="61"/>
      <c r="J2" s="61" t="str">
        <f>'scaling factors'!J2</f>
        <v>Camera:</v>
      </c>
      <c r="K2" s="61" t="str">
        <f>'scaling factors'!K2</f>
        <v>AxioCam MR5m</v>
      </c>
      <c r="L2" s="61"/>
      <c r="M2" s="61"/>
      <c r="N2" s="61"/>
      <c r="O2" s="61"/>
      <c r="P2" s="61"/>
    </row>
    <row r="3" spans="1:17" x14ac:dyDescent="0.25">
      <c r="A3" s="61" t="s">
        <v>11</v>
      </c>
      <c r="B3" s="61"/>
      <c r="C3" s="61" t="str">
        <f>'scaling factors'!C3</f>
        <v>binning</v>
      </c>
      <c r="D3" s="61"/>
      <c r="E3" s="61"/>
      <c r="J3" s="61" t="s">
        <v>12</v>
      </c>
      <c r="K3" s="61"/>
      <c r="L3" s="61" t="str">
        <f>'scaling factors'!L3</f>
        <v>binning</v>
      </c>
      <c r="M3" s="61"/>
      <c r="N3" s="61"/>
      <c r="O3" s="61"/>
      <c r="P3" s="61"/>
    </row>
    <row r="4" spans="1:17" x14ac:dyDescent="0.25">
      <c r="A4" s="61" t="str">
        <f>'scaling factors'!A4</f>
        <v>objective</v>
      </c>
      <c r="B4" s="61" t="str">
        <f>'scaling factors'!B4</f>
        <v>optovar</v>
      </c>
      <c r="C4" s="61" t="str">
        <f>'scaling factors'!C4</f>
        <v>1x1</v>
      </c>
      <c r="D4" s="61" t="str">
        <f>'scaling factors'!D4</f>
        <v>2x2</v>
      </c>
      <c r="E4" s="61" t="str">
        <f>'scaling factors'!E4</f>
        <v>3x3</v>
      </c>
      <c r="F4" t="s">
        <v>8</v>
      </c>
      <c r="G4" t="s">
        <v>9</v>
      </c>
      <c r="J4" s="61" t="str">
        <f>'scaling factors'!J4</f>
        <v>objective</v>
      </c>
      <c r="K4" s="61" t="str">
        <f>'scaling factors'!K4</f>
        <v>optovar</v>
      </c>
      <c r="L4" s="61" t="str">
        <f>'scaling factors'!L4</f>
        <v>1x1</v>
      </c>
      <c r="M4" s="61" t="str">
        <f>'scaling factors'!M4</f>
        <v>2x2</v>
      </c>
      <c r="N4" s="61" t="str">
        <f>'scaling factors'!N4</f>
        <v>3x3</v>
      </c>
      <c r="O4" s="61" t="str">
        <f>'scaling factors'!O4</f>
        <v>4x4</v>
      </c>
      <c r="P4" s="61" t="str">
        <f>'scaling factors'!P4</f>
        <v>5x5</v>
      </c>
    </row>
    <row r="5" spans="1:17" x14ac:dyDescent="0.25">
      <c r="A5">
        <f>'scaling factors'!A5</f>
        <v>10</v>
      </c>
      <c r="B5" s="61">
        <f>'scaling factors'!B5</f>
        <v>1</v>
      </c>
      <c r="C5" s="61">
        <f>'scaling factors'!C5/50</f>
        <v>2.1859999999999999</v>
      </c>
      <c r="D5" s="61">
        <f>'scaling factors'!D5/50</f>
        <v>1.0944445333333332</v>
      </c>
      <c r="E5" s="61">
        <f>'scaling factors'!E5/50</f>
        <v>0.72866666666666657</v>
      </c>
      <c r="F5" s="61">
        <f>'scaling factors'!F5/50</f>
        <v>0.54649999999999999</v>
      </c>
      <c r="G5" s="61">
        <f>'scaling factors'!G5/50</f>
        <v>0.43719999999999998</v>
      </c>
      <c r="H5" s="61"/>
      <c r="I5" s="61"/>
      <c r="J5" s="61">
        <f>'scaling factors'!J5</f>
        <v>10</v>
      </c>
      <c r="K5" s="61">
        <f>'scaling factors'!K5</f>
        <v>1</v>
      </c>
      <c r="L5" s="61">
        <f>'scaling factors'!L5/50</f>
        <v>1.5487476</v>
      </c>
      <c r="M5" s="61">
        <f>'scaling factors'!M5/50</f>
        <v>0.77735853333333305</v>
      </c>
      <c r="N5" s="61">
        <f>'scaling factors'!N5/50</f>
        <v>0.51624920000000007</v>
      </c>
      <c r="O5" s="61">
        <f>'scaling factors'!O5/50</f>
        <v>0.3871869</v>
      </c>
      <c r="P5" s="61">
        <f>'scaling factors'!P5/50</f>
        <v>0.30974952</v>
      </c>
      <c r="Q5" s="61"/>
    </row>
    <row r="6" spans="1:17" x14ac:dyDescent="0.25">
      <c r="A6" s="61">
        <f>'scaling factors'!A6</f>
        <v>10</v>
      </c>
      <c r="B6" s="61">
        <f>'scaling factors'!B6</f>
        <v>1.25</v>
      </c>
      <c r="C6" s="61">
        <f>'scaling factors'!C6/50</f>
        <v>2.7356836000000002</v>
      </c>
      <c r="D6" s="61">
        <f>'scaling factors'!D6/50</f>
        <v>1.3671974666666669</v>
      </c>
      <c r="E6" s="61">
        <f>'scaling factors'!E6/50</f>
        <v>0.91189453333333348</v>
      </c>
      <c r="F6" s="61">
        <f>'scaling factors'!F6/50</f>
        <v>0.68392090000000005</v>
      </c>
      <c r="G6" s="61">
        <f>'scaling factors'!G6/50</f>
        <v>0.54713672000000013</v>
      </c>
      <c r="H6" s="61"/>
      <c r="J6" s="61">
        <f>'scaling factors'!J6</f>
        <v>10</v>
      </c>
      <c r="K6" s="61">
        <f>'scaling factors'!K6</f>
        <v>1.25</v>
      </c>
      <c r="L6" s="61">
        <f>'scaling factors'!L6/50</f>
        <v>1.9321774666666669</v>
      </c>
      <c r="M6" s="61">
        <f>'scaling factors'!M6/50</f>
        <v>0.96608873333333345</v>
      </c>
      <c r="N6" s="61">
        <f>'scaling factors'!N6/50</f>
        <v>0.64405915555555571</v>
      </c>
      <c r="O6" s="61">
        <f>'scaling factors'!O6/50</f>
        <v>0.48304436666666672</v>
      </c>
      <c r="P6" s="61">
        <f>'scaling factors'!P6/50</f>
        <v>0.38643549333333338</v>
      </c>
      <c r="Q6" s="61"/>
    </row>
    <row r="7" spans="1:17" x14ac:dyDescent="0.25">
      <c r="A7" s="61">
        <f>'scaling factors'!A7</f>
        <v>10</v>
      </c>
      <c r="B7" s="61">
        <f>'scaling factors'!B7</f>
        <v>1.6</v>
      </c>
      <c r="C7" s="61">
        <f>'scaling factors'!C7/50</f>
        <v>3.4853330666666671</v>
      </c>
      <c r="D7" s="61">
        <f>'scaling factors'!D7/50</f>
        <v>1.7480452</v>
      </c>
      <c r="E7" s="61">
        <f>'scaling factors'!E7/50</f>
        <v>1.1617776888888891</v>
      </c>
      <c r="F7" s="61">
        <f>'scaling factors'!F7/50</f>
        <v>0.87133326666666677</v>
      </c>
      <c r="G7" s="61">
        <f>'scaling factors'!G7/50</f>
        <v>0.69706661333333342</v>
      </c>
      <c r="H7" s="61"/>
      <c r="J7" s="61">
        <f>'scaling factors'!J7</f>
        <v>10</v>
      </c>
      <c r="K7" s="61">
        <f>'scaling factors'!K7</f>
        <v>1.6</v>
      </c>
      <c r="L7" s="61">
        <f>'scaling factors'!L7/50</f>
        <v>2.4737654666666673</v>
      </c>
      <c r="M7" s="61">
        <f>'scaling factors'!M7/50</f>
        <v>1.2368827333333337</v>
      </c>
      <c r="N7" s="61">
        <f>'scaling factors'!N7/50</f>
        <v>0.82458848888888914</v>
      </c>
      <c r="O7" s="61">
        <f>'scaling factors'!O7/50</f>
        <v>0.61844136666666683</v>
      </c>
      <c r="P7" s="61">
        <f>'scaling factors'!P7/50</f>
        <v>0.49475309333333345</v>
      </c>
      <c r="Q7" s="61"/>
    </row>
    <row r="8" spans="1:17" x14ac:dyDescent="0.25">
      <c r="A8" s="61">
        <f>'scaling factors'!A8</f>
        <v>10</v>
      </c>
      <c r="B8" s="61">
        <f>'scaling factors'!B8</f>
        <v>2</v>
      </c>
      <c r="C8" s="61">
        <f>'scaling factors'!C8/50</f>
        <v>4.3547073333333337</v>
      </c>
      <c r="D8" s="61">
        <f>'scaling factors'!D8/50</f>
        <v>2.1769013333333329</v>
      </c>
      <c r="E8" s="61">
        <f>'scaling factors'!E8/50</f>
        <v>1.4515691111111111</v>
      </c>
      <c r="F8" s="61">
        <f>'scaling factors'!F8/50</f>
        <v>1.0886768333333334</v>
      </c>
      <c r="G8" s="61">
        <f>'scaling factors'!G8/50</f>
        <v>0.87094146666666661</v>
      </c>
      <c r="H8" s="61"/>
      <c r="J8" s="61">
        <f>'scaling factors'!J8</f>
        <v>10</v>
      </c>
      <c r="K8" s="61">
        <f>'scaling factors'!K8</f>
        <v>2</v>
      </c>
      <c r="L8" s="61">
        <f>'scaling factors'!L8/50</f>
        <v>3.0923286666666661</v>
      </c>
      <c r="M8" s="61">
        <f>'scaling factors'!M8/50</f>
        <v>1.546164333333333</v>
      </c>
      <c r="N8" s="61">
        <f>'scaling factors'!N8/50</f>
        <v>1.0307762222222221</v>
      </c>
      <c r="O8" s="61">
        <f>'scaling factors'!O8/50</f>
        <v>0.77308216666666651</v>
      </c>
      <c r="P8" s="61">
        <f>'scaling factors'!P8/50</f>
        <v>0.61846573333333321</v>
      </c>
      <c r="Q8" s="61"/>
    </row>
    <row r="9" spans="1:17" x14ac:dyDescent="0.25">
      <c r="A9" s="61" t="str">
        <f>'scaling factors'!A9</f>
        <v>40 air</v>
      </c>
      <c r="B9" s="61">
        <f>'scaling factors'!B9</f>
        <v>1</v>
      </c>
      <c r="C9" s="61">
        <f>'scaling factors'!C9/50</f>
        <v>8.7895193333333328</v>
      </c>
      <c r="D9" s="61">
        <f>'scaling factors'!D9/50</f>
        <v>4.3947596666666664</v>
      </c>
      <c r="E9" s="61">
        <f>'scaling factors'!E9/50</f>
        <v>2.9298397777777776</v>
      </c>
      <c r="F9" s="61">
        <f>'scaling factors'!F9/50</f>
        <v>2.1973798333333332</v>
      </c>
      <c r="G9" s="61">
        <f>'scaling factors'!G9/50</f>
        <v>1.7579038666666664</v>
      </c>
      <c r="H9" s="61"/>
      <c r="J9" s="61">
        <f>'scaling factors'!J9</f>
        <v>40</v>
      </c>
      <c r="K9" s="61">
        <f>'scaling factors'!K9</f>
        <v>1</v>
      </c>
      <c r="L9" s="61">
        <f>'scaling factors'!L9/50</f>
        <v>6.2767548</v>
      </c>
      <c r="M9" s="61">
        <f>'scaling factors'!M9/50</f>
        <v>3.1383774</v>
      </c>
      <c r="N9" s="61">
        <f>'scaling factors'!N9/50</f>
        <v>2.0922516</v>
      </c>
      <c r="O9" s="61">
        <f>'scaling factors'!O9/50</f>
        <v>1.5691887</v>
      </c>
      <c r="P9" s="61">
        <f>'scaling factors'!P9/50</f>
        <v>1.2553509599999999</v>
      </c>
      <c r="Q9" s="61"/>
    </row>
    <row r="10" spans="1:17" x14ac:dyDescent="0.25">
      <c r="A10" s="61" t="str">
        <f>'scaling factors'!A10</f>
        <v>40 air</v>
      </c>
      <c r="B10" s="61">
        <f>'scaling factors'!B10</f>
        <v>1.25</v>
      </c>
      <c r="C10" s="61">
        <f>'scaling factors'!C10/50</f>
        <v>10.9589845</v>
      </c>
      <c r="D10" s="61">
        <f>'scaling factors'!D10/50</f>
        <v>5.4794922499999998</v>
      </c>
      <c r="E10" s="61">
        <f>'scaling factors'!E10/50</f>
        <v>3.6529948333333326</v>
      </c>
      <c r="F10" s="61">
        <f>'scaling factors'!F10/50</f>
        <v>2.7397461249999999</v>
      </c>
      <c r="G10" s="61">
        <f>'scaling factors'!G10/50</f>
        <v>2.1917968999999999</v>
      </c>
      <c r="H10" s="61"/>
      <c r="J10" s="61">
        <f>'scaling factors'!J10</f>
        <v>40</v>
      </c>
      <c r="K10" s="61">
        <f>'scaling factors'!K10</f>
        <v>1.25</v>
      </c>
      <c r="L10" s="61">
        <f>'scaling factors'!L10/50</f>
        <v>7.836210133333334</v>
      </c>
      <c r="M10" s="61">
        <f>'scaling factors'!M10/50</f>
        <v>3.918105066666667</v>
      </c>
      <c r="N10" s="61">
        <f>'scaling factors'!N10/50</f>
        <v>2.6120700444444447</v>
      </c>
      <c r="O10" s="61">
        <f>'scaling factors'!O10/50</f>
        <v>1.9590525333333335</v>
      </c>
      <c r="P10" s="61">
        <f>'scaling factors'!P10/50</f>
        <v>1.5672420266666669</v>
      </c>
      <c r="Q10" s="61"/>
    </row>
    <row r="11" spans="1:17" x14ac:dyDescent="0.25">
      <c r="A11" s="61" t="str">
        <f>'scaling factors'!A11</f>
        <v>40 air</v>
      </c>
      <c r="B11" s="61">
        <f>'scaling factors'!B11</f>
        <v>1.6</v>
      </c>
      <c r="C11" s="61">
        <f>'scaling factors'!C11/50</f>
        <v>13.95360111111111</v>
      </c>
      <c r="D11" s="61">
        <f>'scaling factors'!D11/50</f>
        <v>6.9768005555555552</v>
      </c>
      <c r="E11" s="61">
        <f>'scaling factors'!E11/50</f>
        <v>4.6512003703703702</v>
      </c>
      <c r="F11" s="61">
        <f>'scaling factors'!F11/50</f>
        <v>3.4884002777777776</v>
      </c>
      <c r="G11" s="61">
        <f>'scaling factors'!G11/50</f>
        <v>2.7907202222222223</v>
      </c>
      <c r="H11" s="61"/>
      <c r="J11" s="61">
        <f>'scaling factors'!J11</f>
        <v>40</v>
      </c>
      <c r="K11" s="61">
        <f>'scaling factors'!K11</f>
        <v>1.6</v>
      </c>
      <c r="L11" s="61">
        <f>'scaling factors'!L11/50</f>
        <v>10.029066799999999</v>
      </c>
      <c r="M11" s="61">
        <f>'scaling factors'!M11/50</f>
        <v>5.0145333999999995</v>
      </c>
      <c r="N11" s="61">
        <f>'scaling factors'!N11/50</f>
        <v>3.3430222666666665</v>
      </c>
      <c r="O11" s="61">
        <f>'scaling factors'!O11/50</f>
        <v>2.5072666999999997</v>
      </c>
      <c r="P11" s="61">
        <f>'scaling factors'!P11/50</f>
        <v>2.0058133599999999</v>
      </c>
      <c r="Q11" s="61"/>
    </row>
    <row r="12" spans="1:17" x14ac:dyDescent="0.25">
      <c r="A12" s="61" t="str">
        <f>'scaling factors'!A12</f>
        <v>40 air</v>
      </c>
      <c r="B12" s="61">
        <f>'scaling factors'!B12</f>
        <v>2</v>
      </c>
      <c r="C12" s="61">
        <f>'scaling factors'!C12/50</f>
        <v>17.422459666666665</v>
      </c>
      <c r="D12" s="61">
        <f>'scaling factors'!D12/50</f>
        <v>8.7112298333333325</v>
      </c>
      <c r="E12" s="61">
        <f>'scaling factors'!E12/50</f>
        <v>5.8074865555555553</v>
      </c>
      <c r="F12" s="61">
        <f>'scaling factors'!F12/50</f>
        <v>4.3556149166666662</v>
      </c>
      <c r="G12" s="61">
        <f>'scaling factors'!G12/50</f>
        <v>3.4844919333333331</v>
      </c>
      <c r="H12" s="61"/>
      <c r="J12" s="61">
        <f>'scaling factors'!J12</f>
        <v>40</v>
      </c>
      <c r="K12" s="61">
        <f>'scaling factors'!K12</f>
        <v>2</v>
      </c>
      <c r="L12" s="61">
        <f>'scaling factors'!L12/50</f>
        <v>12.560103644444444</v>
      </c>
      <c r="M12" s="61">
        <f>'scaling factors'!M12/50</f>
        <v>6.2800518222222221</v>
      </c>
      <c r="N12" s="61">
        <f>'scaling factors'!N12/50</f>
        <v>4.1867012148148142</v>
      </c>
      <c r="O12" s="61">
        <f>'scaling factors'!O12/50</f>
        <v>3.1400259111111111</v>
      </c>
      <c r="P12" s="61">
        <f>'scaling factors'!P12/50</f>
        <v>2.5120207288888885</v>
      </c>
      <c r="Q12" s="61"/>
    </row>
    <row r="13" spans="1:17" s="61" customFormat="1" x14ac:dyDescent="0.25">
      <c r="A13" s="61" t="str">
        <f>'scaling factors'!A24</f>
        <v>40 sil oil</v>
      </c>
      <c r="B13" s="61">
        <v>1</v>
      </c>
      <c r="C13" s="61">
        <f>'scaling factors'!C24/100</f>
        <v>8.8630914285714297</v>
      </c>
      <c r="D13" s="69">
        <f>'scaling factors'!D24/100</f>
        <v>4.4369264099999999</v>
      </c>
    </row>
    <row r="14" spans="1:17" s="68" customFormat="1" x14ac:dyDescent="0.25">
      <c r="A14" s="68" t="str">
        <f>'scaling factors'!A25</f>
        <v>40 sil oil</v>
      </c>
      <c r="B14" s="68">
        <v>1.25</v>
      </c>
      <c r="C14" s="68">
        <f>'scaling factors'!C25/100</f>
        <v>11.052648823529411</v>
      </c>
      <c r="D14" s="68">
        <f>'scaling factors'!D25/100</f>
        <v>5.5282497368421044</v>
      </c>
    </row>
    <row r="15" spans="1:17" s="68" customFormat="1" x14ac:dyDescent="0.25">
      <c r="A15" s="68" t="str">
        <f>'scaling factors'!A26</f>
        <v>40 sil oil</v>
      </c>
      <c r="B15" s="68">
        <v>1.6</v>
      </c>
      <c r="C15" s="68">
        <f>'scaling factors'!C26/100</f>
        <v>14.08847853658536</v>
      </c>
      <c r="D15" s="68">
        <f>'scaling factors'!D26/100</f>
        <v>7.043655882352942</v>
      </c>
    </row>
    <row r="16" spans="1:17" s="61" customFormat="1" x14ac:dyDescent="0.25">
      <c r="A16" s="61" t="str">
        <f>'scaling factors'!A27</f>
        <v>40 sil oil</v>
      </c>
      <c r="B16" s="61">
        <v>2</v>
      </c>
      <c r="C16" s="61">
        <f>'scaling factors'!C27/100</f>
        <v>17.594102702702695</v>
      </c>
      <c r="D16" s="61">
        <f>'scaling factors'!D27/100</f>
        <v>8.8032128205128188</v>
      </c>
    </row>
    <row r="17" spans="1:17" x14ac:dyDescent="0.25">
      <c r="A17" s="61">
        <f>'scaling factors'!A13</f>
        <v>60</v>
      </c>
      <c r="B17" s="61">
        <f>'scaling factors'!B13</f>
        <v>1</v>
      </c>
      <c r="C17" s="61">
        <f>'scaling factors'!C13/50</f>
        <v>13.091525333333333</v>
      </c>
      <c r="D17" s="61">
        <f>'scaling factors'!D13/50</f>
        <v>6.5457626666666666</v>
      </c>
      <c r="E17" s="61">
        <f>'scaling factors'!E13/50</f>
        <v>4.363841777777778</v>
      </c>
      <c r="F17" s="61">
        <f>'scaling factors'!F13/50</f>
        <v>3.2728813333333333</v>
      </c>
      <c r="G17" s="61">
        <f>'scaling factors'!G13/50</f>
        <v>2.6183050666666667</v>
      </c>
      <c r="H17" s="61"/>
      <c r="J17" s="61">
        <f>'scaling factors'!J13</f>
        <v>60</v>
      </c>
      <c r="K17" s="61">
        <f>'scaling factors'!K13</f>
        <v>1</v>
      </c>
      <c r="L17" s="61">
        <f>'scaling factors'!L13/50</f>
        <v>9.4370574666666656</v>
      </c>
      <c r="M17" s="61">
        <f>'scaling factors'!M13/50</f>
        <v>4.7185287333333328</v>
      </c>
      <c r="N17" s="61">
        <f>'scaling factors'!N13/50</f>
        <v>3.1456858222222221</v>
      </c>
      <c r="O17" s="61">
        <f>'scaling factors'!O13/50</f>
        <v>2.3592643666666664</v>
      </c>
      <c r="P17" s="61">
        <f>'scaling factors'!P13/50</f>
        <v>1.8874114933333335</v>
      </c>
      <c r="Q17" s="61"/>
    </row>
    <row r="18" spans="1:17" x14ac:dyDescent="0.25">
      <c r="A18" s="61">
        <f>'scaling factors'!A14</f>
        <v>60</v>
      </c>
      <c r="B18" s="61">
        <f>'scaling factors'!B14</f>
        <v>1.25</v>
      </c>
      <c r="C18" s="61">
        <f>'scaling factors'!C14/50</f>
        <v>16.313430333333333</v>
      </c>
      <c r="D18" s="61">
        <f>'scaling factors'!D14/50</f>
        <v>8.1567151666666664</v>
      </c>
      <c r="E18" s="61">
        <f>'scaling factors'!E14/50</f>
        <v>5.4378101111111103</v>
      </c>
      <c r="F18" s="61">
        <f>'scaling factors'!F14/50</f>
        <v>4.0783575833333332</v>
      </c>
      <c r="G18" s="61">
        <f>'scaling factors'!G14/50</f>
        <v>3.2626860666666664</v>
      </c>
      <c r="H18" s="61"/>
      <c r="J18" s="61">
        <f>'scaling factors'!J14</f>
        <v>60</v>
      </c>
      <c r="K18" s="61">
        <f>'scaling factors'!K14</f>
        <v>1.25</v>
      </c>
      <c r="L18" s="61">
        <f>'scaling factors'!L14/50</f>
        <v>11.7452676</v>
      </c>
      <c r="M18" s="61">
        <f>'scaling factors'!M14/50</f>
        <v>5.8726338</v>
      </c>
      <c r="N18" s="61">
        <f>'scaling factors'!N14/50</f>
        <v>3.9150891999999997</v>
      </c>
      <c r="O18" s="61">
        <f>'scaling factors'!O14/50</f>
        <v>2.9363169</v>
      </c>
      <c r="P18" s="61">
        <f>'scaling factors'!P14/50</f>
        <v>2.34905352</v>
      </c>
      <c r="Q18" s="61"/>
    </row>
    <row r="19" spans="1:17" x14ac:dyDescent="0.25">
      <c r="A19" s="61">
        <f>'scaling factors'!A15</f>
        <v>60</v>
      </c>
      <c r="B19" s="61">
        <f>'scaling factors'!B15</f>
        <v>1.6</v>
      </c>
      <c r="C19" s="61">
        <f>'scaling factors'!C15/50</f>
        <v>20.844886333333335</v>
      </c>
      <c r="D19" s="61">
        <f>'scaling factors'!D15/50</f>
        <v>10.422443166666667</v>
      </c>
      <c r="E19" s="61">
        <f>'scaling factors'!E15/50</f>
        <v>6.9482954444444438</v>
      </c>
      <c r="F19" s="61">
        <f>'scaling factors'!F15/50</f>
        <v>5.2112215833333337</v>
      </c>
      <c r="G19" s="61">
        <f>'scaling factors'!G15/50</f>
        <v>4.1689772666666673</v>
      </c>
      <c r="H19" s="61"/>
      <c r="J19" s="61">
        <f>'scaling factors'!J15</f>
        <v>60</v>
      </c>
      <c r="K19" s="61">
        <f>'scaling factors'!K15</f>
        <v>1.6</v>
      </c>
      <c r="L19" s="61">
        <f>'scaling factors'!L15/50</f>
        <v>15.089792666666664</v>
      </c>
      <c r="M19" s="61">
        <f>'scaling factors'!M15/50</f>
        <v>7.5448963333333321</v>
      </c>
      <c r="N19" s="61">
        <f>'scaling factors'!N15/50</f>
        <v>5.0299308888888881</v>
      </c>
      <c r="O19" s="61">
        <f>'scaling factors'!O15/50</f>
        <v>3.772448166666666</v>
      </c>
      <c r="P19" s="61">
        <f>'scaling factors'!P15/50</f>
        <v>3.0179585333333332</v>
      </c>
      <c r="Q19" s="61"/>
    </row>
    <row r="20" spans="1:17" x14ac:dyDescent="0.25">
      <c r="A20" s="61">
        <f>'scaling factors'!A16</f>
        <v>60</v>
      </c>
      <c r="B20" s="61">
        <f>'scaling factors'!B16</f>
        <v>2</v>
      </c>
      <c r="C20" s="61">
        <f>'scaling factors'!C16/50</f>
        <v>25.886970333333334</v>
      </c>
      <c r="D20" s="61">
        <f>'scaling factors'!D16/50</f>
        <v>12.943485166666667</v>
      </c>
      <c r="E20" s="61">
        <f>'scaling factors'!E16/50</f>
        <v>8.6289901111111114</v>
      </c>
      <c r="F20" s="61">
        <f>'scaling factors'!F16/50</f>
        <v>6.4717425833333335</v>
      </c>
      <c r="G20" s="61">
        <f>'scaling factors'!G16/50</f>
        <v>5.1773940666666673</v>
      </c>
      <c r="H20" s="61"/>
      <c r="J20" s="61">
        <f>'scaling factors'!J16</f>
        <v>60</v>
      </c>
      <c r="K20" s="61">
        <f>'scaling factors'!K16</f>
        <v>2</v>
      </c>
      <c r="L20" s="61">
        <f>'scaling factors'!L16/50</f>
        <v>18.789583199999999</v>
      </c>
      <c r="M20" s="61">
        <f>'scaling factors'!M16/50</f>
        <v>9.3947915999999996</v>
      </c>
      <c r="N20" s="61">
        <f>'scaling factors'!N16/50</f>
        <v>6.2631943999999997</v>
      </c>
      <c r="O20" s="61">
        <f>'scaling factors'!O16/50</f>
        <v>4.6973957999999998</v>
      </c>
      <c r="P20" s="61">
        <f>'scaling factors'!P16/50</f>
        <v>3.7579166399999995</v>
      </c>
      <c r="Q20" s="61"/>
    </row>
    <row r="21" spans="1:17" x14ac:dyDescent="0.25">
      <c r="A21" s="61">
        <f>'scaling factors'!A17</f>
        <v>100</v>
      </c>
      <c r="B21" s="61">
        <f>'scaling factors'!B17</f>
        <v>1</v>
      </c>
      <c r="C21" s="61">
        <f>'scaling factors'!C17/50</f>
        <v>22.160147333333338</v>
      </c>
      <c r="D21" s="61">
        <f>'scaling factors'!D17/50</f>
        <v>11.075599111111112</v>
      </c>
      <c r="E21" s="61">
        <f>'scaling factors'!E17/50</f>
        <v>7.3867157777777797</v>
      </c>
      <c r="F21" s="61">
        <f>'scaling factors'!F17/50</f>
        <v>5.5400368333333345</v>
      </c>
      <c r="G21" s="61">
        <f>'scaling factors'!G17/50</f>
        <v>4.432029466666668</v>
      </c>
      <c r="H21" s="61"/>
      <c r="J21" s="61">
        <f>'scaling factors'!J17</f>
        <v>100</v>
      </c>
      <c r="K21" s="61">
        <f>'scaling factors'!K17</f>
        <v>1</v>
      </c>
      <c r="L21" s="61">
        <f>'scaling factors'!L17/50</f>
        <v>15.768256133333331</v>
      </c>
      <c r="M21" s="61">
        <f>'scaling factors'!M17/50</f>
        <v>7.8908429333333334</v>
      </c>
      <c r="N21" s="61">
        <f>'scaling factors'!N17/50</f>
        <v>5.2560853777777776</v>
      </c>
      <c r="O21" s="61">
        <f>'scaling factors'!O17/50</f>
        <v>3.9420640333333328</v>
      </c>
      <c r="P21" s="61">
        <f>'scaling factors'!P17/50</f>
        <v>3.1536512266666663</v>
      </c>
      <c r="Q21" s="61"/>
    </row>
    <row r="22" spans="1:17" x14ac:dyDescent="0.25">
      <c r="A22" s="61">
        <f>'scaling factors'!A18</f>
        <v>100</v>
      </c>
      <c r="B22" s="61">
        <f>'scaling factors'!B18</f>
        <v>1.25</v>
      </c>
      <c r="C22" s="61">
        <f>'scaling factors'!C18/50</f>
        <v>27.607298222222219</v>
      </c>
      <c r="D22" s="61">
        <f>'scaling factors'!D18/50</f>
        <v>13.80364911111111</v>
      </c>
      <c r="E22" s="61">
        <f>'scaling factors'!E18/50</f>
        <v>9.2024327407407398</v>
      </c>
      <c r="F22" s="61">
        <f>'scaling factors'!F18/50</f>
        <v>6.9018245555555549</v>
      </c>
      <c r="G22" s="61">
        <f>'scaling factors'!G18/50</f>
        <v>5.5214596444444446</v>
      </c>
      <c r="H22" s="61"/>
      <c r="J22" s="61">
        <f>'scaling factors'!J18</f>
        <v>100</v>
      </c>
      <c r="K22" s="61">
        <f>'scaling factors'!K18</f>
        <v>1.25</v>
      </c>
      <c r="L22" s="61">
        <f>'scaling factors'!L18/50</f>
        <v>19.7308068</v>
      </c>
      <c r="M22" s="61">
        <f>'scaling factors'!M18/50</f>
        <v>9.8654033999999999</v>
      </c>
      <c r="N22" s="61">
        <f>'scaling factors'!N18/50</f>
        <v>6.5769356000000005</v>
      </c>
      <c r="O22" s="61">
        <f>'scaling factors'!O18/50</f>
        <v>4.9327017</v>
      </c>
      <c r="P22" s="61">
        <f>'scaling factors'!P18/50</f>
        <v>3.9461613599999996</v>
      </c>
      <c r="Q22" s="61"/>
    </row>
    <row r="23" spans="1:17" x14ac:dyDescent="0.25">
      <c r="A23" s="61">
        <f>'scaling factors'!A19</f>
        <v>100</v>
      </c>
      <c r="B23" s="61">
        <f>'scaling factors'!B19</f>
        <v>1.6</v>
      </c>
      <c r="C23" s="61">
        <f>'scaling factors'!C19/50</f>
        <v>35.293742000000002</v>
      </c>
      <c r="D23" s="61">
        <f>'scaling factors'!D19/50</f>
        <v>17.646871000000001</v>
      </c>
      <c r="E23" s="61">
        <f>'scaling factors'!E19/50</f>
        <v>11.764580666666667</v>
      </c>
      <c r="F23" s="61">
        <f>'scaling factors'!F19/50</f>
        <v>8.8234355000000004</v>
      </c>
      <c r="G23" s="61">
        <f>'scaling factors'!G19/50</f>
        <v>7.0587484000000007</v>
      </c>
      <c r="H23" s="61"/>
      <c r="J23" s="61">
        <f>'scaling factors'!J19</f>
        <v>100</v>
      </c>
      <c r="K23" s="61">
        <f>'scaling factors'!K19</f>
        <v>1.6</v>
      </c>
      <c r="L23" s="61">
        <f>'scaling factors'!L19/50</f>
        <v>25.177814933333334</v>
      </c>
      <c r="M23" s="61">
        <f>'scaling factors'!M19/50</f>
        <v>12.588907466666667</v>
      </c>
      <c r="N23" s="61">
        <f>'scaling factors'!N19/50</f>
        <v>8.3926049777777774</v>
      </c>
      <c r="O23" s="61">
        <f>'scaling factors'!O19/50</f>
        <v>6.2944537333333335</v>
      </c>
      <c r="P23" s="61">
        <f>'scaling factors'!P19/50</f>
        <v>5.0355629866666671</v>
      </c>
      <c r="Q23" s="61"/>
    </row>
    <row r="24" spans="1:17" x14ac:dyDescent="0.25">
      <c r="A24" s="61">
        <f>'scaling factors'!A20</f>
        <v>100</v>
      </c>
      <c r="B24" s="61">
        <f>'scaling factors'!B20</f>
        <v>2</v>
      </c>
      <c r="C24" s="61">
        <f>'scaling factors'!C20/50</f>
        <v>44.040299999999995</v>
      </c>
      <c r="D24" s="61">
        <f>'scaling factors'!D20/50</f>
        <v>22.020149999999997</v>
      </c>
      <c r="E24" s="61">
        <f>'scaling factors'!E20/50</f>
        <v>14.680099999999999</v>
      </c>
      <c r="F24" s="61">
        <f>'scaling factors'!F20/50</f>
        <v>11.010074999999999</v>
      </c>
      <c r="G24" s="61">
        <f>'scaling factors'!G20/50</f>
        <v>8.8080599999999993</v>
      </c>
      <c r="H24" s="61"/>
      <c r="J24" s="61">
        <f>'scaling factors'!J20</f>
        <v>100</v>
      </c>
      <c r="K24" s="61">
        <f>'scaling factors'!K20</f>
        <v>2</v>
      </c>
      <c r="L24" s="61">
        <f>'scaling factors'!L20/50</f>
        <v>31.357306388888887</v>
      </c>
      <c r="M24" s="61">
        <f>'scaling factors'!M20/50</f>
        <v>15.678653194444443</v>
      </c>
      <c r="N24" s="61">
        <f>'scaling factors'!N20/50</f>
        <v>10.452435462962962</v>
      </c>
      <c r="O24" s="61">
        <f>'scaling factors'!O20/50</f>
        <v>7.8393265972222217</v>
      </c>
      <c r="P24" s="61">
        <f>'scaling factors'!P20/50</f>
        <v>6.2714612777777781</v>
      </c>
      <c r="Q24" s="61"/>
    </row>
    <row r="25" spans="1:17" x14ac:dyDescent="0.25">
      <c r="A25" s="61"/>
    </row>
    <row r="26" spans="1:17" x14ac:dyDescent="0.25">
      <c r="A26" s="61"/>
    </row>
    <row r="27" spans="1:17" x14ac:dyDescent="0.25">
      <c r="A27" s="61"/>
    </row>
    <row r="28" spans="1:17" x14ac:dyDescent="0.25">
      <c r="A28" s="6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opLeftCell="A5" workbookViewId="0">
      <selection activeCell="H26" sqref="H26"/>
    </sheetView>
  </sheetViews>
  <sheetFormatPr defaultRowHeight="15" x14ac:dyDescent="0.25"/>
  <sheetData>
    <row r="2" spans="1:16" x14ac:dyDescent="0.25">
      <c r="A2" s="61" t="s">
        <v>5</v>
      </c>
      <c r="B2" s="61" t="s">
        <v>6</v>
      </c>
      <c r="C2" s="61"/>
      <c r="J2" s="61" t="s">
        <v>5</v>
      </c>
      <c r="K2" s="61" t="s">
        <v>10</v>
      </c>
    </row>
    <row r="3" spans="1:16" x14ac:dyDescent="0.25">
      <c r="A3" s="61" t="s">
        <v>13</v>
      </c>
      <c r="B3" s="61"/>
      <c r="C3" s="61" t="s">
        <v>2</v>
      </c>
      <c r="J3" s="61" t="s">
        <v>13</v>
      </c>
      <c r="K3" s="61"/>
      <c r="L3" s="61" t="s">
        <v>2</v>
      </c>
    </row>
    <row r="4" spans="1:16" x14ac:dyDescent="0.25">
      <c r="A4" s="61" t="s">
        <v>0</v>
      </c>
      <c r="B4" s="61" t="s">
        <v>1</v>
      </c>
      <c r="C4" s="61" t="s">
        <v>3</v>
      </c>
      <c r="D4" s="61" t="s">
        <v>4</v>
      </c>
      <c r="E4" t="s">
        <v>7</v>
      </c>
      <c r="F4" t="s">
        <v>8</v>
      </c>
      <c r="G4" t="s">
        <v>9</v>
      </c>
      <c r="J4" s="61" t="s">
        <v>0</v>
      </c>
      <c r="K4" s="61" t="s">
        <v>1</v>
      </c>
      <c r="L4" s="61" t="s">
        <v>3</v>
      </c>
      <c r="M4" s="61" t="s">
        <v>4</v>
      </c>
      <c r="N4" s="61" t="s">
        <v>7</v>
      </c>
      <c r="O4" s="61" t="s">
        <v>8</v>
      </c>
      <c r="P4" s="61" t="s">
        <v>9</v>
      </c>
    </row>
    <row r="5" spans="1:16" x14ac:dyDescent="0.25">
      <c r="A5" s="61">
        <v>10</v>
      </c>
      <c r="B5" s="61">
        <v>1</v>
      </c>
      <c r="C5" s="62">
        <v>109.3</v>
      </c>
      <c r="D5" s="62">
        <v>54.722226666666664</v>
      </c>
      <c r="E5">
        <f>C5/3</f>
        <v>36.43333333333333</v>
      </c>
      <c r="F5">
        <f>C5/4</f>
        <v>27.324999999999999</v>
      </c>
      <c r="G5">
        <f>C5/5</f>
        <v>21.86</v>
      </c>
      <c r="J5" s="61">
        <v>10</v>
      </c>
      <c r="K5" s="61">
        <v>1</v>
      </c>
      <c r="L5" s="62">
        <v>77.437380000000005</v>
      </c>
      <c r="M5" s="62">
        <v>38.867926666666655</v>
      </c>
      <c r="N5">
        <f>L5/3</f>
        <v>25.812460000000002</v>
      </c>
      <c r="O5">
        <f>L5/4</f>
        <v>19.359345000000001</v>
      </c>
      <c r="P5">
        <f>L5/5</f>
        <v>15.487476000000001</v>
      </c>
    </row>
    <row r="6" spans="1:16" x14ac:dyDescent="0.25">
      <c r="A6" s="61">
        <v>10</v>
      </c>
      <c r="B6" s="61">
        <v>1.25</v>
      </c>
      <c r="C6" s="62">
        <v>136.78418000000002</v>
      </c>
      <c r="D6" s="62">
        <v>68.35987333333334</v>
      </c>
      <c r="E6" s="61">
        <f t="shared" ref="E6:E20" si="0">C6/3</f>
        <v>45.594726666666674</v>
      </c>
      <c r="F6" s="61">
        <f t="shared" ref="F6:F20" si="1">C6/4</f>
        <v>34.196045000000005</v>
      </c>
      <c r="G6" s="61">
        <f t="shared" ref="G6:G20" si="2">C6/5</f>
        <v>27.356836000000005</v>
      </c>
      <c r="J6" s="61">
        <v>10</v>
      </c>
      <c r="K6" s="61">
        <v>1.25</v>
      </c>
      <c r="L6" s="62">
        <v>96.608873333333349</v>
      </c>
      <c r="M6">
        <f>L6/2</f>
        <v>48.304436666666675</v>
      </c>
      <c r="N6" s="61">
        <f t="shared" ref="N6:N20" si="3">L6/3</f>
        <v>32.202957777777783</v>
      </c>
      <c r="O6" s="61">
        <f t="shared" ref="O6:O20" si="4">L6/4</f>
        <v>24.152218333333337</v>
      </c>
      <c r="P6" s="61">
        <f t="shared" ref="P6:P20" si="5">L6/5</f>
        <v>19.32177466666667</v>
      </c>
    </row>
    <row r="7" spans="1:16" x14ac:dyDescent="0.25">
      <c r="A7" s="61">
        <v>10</v>
      </c>
      <c r="B7" s="61">
        <v>1.6</v>
      </c>
      <c r="C7" s="62">
        <v>174.26665333333335</v>
      </c>
      <c r="D7" s="62">
        <v>87.402259999999998</v>
      </c>
      <c r="E7" s="61">
        <f t="shared" si="0"/>
        <v>58.088884444444453</v>
      </c>
      <c r="F7" s="61">
        <f t="shared" si="1"/>
        <v>43.566663333333338</v>
      </c>
      <c r="G7" s="61">
        <f t="shared" si="2"/>
        <v>34.853330666666672</v>
      </c>
      <c r="J7" s="61">
        <v>10</v>
      </c>
      <c r="K7" s="61">
        <v>1.6</v>
      </c>
      <c r="L7" s="62">
        <v>123.68827333333336</v>
      </c>
      <c r="M7" s="61">
        <f t="shared" ref="M7:M20" si="6">L7/2</f>
        <v>61.844136666666678</v>
      </c>
      <c r="N7" s="61">
        <f t="shared" si="3"/>
        <v>41.229424444444454</v>
      </c>
      <c r="O7" s="61">
        <f t="shared" si="4"/>
        <v>30.922068333333339</v>
      </c>
      <c r="P7" s="61">
        <f t="shared" si="5"/>
        <v>24.737654666666671</v>
      </c>
    </row>
    <row r="8" spans="1:16" x14ac:dyDescent="0.25">
      <c r="A8" s="61">
        <v>10</v>
      </c>
      <c r="B8" s="61">
        <v>2</v>
      </c>
      <c r="C8" s="62">
        <v>217.73536666666666</v>
      </c>
      <c r="D8" s="62">
        <v>108.84506666666665</v>
      </c>
      <c r="E8" s="61">
        <f t="shared" si="0"/>
        <v>72.57845555555555</v>
      </c>
      <c r="F8" s="61">
        <f t="shared" si="1"/>
        <v>54.433841666666666</v>
      </c>
      <c r="G8" s="61">
        <f t="shared" si="2"/>
        <v>43.54707333333333</v>
      </c>
      <c r="J8" s="61">
        <v>10</v>
      </c>
      <c r="K8" s="61">
        <v>2</v>
      </c>
      <c r="L8" s="62">
        <v>154.6164333333333</v>
      </c>
      <c r="M8" s="61">
        <f t="shared" si="6"/>
        <v>77.308216666666652</v>
      </c>
      <c r="N8" s="61">
        <f t="shared" si="3"/>
        <v>51.538811111111102</v>
      </c>
      <c r="O8" s="61">
        <f t="shared" si="4"/>
        <v>38.654108333333326</v>
      </c>
      <c r="P8" s="61">
        <f t="shared" si="5"/>
        <v>30.923286666666662</v>
      </c>
    </row>
    <row r="9" spans="1:16" x14ac:dyDescent="0.25">
      <c r="A9" s="61" t="s">
        <v>16</v>
      </c>
      <c r="B9" s="61">
        <v>1</v>
      </c>
      <c r="C9" s="62">
        <v>439.47596666666664</v>
      </c>
      <c r="D9">
        <f>C9/2</f>
        <v>219.73798333333332</v>
      </c>
      <c r="E9" s="61">
        <f t="shared" si="0"/>
        <v>146.49198888888887</v>
      </c>
      <c r="F9" s="61">
        <f t="shared" si="1"/>
        <v>109.86899166666666</v>
      </c>
      <c r="G9" s="61">
        <f t="shared" si="2"/>
        <v>87.895193333333324</v>
      </c>
      <c r="J9" s="61">
        <v>40</v>
      </c>
      <c r="K9" s="61">
        <v>1</v>
      </c>
      <c r="L9" s="62">
        <v>313.83774</v>
      </c>
      <c r="M9" s="61">
        <f t="shared" si="6"/>
        <v>156.91887</v>
      </c>
      <c r="N9" s="61">
        <f t="shared" si="3"/>
        <v>104.61257999999999</v>
      </c>
      <c r="O9" s="61">
        <f t="shared" si="4"/>
        <v>78.459434999999999</v>
      </c>
      <c r="P9" s="61">
        <f t="shared" si="5"/>
        <v>62.767547999999998</v>
      </c>
    </row>
    <row r="10" spans="1:16" x14ac:dyDescent="0.25">
      <c r="A10" s="68" t="s">
        <v>16</v>
      </c>
      <c r="B10" s="61">
        <v>1.25</v>
      </c>
      <c r="C10" s="62">
        <v>547.94922499999996</v>
      </c>
      <c r="D10" s="61">
        <f t="shared" ref="D10:D20" si="7">C10/2</f>
        <v>273.97461249999998</v>
      </c>
      <c r="E10" s="61">
        <f t="shared" si="0"/>
        <v>182.64974166666664</v>
      </c>
      <c r="F10" s="61">
        <f t="shared" si="1"/>
        <v>136.98730624999999</v>
      </c>
      <c r="G10" s="61">
        <f t="shared" si="2"/>
        <v>109.589845</v>
      </c>
      <c r="J10" s="61">
        <v>40</v>
      </c>
      <c r="K10" s="61">
        <v>1.25</v>
      </c>
      <c r="L10" s="62">
        <v>391.8105066666667</v>
      </c>
      <c r="M10" s="61">
        <f t="shared" si="6"/>
        <v>195.90525333333335</v>
      </c>
      <c r="N10" s="61">
        <f t="shared" si="3"/>
        <v>130.60350222222223</v>
      </c>
      <c r="O10" s="61">
        <f t="shared" si="4"/>
        <v>97.952626666666674</v>
      </c>
      <c r="P10" s="61">
        <f t="shared" si="5"/>
        <v>78.362101333333342</v>
      </c>
    </row>
    <row r="11" spans="1:16" x14ac:dyDescent="0.25">
      <c r="A11" s="68" t="s">
        <v>16</v>
      </c>
      <c r="B11" s="61">
        <v>1.6</v>
      </c>
      <c r="C11" s="62">
        <v>697.68005555555555</v>
      </c>
      <c r="D11" s="61">
        <f t="shared" si="7"/>
        <v>348.84002777777778</v>
      </c>
      <c r="E11" s="61">
        <f t="shared" si="0"/>
        <v>232.56001851851852</v>
      </c>
      <c r="F11" s="61">
        <f t="shared" si="1"/>
        <v>174.42001388888889</v>
      </c>
      <c r="G11" s="61">
        <f t="shared" si="2"/>
        <v>139.53601111111112</v>
      </c>
      <c r="J11" s="61">
        <v>40</v>
      </c>
      <c r="K11" s="61">
        <v>1.6</v>
      </c>
      <c r="L11" s="62">
        <v>501.45333999999997</v>
      </c>
      <c r="M11" s="61">
        <f t="shared" si="6"/>
        <v>250.72666999999998</v>
      </c>
      <c r="N11" s="61">
        <f t="shared" si="3"/>
        <v>167.15111333333331</v>
      </c>
      <c r="O11" s="61">
        <f t="shared" si="4"/>
        <v>125.36333499999999</v>
      </c>
      <c r="P11" s="61">
        <f t="shared" si="5"/>
        <v>100.290668</v>
      </c>
    </row>
    <row r="12" spans="1:16" x14ac:dyDescent="0.25">
      <c r="A12" s="68" t="s">
        <v>16</v>
      </c>
      <c r="B12" s="61">
        <v>2</v>
      </c>
      <c r="C12" s="62">
        <v>871.12298333333331</v>
      </c>
      <c r="D12" s="61">
        <f t="shared" si="7"/>
        <v>435.56149166666665</v>
      </c>
      <c r="E12" s="61">
        <f t="shared" si="0"/>
        <v>290.37432777777775</v>
      </c>
      <c r="F12" s="61">
        <f t="shared" si="1"/>
        <v>217.78074583333333</v>
      </c>
      <c r="G12" s="61">
        <f t="shared" si="2"/>
        <v>174.22459666666666</v>
      </c>
      <c r="J12" s="61">
        <v>40</v>
      </c>
      <c r="K12" s="61">
        <v>2</v>
      </c>
      <c r="L12" s="62">
        <v>628.00518222222217</v>
      </c>
      <c r="M12" s="61">
        <f t="shared" si="6"/>
        <v>314.00259111111109</v>
      </c>
      <c r="N12" s="61">
        <f t="shared" si="3"/>
        <v>209.33506074074072</v>
      </c>
      <c r="O12" s="61">
        <f t="shared" si="4"/>
        <v>157.00129555555554</v>
      </c>
      <c r="P12" s="61">
        <f t="shared" si="5"/>
        <v>125.60103644444443</v>
      </c>
    </row>
    <row r="13" spans="1:16" x14ac:dyDescent="0.25">
      <c r="A13" s="61">
        <v>60</v>
      </c>
      <c r="B13" s="61">
        <v>1</v>
      </c>
      <c r="C13" s="62">
        <v>654.5762666666667</v>
      </c>
      <c r="D13" s="61">
        <f t="shared" si="7"/>
        <v>327.28813333333335</v>
      </c>
      <c r="E13" s="61">
        <f t="shared" si="0"/>
        <v>218.19208888888889</v>
      </c>
      <c r="F13" s="61">
        <f t="shared" si="1"/>
        <v>163.64406666666667</v>
      </c>
      <c r="G13" s="61">
        <f t="shared" si="2"/>
        <v>130.91525333333334</v>
      </c>
      <c r="J13" s="61">
        <v>60</v>
      </c>
      <c r="K13" s="61">
        <v>1</v>
      </c>
      <c r="L13" s="62">
        <v>471.85287333333332</v>
      </c>
      <c r="M13" s="61">
        <f t="shared" si="6"/>
        <v>235.92643666666666</v>
      </c>
      <c r="N13" s="61">
        <f t="shared" si="3"/>
        <v>157.28429111111112</v>
      </c>
      <c r="O13" s="61">
        <f t="shared" si="4"/>
        <v>117.96321833333333</v>
      </c>
      <c r="P13" s="61">
        <f t="shared" si="5"/>
        <v>94.37057466666667</v>
      </c>
    </row>
    <row r="14" spans="1:16" x14ac:dyDescent="0.25">
      <c r="A14" s="61">
        <v>60</v>
      </c>
      <c r="B14" s="61">
        <v>1.25</v>
      </c>
      <c r="C14" s="62">
        <v>815.67151666666666</v>
      </c>
      <c r="D14" s="61">
        <f t="shared" si="7"/>
        <v>407.83575833333333</v>
      </c>
      <c r="E14" s="61">
        <f t="shared" si="0"/>
        <v>271.89050555555554</v>
      </c>
      <c r="F14" s="61">
        <f t="shared" si="1"/>
        <v>203.91787916666667</v>
      </c>
      <c r="G14" s="61">
        <f t="shared" si="2"/>
        <v>163.13430333333332</v>
      </c>
      <c r="J14" s="61">
        <v>60</v>
      </c>
      <c r="K14" s="61">
        <v>1.25</v>
      </c>
      <c r="L14" s="62">
        <v>587.26337999999998</v>
      </c>
      <c r="M14" s="61">
        <f t="shared" si="6"/>
        <v>293.63168999999999</v>
      </c>
      <c r="N14" s="61">
        <f t="shared" si="3"/>
        <v>195.75445999999999</v>
      </c>
      <c r="O14" s="61">
        <f t="shared" si="4"/>
        <v>146.815845</v>
      </c>
      <c r="P14" s="61">
        <f t="shared" si="5"/>
        <v>117.452676</v>
      </c>
    </row>
    <row r="15" spans="1:16" x14ac:dyDescent="0.25">
      <c r="A15" s="61">
        <v>60</v>
      </c>
      <c r="B15" s="61">
        <v>1.6</v>
      </c>
      <c r="C15" s="62">
        <v>1042.2443166666667</v>
      </c>
      <c r="D15" s="61">
        <f t="shared" si="7"/>
        <v>521.12215833333335</v>
      </c>
      <c r="E15" s="61">
        <f t="shared" si="0"/>
        <v>347.41477222222221</v>
      </c>
      <c r="F15" s="61">
        <f t="shared" si="1"/>
        <v>260.56107916666667</v>
      </c>
      <c r="G15" s="61">
        <f t="shared" si="2"/>
        <v>208.44886333333335</v>
      </c>
      <c r="J15" s="61">
        <v>60</v>
      </c>
      <c r="K15" s="61">
        <v>1.6</v>
      </c>
      <c r="L15" s="62">
        <v>754.48963333333324</v>
      </c>
      <c r="M15" s="61">
        <f t="shared" si="6"/>
        <v>377.24481666666662</v>
      </c>
      <c r="N15" s="61">
        <f t="shared" si="3"/>
        <v>251.49654444444442</v>
      </c>
      <c r="O15" s="61">
        <f t="shared" si="4"/>
        <v>188.62240833333331</v>
      </c>
      <c r="P15" s="61">
        <f t="shared" si="5"/>
        <v>150.89792666666665</v>
      </c>
    </row>
    <row r="16" spans="1:16" x14ac:dyDescent="0.25">
      <c r="A16" s="61">
        <v>60</v>
      </c>
      <c r="B16" s="61">
        <v>2</v>
      </c>
      <c r="C16" s="62">
        <v>1294.3485166666667</v>
      </c>
      <c r="D16" s="61">
        <f t="shared" si="7"/>
        <v>647.17425833333334</v>
      </c>
      <c r="E16" s="61">
        <f t="shared" si="0"/>
        <v>431.44950555555556</v>
      </c>
      <c r="F16" s="61">
        <f t="shared" si="1"/>
        <v>323.58712916666667</v>
      </c>
      <c r="G16" s="61">
        <f t="shared" si="2"/>
        <v>258.86970333333335</v>
      </c>
      <c r="J16" s="61">
        <v>60</v>
      </c>
      <c r="K16" s="61">
        <v>2</v>
      </c>
      <c r="L16" s="62">
        <v>939.47915999999998</v>
      </c>
      <c r="M16" s="61">
        <f t="shared" si="6"/>
        <v>469.73957999999999</v>
      </c>
      <c r="N16" s="61">
        <f t="shared" si="3"/>
        <v>313.15971999999999</v>
      </c>
      <c r="O16" s="61">
        <f t="shared" si="4"/>
        <v>234.86978999999999</v>
      </c>
      <c r="P16" s="61">
        <f t="shared" si="5"/>
        <v>187.89583199999998</v>
      </c>
    </row>
    <row r="17" spans="1:16" x14ac:dyDescent="0.25">
      <c r="A17" s="61">
        <v>100</v>
      </c>
      <c r="B17" s="61">
        <v>1</v>
      </c>
      <c r="C17" s="62">
        <v>1108.0073666666669</v>
      </c>
      <c r="D17" s="62">
        <v>553.7799555555556</v>
      </c>
      <c r="E17" s="61">
        <f t="shared" si="0"/>
        <v>369.335788888889</v>
      </c>
      <c r="F17" s="61">
        <f t="shared" si="1"/>
        <v>277.00184166666673</v>
      </c>
      <c r="G17" s="61">
        <f t="shared" si="2"/>
        <v>221.60147333333339</v>
      </c>
      <c r="J17" s="61">
        <v>100</v>
      </c>
      <c r="K17" s="61">
        <v>1</v>
      </c>
      <c r="L17" s="62">
        <v>788.4128066666666</v>
      </c>
      <c r="M17" s="62">
        <v>394.54214666666667</v>
      </c>
      <c r="N17" s="61">
        <f t="shared" si="3"/>
        <v>262.80426888888888</v>
      </c>
      <c r="O17" s="61">
        <f t="shared" si="4"/>
        <v>197.10320166666665</v>
      </c>
      <c r="P17" s="61">
        <f t="shared" si="5"/>
        <v>157.68256133333333</v>
      </c>
    </row>
    <row r="18" spans="1:16" x14ac:dyDescent="0.25">
      <c r="A18" s="61">
        <v>100</v>
      </c>
      <c r="B18" s="61">
        <v>1.25</v>
      </c>
      <c r="C18" s="62">
        <v>1380.364911111111</v>
      </c>
      <c r="D18" s="61">
        <f t="shared" si="7"/>
        <v>690.18245555555552</v>
      </c>
      <c r="E18" s="61">
        <f t="shared" si="0"/>
        <v>460.12163703703703</v>
      </c>
      <c r="F18" s="61">
        <f t="shared" si="1"/>
        <v>345.09122777777776</v>
      </c>
      <c r="G18" s="61">
        <f t="shared" si="2"/>
        <v>276.07298222222221</v>
      </c>
      <c r="J18" s="61">
        <v>100</v>
      </c>
      <c r="K18" s="61">
        <v>1.25</v>
      </c>
      <c r="L18" s="62">
        <v>986.54034000000001</v>
      </c>
      <c r="M18" s="61">
        <f t="shared" si="6"/>
        <v>493.27017000000001</v>
      </c>
      <c r="N18" s="61">
        <f t="shared" si="3"/>
        <v>328.84678000000002</v>
      </c>
      <c r="O18" s="61">
        <f t="shared" si="4"/>
        <v>246.635085</v>
      </c>
      <c r="P18" s="61">
        <f t="shared" si="5"/>
        <v>197.30806799999999</v>
      </c>
    </row>
    <row r="19" spans="1:16" x14ac:dyDescent="0.25">
      <c r="A19" s="61">
        <v>100</v>
      </c>
      <c r="B19" s="61">
        <v>1.6</v>
      </c>
      <c r="C19" s="62">
        <v>1764.6871000000001</v>
      </c>
      <c r="D19" s="61">
        <f t="shared" si="7"/>
        <v>882.34355000000005</v>
      </c>
      <c r="E19" s="61">
        <f t="shared" si="0"/>
        <v>588.2290333333334</v>
      </c>
      <c r="F19" s="61">
        <f t="shared" si="1"/>
        <v>441.17177500000003</v>
      </c>
      <c r="G19" s="61">
        <f t="shared" si="2"/>
        <v>352.93742000000003</v>
      </c>
      <c r="J19" s="61">
        <v>100</v>
      </c>
      <c r="K19" s="61">
        <v>1.6</v>
      </c>
      <c r="L19" s="62">
        <v>1258.8907466666667</v>
      </c>
      <c r="M19" s="61">
        <f t="shared" si="6"/>
        <v>629.44537333333335</v>
      </c>
      <c r="N19" s="61">
        <f t="shared" si="3"/>
        <v>419.6302488888889</v>
      </c>
      <c r="O19" s="61">
        <f t="shared" si="4"/>
        <v>314.72268666666668</v>
      </c>
      <c r="P19" s="61">
        <f t="shared" si="5"/>
        <v>251.77814933333335</v>
      </c>
    </row>
    <row r="20" spans="1:16" x14ac:dyDescent="0.25">
      <c r="A20" s="61">
        <v>100</v>
      </c>
      <c r="B20" s="61">
        <v>2</v>
      </c>
      <c r="C20" s="62">
        <v>2202.0149999999999</v>
      </c>
      <c r="D20" s="61">
        <f t="shared" si="7"/>
        <v>1101.0074999999999</v>
      </c>
      <c r="E20" s="61">
        <f t="shared" si="0"/>
        <v>734.005</v>
      </c>
      <c r="F20" s="61">
        <f t="shared" si="1"/>
        <v>550.50374999999997</v>
      </c>
      <c r="G20" s="61">
        <f t="shared" si="2"/>
        <v>440.40299999999996</v>
      </c>
      <c r="J20" s="61">
        <v>100</v>
      </c>
      <c r="K20" s="61">
        <v>2</v>
      </c>
      <c r="L20" s="62">
        <v>1567.8653194444444</v>
      </c>
      <c r="M20" s="61">
        <f t="shared" si="6"/>
        <v>783.93265972222218</v>
      </c>
      <c r="N20" s="61">
        <f t="shared" si="3"/>
        <v>522.62177314814812</v>
      </c>
      <c r="O20" s="61">
        <f t="shared" si="4"/>
        <v>391.96632986111109</v>
      </c>
      <c r="P20" s="61">
        <f t="shared" si="5"/>
        <v>313.5730638888889</v>
      </c>
    </row>
    <row r="22" spans="1:16" x14ac:dyDescent="0.25">
      <c r="A22" s="61" t="s">
        <v>15</v>
      </c>
      <c r="B22" s="61"/>
      <c r="C22" s="61" t="s">
        <v>2</v>
      </c>
      <c r="J22" s="61"/>
      <c r="K22" s="61"/>
      <c r="L22" s="61"/>
    </row>
    <row r="23" spans="1:16" x14ac:dyDescent="0.25">
      <c r="C23" s="61" t="s">
        <v>3</v>
      </c>
      <c r="D23" t="s">
        <v>4</v>
      </c>
    </row>
    <row r="24" spans="1:16" x14ac:dyDescent="0.25">
      <c r="A24" s="61" t="s">
        <v>17</v>
      </c>
      <c r="B24" s="61">
        <v>1</v>
      </c>
      <c r="C24" s="65">
        <v>886.30914285714289</v>
      </c>
      <c r="D24" s="69">
        <v>443.69264099999998</v>
      </c>
    </row>
    <row r="25" spans="1:16" x14ac:dyDescent="0.25">
      <c r="A25" s="68" t="s">
        <v>17</v>
      </c>
      <c r="B25">
        <v>1.25</v>
      </c>
      <c r="C25" s="66">
        <v>1105.2648823529412</v>
      </c>
      <c r="D25" s="69">
        <v>552.82497368421048</v>
      </c>
    </row>
    <row r="26" spans="1:16" x14ac:dyDescent="0.25">
      <c r="A26" s="68" t="s">
        <v>17</v>
      </c>
      <c r="B26">
        <v>1.6</v>
      </c>
      <c r="C26" s="63">
        <v>1408.847853658536</v>
      </c>
      <c r="D26" s="64">
        <v>704.36558823529424</v>
      </c>
    </row>
    <row r="27" spans="1:16" x14ac:dyDescent="0.25">
      <c r="A27" s="68" t="s">
        <v>17</v>
      </c>
      <c r="B27">
        <v>2</v>
      </c>
      <c r="C27" s="67">
        <v>1759.4102702702696</v>
      </c>
      <c r="D27" s="68">
        <v>880.32128205128197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sheetData>
    <row r="1" spans="1:9" s="34" customFormat="1" x14ac:dyDescent="0.25">
      <c r="A1" s="34" t="s">
        <v>5</v>
      </c>
      <c r="B1" s="34" t="s">
        <v>6</v>
      </c>
    </row>
    <row r="2" spans="1:9" x14ac:dyDescent="0.25">
      <c r="A2" t="s">
        <v>14</v>
      </c>
    </row>
    <row r="3" spans="1:9" x14ac:dyDescent="0.25">
      <c r="A3" t="s">
        <v>0</v>
      </c>
      <c r="B3" t="s">
        <v>1</v>
      </c>
      <c r="C3" t="s">
        <v>2</v>
      </c>
    </row>
    <row r="4" spans="1:9" x14ac:dyDescent="0.25">
      <c r="A4">
        <v>10</v>
      </c>
      <c r="B4">
        <v>1</v>
      </c>
      <c r="C4" t="s">
        <v>3</v>
      </c>
      <c r="D4" s="1">
        <v>109.3</v>
      </c>
      <c r="F4" s="37">
        <v>10</v>
      </c>
      <c r="G4" s="37">
        <v>1</v>
      </c>
      <c r="H4" s="37" t="s">
        <v>3</v>
      </c>
      <c r="I4" s="36">
        <v>77.437380000000005</v>
      </c>
    </row>
    <row r="5" spans="1:9" x14ac:dyDescent="0.25">
      <c r="A5" s="2">
        <v>10</v>
      </c>
      <c r="B5" s="2">
        <v>1</v>
      </c>
      <c r="C5" t="s">
        <v>4</v>
      </c>
      <c r="D5" s="3">
        <v>54.722226666666664</v>
      </c>
      <c r="F5" s="37">
        <v>10</v>
      </c>
      <c r="G5" s="37">
        <v>1</v>
      </c>
      <c r="H5" s="37" t="s">
        <v>4</v>
      </c>
      <c r="I5" s="38">
        <v>38.867926666666655</v>
      </c>
    </row>
    <row r="6" spans="1:9" s="4" customFormat="1" x14ac:dyDescent="0.25">
      <c r="A6" s="8">
        <v>10</v>
      </c>
      <c r="B6" s="8">
        <v>1.25</v>
      </c>
      <c r="C6" s="8" t="s">
        <v>3</v>
      </c>
      <c r="D6" s="9">
        <v>136.78418000000002</v>
      </c>
      <c r="F6" s="37">
        <v>10</v>
      </c>
      <c r="G6" s="37">
        <v>1.25</v>
      </c>
      <c r="H6" s="37" t="s">
        <v>3</v>
      </c>
      <c r="I6" s="39">
        <v>96.608873333333349</v>
      </c>
    </row>
    <row r="7" spans="1:9" s="8" customFormat="1" x14ac:dyDescent="0.25">
      <c r="A7" s="10">
        <v>10</v>
      </c>
      <c r="B7" s="10">
        <v>1.25</v>
      </c>
      <c r="C7" s="10" t="s">
        <v>4</v>
      </c>
      <c r="D7" s="11">
        <v>68.35987333333334</v>
      </c>
    </row>
    <row r="8" spans="1:9" x14ac:dyDescent="0.25">
      <c r="A8" s="4">
        <v>10</v>
      </c>
      <c r="B8">
        <v>1.6</v>
      </c>
      <c r="C8" s="4" t="s">
        <v>3</v>
      </c>
      <c r="D8" s="5">
        <v>174.26665333333335</v>
      </c>
      <c r="F8" s="40">
        <v>10</v>
      </c>
      <c r="G8" s="40">
        <v>1.6</v>
      </c>
      <c r="H8" s="40" t="s">
        <v>3</v>
      </c>
      <c r="I8" s="41">
        <v>123.68827333333336</v>
      </c>
    </row>
    <row r="9" spans="1:9" x14ac:dyDescent="0.25">
      <c r="A9" s="6">
        <v>10</v>
      </c>
      <c r="B9" s="6">
        <v>1.6</v>
      </c>
      <c r="C9" s="6" t="s">
        <v>4</v>
      </c>
      <c r="D9" s="7">
        <v>87.402259999999998</v>
      </c>
    </row>
    <row r="10" spans="1:9" x14ac:dyDescent="0.25">
      <c r="A10" s="12">
        <v>10</v>
      </c>
      <c r="B10" s="12">
        <v>2</v>
      </c>
      <c r="C10" s="12" t="s">
        <v>3</v>
      </c>
      <c r="D10" s="13">
        <v>217.73536666666666</v>
      </c>
      <c r="F10" s="42">
        <v>10</v>
      </c>
      <c r="G10" s="42">
        <v>2</v>
      </c>
      <c r="H10" s="42" t="s">
        <v>3</v>
      </c>
      <c r="I10" s="43">
        <v>154.6164333333333</v>
      </c>
    </row>
    <row r="11" spans="1:9" x14ac:dyDescent="0.25">
      <c r="A11" s="14">
        <v>10</v>
      </c>
      <c r="B11" s="14">
        <v>2</v>
      </c>
      <c r="C11" s="14" t="s">
        <v>4</v>
      </c>
      <c r="D11" s="15">
        <v>108.84506666666665</v>
      </c>
    </row>
    <row r="12" spans="1:9" x14ac:dyDescent="0.25">
      <c r="A12" s="16">
        <v>40</v>
      </c>
      <c r="B12" s="16">
        <v>1</v>
      </c>
      <c r="C12" s="16" t="s">
        <v>3</v>
      </c>
      <c r="D12" s="17">
        <v>439.47596666666664</v>
      </c>
      <c r="F12" s="44">
        <v>40</v>
      </c>
      <c r="G12" s="44">
        <v>1</v>
      </c>
      <c r="H12" s="44" t="s">
        <v>3</v>
      </c>
      <c r="I12" s="45">
        <v>313.83774</v>
      </c>
    </row>
    <row r="13" spans="1:9" s="18" customFormat="1" x14ac:dyDescent="0.25">
      <c r="A13" s="20">
        <v>40</v>
      </c>
      <c r="B13" s="20">
        <v>1.25</v>
      </c>
      <c r="C13" s="20" t="s">
        <v>3</v>
      </c>
      <c r="D13" s="21">
        <v>547.94922499999996</v>
      </c>
      <c r="F13" s="46">
        <v>40</v>
      </c>
      <c r="G13" s="46">
        <v>1.25</v>
      </c>
      <c r="H13" s="46" t="s">
        <v>3</v>
      </c>
      <c r="I13" s="47">
        <v>391.8105066666667</v>
      </c>
    </row>
    <row r="14" spans="1:9" x14ac:dyDescent="0.25">
      <c r="A14" s="18">
        <v>40</v>
      </c>
      <c r="B14" s="18">
        <v>1.6</v>
      </c>
      <c r="C14" s="18" t="s">
        <v>3</v>
      </c>
      <c r="D14" s="19">
        <v>697.68005555555555</v>
      </c>
      <c r="F14" s="48">
        <v>40</v>
      </c>
      <c r="G14" s="48">
        <v>1.6</v>
      </c>
      <c r="H14" s="48" t="s">
        <v>3</v>
      </c>
      <c r="I14" s="49">
        <v>501.45333999999997</v>
      </c>
    </row>
    <row r="15" spans="1:9" x14ac:dyDescent="0.25">
      <c r="A15" s="22">
        <v>40</v>
      </c>
      <c r="B15" s="22">
        <v>2</v>
      </c>
      <c r="C15" s="22" t="s">
        <v>3</v>
      </c>
      <c r="D15" s="23">
        <v>871.12298333333331</v>
      </c>
      <c r="F15" s="48">
        <v>40</v>
      </c>
      <c r="G15" s="48">
        <v>2</v>
      </c>
      <c r="H15" s="48" t="s">
        <v>3</v>
      </c>
      <c r="I15" s="51">
        <v>628.00518222222217</v>
      </c>
    </row>
    <row r="16" spans="1:9" x14ac:dyDescent="0.25">
      <c r="A16">
        <v>60</v>
      </c>
      <c r="B16" s="27">
        <v>1</v>
      </c>
      <c r="C16" s="27" t="s">
        <v>3</v>
      </c>
      <c r="D16" s="24">
        <v>654.5762666666667</v>
      </c>
      <c r="F16" s="50">
        <v>60</v>
      </c>
      <c r="G16" s="50">
        <v>1</v>
      </c>
      <c r="H16" s="50" t="s">
        <v>3</v>
      </c>
      <c r="I16" s="52">
        <v>471.85287333333332</v>
      </c>
    </row>
    <row r="17" spans="1:9" x14ac:dyDescent="0.25">
      <c r="A17" s="27">
        <v>60</v>
      </c>
      <c r="B17" s="27">
        <v>1.25</v>
      </c>
      <c r="C17" s="27" t="s">
        <v>3</v>
      </c>
      <c r="D17" s="25">
        <v>815.67151666666666</v>
      </c>
      <c r="F17" s="50">
        <v>60</v>
      </c>
      <c r="G17" s="50">
        <v>1.25</v>
      </c>
      <c r="H17" s="50" t="s">
        <v>3</v>
      </c>
      <c r="I17" s="53">
        <v>587.26337999999998</v>
      </c>
    </row>
    <row r="18" spans="1:9" x14ac:dyDescent="0.25">
      <c r="A18" s="27">
        <v>60</v>
      </c>
      <c r="B18" s="27">
        <v>1.6</v>
      </c>
      <c r="C18" s="27" t="s">
        <v>3</v>
      </c>
      <c r="D18" s="26">
        <v>1042.2443166666667</v>
      </c>
      <c r="F18" s="50">
        <v>60</v>
      </c>
      <c r="G18" s="50">
        <v>1.6</v>
      </c>
      <c r="H18" s="50" t="s">
        <v>3</v>
      </c>
      <c r="I18" s="54">
        <v>754.48963333333324</v>
      </c>
    </row>
    <row r="19" spans="1:9" x14ac:dyDescent="0.25">
      <c r="A19" s="27">
        <v>60</v>
      </c>
      <c r="B19" s="27">
        <v>2</v>
      </c>
      <c r="C19" s="27" t="s">
        <v>3</v>
      </c>
      <c r="D19" s="28">
        <v>1294.3485166666667</v>
      </c>
      <c r="F19" s="50">
        <v>60</v>
      </c>
      <c r="G19" s="50">
        <v>2</v>
      </c>
      <c r="H19" s="50" t="s">
        <v>3</v>
      </c>
      <c r="I19" s="56">
        <v>939.47915999999998</v>
      </c>
    </row>
    <row r="20" spans="1:9" x14ac:dyDescent="0.25">
      <c r="A20">
        <v>100</v>
      </c>
      <c r="B20" s="30">
        <v>1</v>
      </c>
      <c r="C20" s="30" t="s">
        <v>3</v>
      </c>
      <c r="D20" s="29">
        <v>1108.0073666666669</v>
      </c>
      <c r="F20" s="55">
        <v>100</v>
      </c>
      <c r="G20" s="55">
        <v>1</v>
      </c>
      <c r="H20" s="55" t="s">
        <v>3</v>
      </c>
      <c r="I20" s="57">
        <v>788.4128066666666</v>
      </c>
    </row>
    <row r="21" spans="1:9" x14ac:dyDescent="0.25">
      <c r="A21" s="30">
        <v>100</v>
      </c>
      <c r="B21" s="30">
        <v>1</v>
      </c>
      <c r="C21" s="30" t="s">
        <v>4</v>
      </c>
      <c r="D21" s="31">
        <v>553.7799555555556</v>
      </c>
      <c r="F21" s="55">
        <v>100</v>
      </c>
      <c r="G21" s="55">
        <v>1</v>
      </c>
      <c r="H21" s="55" t="s">
        <v>4</v>
      </c>
      <c r="I21" s="62">
        <v>394.54214666666667</v>
      </c>
    </row>
    <row r="22" spans="1:9" x14ac:dyDescent="0.25">
      <c r="A22" s="34">
        <v>100</v>
      </c>
      <c r="B22" s="34">
        <v>1.25</v>
      </c>
      <c r="C22" s="34" t="s">
        <v>3</v>
      </c>
      <c r="D22" s="33">
        <v>1380.364911111111</v>
      </c>
      <c r="F22" s="55">
        <v>100</v>
      </c>
      <c r="G22" s="55">
        <v>1.25</v>
      </c>
      <c r="H22" s="55" t="s">
        <v>3</v>
      </c>
      <c r="I22" s="58">
        <v>986.54034000000001</v>
      </c>
    </row>
    <row r="23" spans="1:9" x14ac:dyDescent="0.25">
      <c r="A23" s="34">
        <v>100</v>
      </c>
      <c r="B23" s="34">
        <v>1.6</v>
      </c>
      <c r="C23" s="34" t="s">
        <v>3</v>
      </c>
      <c r="D23" s="32">
        <v>1764.6871000000001</v>
      </c>
      <c r="F23" s="55">
        <v>100</v>
      </c>
      <c r="G23" s="55">
        <v>1.6</v>
      </c>
      <c r="H23" s="55" t="s">
        <v>3</v>
      </c>
      <c r="I23" s="59">
        <v>1258.8907466666667</v>
      </c>
    </row>
    <row r="24" spans="1:9" x14ac:dyDescent="0.25">
      <c r="A24" s="34">
        <v>100</v>
      </c>
      <c r="B24" s="34">
        <v>2</v>
      </c>
      <c r="C24" s="34" t="s">
        <v>3</v>
      </c>
      <c r="D24" s="35">
        <v>2202.0149999999999</v>
      </c>
      <c r="F24" s="55">
        <v>100</v>
      </c>
      <c r="G24" s="55">
        <v>2</v>
      </c>
      <c r="H24" s="55" t="s">
        <v>3</v>
      </c>
      <c r="I24" s="60">
        <v>1567.8653194444444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 scaling factors</vt:lpstr>
      <vt:lpstr>scaling factors</vt:lpstr>
      <vt:lpstr>measured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BlackHawk</dc:creator>
  <cp:lastModifiedBy>Beatriz Costa Gomes</cp:lastModifiedBy>
  <dcterms:created xsi:type="dcterms:W3CDTF">2015-05-05T10:56:00Z</dcterms:created>
  <dcterms:modified xsi:type="dcterms:W3CDTF">2018-04-12T16:28:38Z</dcterms:modified>
</cp:coreProperties>
</file>