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ANDY-HY\3.项目管理方案\李涵峰项目管理支持工作\"/>
    </mc:Choice>
  </mc:AlternateContent>
  <xr:revisionPtr revIDLastSave="0" documentId="13_ncr:1_{29D45351-753F-4DD8-B3B2-F0B013BC2884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P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I16" i="1" l="1"/>
  <c r="J16" i="1"/>
  <c r="H30" i="1" l="1"/>
  <c r="F30" i="1"/>
  <c r="E30" i="1"/>
  <c r="G26" i="1"/>
  <c r="E6" i="1" l="1"/>
  <c r="J18" i="1" l="1"/>
  <c r="J19" i="1"/>
  <c r="J20" i="1"/>
  <c r="J21" i="1"/>
  <c r="J22" i="1"/>
  <c r="J23" i="1"/>
  <c r="J24" i="1"/>
  <c r="J25" i="1"/>
  <c r="J26" i="1"/>
  <c r="J17" i="1"/>
  <c r="H6" i="1"/>
  <c r="D6" i="1" s="1"/>
  <c r="H8" i="1"/>
  <c r="H7" i="1"/>
  <c r="F8" i="1"/>
  <c r="G17" i="1"/>
  <c r="G18" i="1"/>
  <c r="G19" i="1"/>
  <c r="G20" i="1"/>
  <c r="G21" i="1"/>
  <c r="G22" i="1"/>
  <c r="G23" i="1"/>
  <c r="G24" i="1"/>
  <c r="G25" i="1"/>
  <c r="E8" i="1"/>
  <c r="F7" i="1"/>
  <c r="E7" i="1"/>
  <c r="F6" i="1"/>
  <c r="I26" i="1"/>
  <c r="I25" i="1"/>
  <c r="I24" i="1"/>
  <c r="I23" i="1"/>
  <c r="I22" i="1"/>
  <c r="I21" i="1"/>
  <c r="I20" i="1"/>
  <c r="I19" i="1"/>
  <c r="I18" i="1"/>
  <c r="I17" i="1"/>
  <c r="D10" i="1" l="1"/>
  <c r="C7" i="1"/>
  <c r="E10" i="1"/>
  <c r="G7" i="1"/>
  <c r="C8" i="1"/>
  <c r="D7" i="1"/>
  <c r="D8" i="1"/>
  <c r="C6" i="1"/>
  <c r="F10" i="1"/>
  <c r="G6" i="1"/>
  <c r="G8" i="1"/>
  <c r="H10" i="1"/>
  <c r="G10" i="1" l="1"/>
  <c r="C10" i="1"/>
  <c r="C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HY4</author>
  </authors>
  <commentList>
    <comment ref="E14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HY4:</t>
        </r>
        <r>
          <rPr>
            <sz val="9"/>
            <color indexed="81"/>
            <rFont val="宋体"/>
            <family val="3"/>
            <charset val="134"/>
          </rPr>
          <t xml:space="preserve">
个人在迭代中投入的天数（MD)，扣除请假、借调、异动等。</t>
        </r>
      </text>
    </comment>
    <comment ref="F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HY4:</t>
        </r>
        <r>
          <rPr>
            <sz val="9"/>
            <color indexed="81"/>
            <rFont val="宋体"/>
            <family val="3"/>
            <charset val="134"/>
          </rPr>
          <t xml:space="preserve">
在迭代中所负责的任务成本（天数）之总和。</t>
        </r>
      </text>
    </comment>
  </commentList>
</comments>
</file>

<file path=xl/sharedStrings.xml><?xml version="1.0" encoding="utf-8"?>
<sst xmlns="http://schemas.openxmlformats.org/spreadsheetml/2006/main" count="101" uniqueCount="58">
  <si>
    <t>Sprint长度：</t>
    <phoneticPr fontId="3" type="noConversion"/>
  </si>
  <si>
    <t>职位</t>
    <phoneticPr fontId="3" type="noConversion"/>
  </si>
  <si>
    <t>姓名</t>
    <phoneticPr fontId="3" type="noConversion"/>
  </si>
  <si>
    <t>投入MD</t>
    <phoneticPr fontId="3" type="noConversion"/>
  </si>
  <si>
    <t>计划MD</t>
    <phoneticPr fontId="3" type="noConversion"/>
  </si>
  <si>
    <t>计划率</t>
    <phoneticPr fontId="3" type="noConversion"/>
  </si>
  <si>
    <t>完成MD</t>
    <phoneticPr fontId="3" type="noConversion"/>
  </si>
  <si>
    <t>任务完成率</t>
    <phoneticPr fontId="3" type="noConversion"/>
  </si>
  <si>
    <t>备注</t>
    <phoneticPr fontId="3" type="noConversion"/>
  </si>
  <si>
    <t>项目</t>
    <phoneticPr fontId="3" type="noConversion"/>
  </si>
  <si>
    <t>制作人</t>
    <phoneticPr fontId="3" type="noConversion"/>
  </si>
  <si>
    <t>--</t>
    <phoneticPr fontId="3" type="noConversion"/>
  </si>
  <si>
    <t>项目经理</t>
    <phoneticPr fontId="3" type="noConversion"/>
  </si>
  <si>
    <t>萧少逸</t>
    <phoneticPr fontId="3" type="noConversion"/>
  </si>
  <si>
    <t>策划</t>
    <phoneticPr fontId="3" type="noConversion"/>
  </si>
  <si>
    <t>主策划</t>
    <phoneticPr fontId="3" type="noConversion"/>
  </si>
  <si>
    <t>黄广曦</t>
    <phoneticPr fontId="3" type="noConversion"/>
  </si>
  <si>
    <t>系统策划</t>
    <phoneticPr fontId="3" type="noConversion"/>
  </si>
  <si>
    <t>尹田远</t>
    <phoneticPr fontId="3" type="noConversion"/>
  </si>
  <si>
    <t>欧阳佩</t>
    <phoneticPr fontId="3" type="noConversion"/>
  </si>
  <si>
    <t>数值策划</t>
    <phoneticPr fontId="3" type="noConversion"/>
  </si>
  <si>
    <t>黄宇</t>
    <phoneticPr fontId="3" type="noConversion"/>
  </si>
  <si>
    <t>策划助理</t>
    <phoneticPr fontId="3" type="noConversion"/>
  </si>
  <si>
    <t>彭雯梓</t>
    <phoneticPr fontId="3" type="noConversion"/>
  </si>
  <si>
    <t>前端</t>
    <phoneticPr fontId="3" type="noConversion"/>
  </si>
  <si>
    <t>前端主程</t>
    <phoneticPr fontId="3" type="noConversion"/>
  </si>
  <si>
    <t>潘刚刚</t>
    <phoneticPr fontId="3" type="noConversion"/>
  </si>
  <si>
    <t>前端程序员</t>
    <phoneticPr fontId="3" type="noConversion"/>
  </si>
  <si>
    <t>孙正君</t>
    <phoneticPr fontId="3" type="noConversion"/>
  </si>
  <si>
    <t>刘兴辉</t>
    <phoneticPr fontId="3" type="noConversion"/>
  </si>
  <si>
    <t>借调修仙3天</t>
    <phoneticPr fontId="3" type="noConversion"/>
  </si>
  <si>
    <t>方展润</t>
    <phoneticPr fontId="3" type="noConversion"/>
  </si>
  <si>
    <t>服务端</t>
    <phoneticPr fontId="3" type="noConversion"/>
  </si>
  <si>
    <t>服务端主程</t>
    <phoneticPr fontId="3" type="noConversion"/>
  </si>
  <si>
    <t>林晓龙</t>
    <phoneticPr fontId="3" type="noConversion"/>
  </si>
  <si>
    <t>美术</t>
    <phoneticPr fontId="3" type="noConversion"/>
  </si>
  <si>
    <t>主美</t>
    <phoneticPr fontId="3" type="noConversion"/>
  </si>
  <si>
    <t>蚁克迪</t>
    <phoneticPr fontId="3" type="noConversion"/>
  </si>
  <si>
    <t>UI</t>
    <phoneticPr fontId="3" type="noConversion"/>
  </si>
  <si>
    <t>宁</t>
    <phoneticPr fontId="3" type="noConversion"/>
  </si>
  <si>
    <t>总体</t>
    <phoneticPr fontId="2" type="noConversion"/>
  </si>
  <si>
    <t>策划</t>
    <phoneticPr fontId="2" type="noConversion"/>
  </si>
  <si>
    <t>美术</t>
    <phoneticPr fontId="2" type="noConversion"/>
  </si>
  <si>
    <t>前端</t>
    <phoneticPr fontId="2" type="noConversion"/>
  </si>
  <si>
    <t>后端</t>
    <phoneticPr fontId="2" type="noConversion"/>
  </si>
  <si>
    <t>数据单位：MD/人力天</t>
    <phoneticPr fontId="2" type="noConversion"/>
  </si>
  <si>
    <t>个人任务完成情况</t>
    <phoneticPr fontId="2" type="noConversion"/>
  </si>
  <si>
    <t>部门</t>
    <phoneticPr fontId="3" type="noConversion"/>
  </si>
  <si>
    <t>总体完成率：</t>
    <phoneticPr fontId="2" type="noConversion"/>
  </si>
  <si>
    <t>借调过包1天</t>
    <phoneticPr fontId="2" type="noConversion"/>
  </si>
  <si>
    <t>8/20调岗修仙</t>
    <phoneticPr fontId="2" type="noConversion"/>
  </si>
  <si>
    <t>刘俊汐</t>
    <phoneticPr fontId="2" type="noConversion"/>
  </si>
  <si>
    <t>--</t>
    <phoneticPr fontId="2" type="noConversion"/>
  </si>
  <si>
    <t>投入产出率</t>
    <phoneticPr fontId="3" type="noConversion"/>
  </si>
  <si>
    <t>美术中心</t>
    <phoneticPr fontId="2" type="noConversion"/>
  </si>
  <si>
    <t>项目进度管理成本3MD</t>
    <phoneticPr fontId="2" type="noConversion"/>
  </si>
  <si>
    <t>制表：少逸，2020/8/23</t>
    <phoneticPr fontId="2" type="noConversion"/>
  </si>
  <si>
    <t>病假1天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</si>
</sst>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新宋体"/>
      <family val="3"/>
      <charset val="134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新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6"/>
      <color theme="1"/>
      <name val="等线"/>
      <family val="3"/>
      <charset val="134"/>
      <scheme val="minor"/>
    </font>
    <font>
      <sz val="11"/>
      <color rgb="FF7030A0"/>
      <name val="新宋体"/>
      <family val="3"/>
      <charset val="134"/>
    </font>
    <font>
      <b/>
      <sz val="11"/>
      <color rgb="FF7030A0"/>
      <name val="新宋体"/>
      <family val="3"/>
      <charset val="134"/>
    </font>
    <font>
      <sz val="11"/>
      <color rgb="FFFF0000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0" fontId="5" fillId="2" borderId="0" xfId="0" applyFont="1" applyFill="1" applyAlignment="1"/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/>
    <xf numFmtId="0" fontId="7" fillId="2" borderId="1" xfId="0" applyFont="1" applyFill="1" applyBorder="1" applyAlignment="1">
      <alignment horizontal="center" vertical="center"/>
    </xf>
    <xf numFmtId="9" fontId="7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6" fillId="0" borderId="0" xfId="1" applyFont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9" fontId="8" fillId="0" borderId="0" xfId="1" applyFont="1" applyAlignment="1">
      <alignment horizontal="center" vertical="center"/>
    </xf>
    <xf numFmtId="9" fontId="6" fillId="0" borderId="0" xfId="1" quotePrefix="1" applyFont="1" applyAlignment="1">
      <alignment horizontal="center" vertical="center"/>
    </xf>
    <xf numFmtId="0" fontId="11" fillId="2" borderId="0" xfId="0" applyFont="1" applyFill="1" applyAlignment="1"/>
    <xf numFmtId="9" fontId="11" fillId="2" borderId="0" xfId="0" applyNumberFormat="1" applyFont="1" applyFill="1" applyAlignment="1">
      <alignment horizontal="center"/>
    </xf>
    <xf numFmtId="9" fontId="11" fillId="0" borderId="0" xfId="0" applyNumberFormat="1" applyFont="1" applyFill="1" applyAlignment="1">
      <alignment horizontal="center"/>
    </xf>
    <xf numFmtId="9" fontId="11" fillId="0" borderId="0" xfId="0" applyNumberFormat="1" applyFont="1" applyFill="1" applyAlignment="1"/>
    <xf numFmtId="0" fontId="0" fillId="0" borderId="1" xfId="0" applyBorder="1">
      <alignment vertical="center"/>
    </xf>
    <xf numFmtId="0" fontId="12" fillId="0" borderId="0" xfId="0" applyFont="1" applyAlignment="1">
      <alignment horizontal="center" vertical="center"/>
    </xf>
    <xf numFmtId="9" fontId="12" fillId="0" borderId="0" xfId="1" applyFont="1" applyAlignment="1">
      <alignment horizontal="center" vertical="center"/>
    </xf>
    <xf numFmtId="9" fontId="13" fillId="0" borderId="0" xfId="1" applyFont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>
      <alignment vertical="center"/>
    </xf>
    <xf numFmtId="0" fontId="0" fillId="0" borderId="3" xfId="0" applyBorder="1" applyAlignment="1"/>
    <xf numFmtId="0" fontId="0" fillId="0" borderId="4" xfId="0" applyBorder="1">
      <alignment vertical="center"/>
    </xf>
    <xf numFmtId="0" fontId="14" fillId="0" borderId="0" xfId="0" applyFont="1" applyAlignment="1">
      <alignment horizontal="center" vertical="center"/>
    </xf>
    <xf numFmtId="9" fontId="0" fillId="0" borderId="0" xfId="0" applyNumberForma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0</xdr:row>
      <xdr:rowOff>228600</xdr:rowOff>
    </xdr:from>
    <xdr:to>
      <xdr:col>11</xdr:col>
      <xdr:colOff>0</xdr:colOff>
      <xdr:row>0</xdr:row>
      <xdr:rowOff>704850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19125" y="228600"/>
          <a:ext cx="10696575" cy="476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400" b="1">
              <a:solidFill>
                <a:schemeClr val="tx1"/>
              </a:solidFill>
            </a:rPr>
            <a:t>     项目：</a:t>
          </a:r>
          <a:r>
            <a:rPr lang="en-US" altLang="zh-CN" sz="1400" b="1">
              <a:solidFill>
                <a:schemeClr val="tx1"/>
              </a:solidFill>
            </a:rPr>
            <a:t>KL</a:t>
          </a:r>
          <a:r>
            <a:rPr lang="zh-CN" altLang="en-US" sz="1400" b="1">
              <a:solidFill>
                <a:schemeClr val="tx1"/>
              </a:solidFill>
            </a:rPr>
            <a:t>    </a:t>
          </a:r>
          <a:r>
            <a:rPr lang="en-US" altLang="zh-CN" sz="1400" b="1">
              <a:solidFill>
                <a:schemeClr val="tx1"/>
              </a:solidFill>
            </a:rPr>
            <a:t>Sprint-</a:t>
          </a:r>
          <a:r>
            <a:rPr lang="en-US" altLang="zh-CN" sz="2000" b="1">
              <a:solidFill>
                <a:srgbClr val="FF0000"/>
              </a:solidFill>
            </a:rPr>
            <a:t>1 </a:t>
          </a:r>
          <a:r>
            <a:rPr lang="zh-CN" altLang="en-US" sz="1600" b="1">
              <a:solidFill>
                <a:schemeClr val="tx1"/>
              </a:solidFill>
            </a:rPr>
            <a:t>任务完成率数据统计</a:t>
          </a:r>
          <a:r>
            <a:rPr lang="zh-CN" altLang="en-US" sz="1100" b="1" baseline="0">
              <a:solidFill>
                <a:schemeClr val="tx1"/>
              </a:solidFill>
            </a:rPr>
            <a:t>   </a:t>
          </a:r>
          <a:r>
            <a:rPr lang="en-US" altLang="zh-CN" sz="1400" b="1" baseline="0">
              <a:solidFill>
                <a:schemeClr val="tx1"/>
              </a:solidFill>
            </a:rPr>
            <a:t>,</a:t>
          </a:r>
          <a:r>
            <a:rPr lang="zh-CN" altLang="en-US" sz="1400" b="1">
              <a:solidFill>
                <a:schemeClr val="tx1"/>
              </a:solidFill>
            </a:rPr>
            <a:t>时间：</a:t>
          </a:r>
          <a:r>
            <a:rPr lang="en-US" altLang="zh-CN" sz="1600" b="1">
              <a:solidFill>
                <a:schemeClr val="tx1"/>
              </a:solidFill>
            </a:rPr>
            <a:t>2020/8/13-2020/8/21</a:t>
          </a:r>
          <a:r>
            <a:rPr lang="en-US" altLang="zh-CN" sz="1600" b="1" baseline="0">
              <a:solidFill>
                <a:schemeClr val="tx1"/>
              </a:solidFill>
            </a:rPr>
            <a:t> </a:t>
          </a:r>
          <a:r>
            <a:rPr lang="zh-CN" altLang="en-US" sz="1400" b="1">
              <a:solidFill>
                <a:schemeClr val="tx1"/>
              </a:solidFill>
            </a:rPr>
            <a:t>（</a:t>
          </a:r>
          <a:r>
            <a:rPr lang="en-US" altLang="zh-CN" sz="1600" b="1">
              <a:solidFill>
                <a:srgbClr val="FF0000"/>
              </a:solidFill>
            </a:rPr>
            <a:t>6</a:t>
          </a:r>
          <a:r>
            <a:rPr lang="en-US" altLang="zh-CN" sz="1400" b="1">
              <a:solidFill>
                <a:schemeClr val="tx1"/>
              </a:solidFill>
            </a:rPr>
            <a:t>MD</a:t>
          </a:r>
          <a:r>
            <a:rPr lang="zh-CN" altLang="en-US" sz="1400" b="1">
              <a:solidFill>
                <a:schemeClr val="tx1"/>
              </a:solidFill>
            </a:rPr>
            <a:t>）</a:t>
          </a:r>
          <a:r>
            <a:rPr lang="en-US" altLang="zh-CN" sz="1400" b="1">
              <a:solidFill>
                <a:schemeClr val="tx1"/>
              </a:solidFill>
            </a:rPr>
            <a:t>   DemoDay:</a:t>
          </a:r>
          <a:r>
            <a:rPr lang="en-US" altLang="zh-CN" sz="1600" b="1">
              <a:solidFill>
                <a:srgbClr val="FF0000"/>
              </a:solidFill>
            </a:rPr>
            <a:t>8/21 </a:t>
          </a:r>
          <a:r>
            <a:rPr lang="en-US" altLang="zh-CN" sz="1400" b="1">
              <a:solidFill>
                <a:schemeClr val="tx1"/>
              </a:solidFill>
            </a:rPr>
            <a:t>(</a:t>
          </a:r>
          <a:r>
            <a:rPr lang="zh-CN" altLang="en-US" sz="1400" b="1">
              <a:solidFill>
                <a:schemeClr val="tx1"/>
              </a:solidFill>
            </a:rPr>
            <a:t>周五）</a:t>
          </a:r>
          <a:br>
            <a:rPr lang="en-US" altLang="zh-CN" sz="1400" b="1">
              <a:solidFill>
                <a:schemeClr val="tx1"/>
              </a:solidFill>
            </a:rPr>
          </a:br>
          <a:r>
            <a:rPr lang="zh-CN" altLang="zh-C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蓝色</a:t>
          </a:r>
          <a:r>
            <a:rPr lang="zh-CN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：已完成，</a:t>
          </a:r>
          <a:r>
            <a:rPr lang="zh-CN" altLang="zh-C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绿色</a:t>
          </a:r>
          <a:r>
            <a:rPr lang="zh-CN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：执行中，</a:t>
          </a:r>
          <a:r>
            <a:rPr lang="zh-CN" altLang="zh-C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黑色</a:t>
          </a:r>
          <a:r>
            <a:rPr lang="zh-CN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：未开始，</a:t>
          </a:r>
          <a:r>
            <a:rPr lang="zh-CN" altLang="zh-C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红色</a:t>
          </a:r>
          <a:r>
            <a:rPr lang="zh-CN" altLang="zh-CN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：延误中或有延误风险</a:t>
          </a:r>
          <a:endParaRPr lang="zh-CN" altLang="zh-CN" sz="1400">
            <a:effectLst/>
          </a:endParaRPr>
        </a:p>
        <a:p>
          <a:pPr algn="l"/>
          <a:r>
            <a:rPr lang="en-US" altLang="zh-CN" sz="1400" b="1">
              <a:solidFill>
                <a:schemeClr val="tx1"/>
              </a:solidFill>
            </a:rPr>
            <a:t>s</a:t>
          </a:r>
          <a:endParaRPr lang="zh-CN" altLang="en-US" sz="14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0"/>
  <sheetViews>
    <sheetView tabSelected="1" zoomScaleNormal="100" workbookViewId="0">
      <selection activeCell="O12" sqref="O12"/>
    </sheetView>
  </sheetViews>
  <sheetFormatPr defaultRowHeight="14.25" x14ac:dyDescent="0.2"/>
  <cols>
    <col min="2" max="4" width="15.125" customWidth="1"/>
    <col min="5" max="10" width="11.25" customWidth="1"/>
    <col min="11" max="11" width="22.875" customWidth="1"/>
  </cols>
  <sheetData>
    <row r="1" spans="2:15" ht="69" customHeight="1" x14ac:dyDescent="0.2"/>
    <row r="2" spans="2:15" x14ac:dyDescent="0.2">
      <c r="B2" s="27" t="s">
        <v>0</v>
      </c>
      <c r="C2" s="28">
        <v>6</v>
      </c>
      <c r="D2" s="29"/>
      <c r="E2" s="30"/>
      <c r="F2" s="30" t="s">
        <v>45</v>
      </c>
      <c r="G2" s="30"/>
      <c r="H2" s="30" t="s">
        <v>56</v>
      </c>
      <c r="I2" s="30"/>
      <c r="J2" s="30"/>
      <c r="K2" s="31"/>
    </row>
    <row r="3" spans="2:15" x14ac:dyDescent="0.2">
      <c r="B3" s="1"/>
      <c r="C3" s="2"/>
      <c r="D3" s="1"/>
      <c r="E3" s="1"/>
      <c r="F3" s="1"/>
      <c r="G3" s="1"/>
      <c r="H3" s="1"/>
      <c r="I3" s="1"/>
      <c r="J3" s="1"/>
    </row>
    <row r="4" spans="2:15" ht="20.25" x14ac:dyDescent="0.3">
      <c r="B4" s="19" t="s">
        <v>48</v>
      </c>
      <c r="C4" s="20">
        <f>C10</f>
        <v>0.95454545454545459</v>
      </c>
      <c r="D4" s="21"/>
      <c r="E4" s="22"/>
      <c r="F4" s="1"/>
      <c r="G4" s="1"/>
      <c r="H4" s="1"/>
      <c r="J4" s="1"/>
    </row>
    <row r="5" spans="2:15" s="6" customFormat="1" ht="16.5" customHeight="1" x14ac:dyDescent="0.2">
      <c r="B5" s="10" t="s">
        <v>47</v>
      </c>
      <c r="C5" s="12" t="s">
        <v>7</v>
      </c>
      <c r="D5" s="10" t="s">
        <v>53</v>
      </c>
      <c r="E5" s="10" t="s">
        <v>3</v>
      </c>
      <c r="F5" s="10" t="s">
        <v>4</v>
      </c>
      <c r="G5" s="12" t="s">
        <v>5</v>
      </c>
      <c r="H5" s="10" t="s">
        <v>6</v>
      </c>
      <c r="I5" s="12" t="s">
        <v>8</v>
      </c>
    </row>
    <row r="6" spans="2:15" s="6" customFormat="1" ht="16.5" customHeight="1" x14ac:dyDescent="0.2">
      <c r="B6" s="6" t="s">
        <v>41</v>
      </c>
      <c r="C6" s="15">
        <f>H6/F6</f>
        <v>0.90566037735849059</v>
      </c>
      <c r="D6" s="15">
        <f>H6/(5*C$2)</f>
        <v>0.8</v>
      </c>
      <c r="E6" s="14">
        <f>SUM(E17:E21)</f>
        <v>27</v>
      </c>
      <c r="F6" s="14">
        <f>SUM(F17:F21)</f>
        <v>26.5</v>
      </c>
      <c r="G6" s="13">
        <f>F6/E6</f>
        <v>0.98148148148148151</v>
      </c>
      <c r="H6" s="14">
        <f>SUM(H17:H21)</f>
        <v>24</v>
      </c>
      <c r="I6" s="14"/>
    </row>
    <row r="7" spans="2:15" s="6" customFormat="1" ht="16.5" customHeight="1" x14ac:dyDescent="0.2">
      <c r="B7" s="6" t="s">
        <v>43</v>
      </c>
      <c r="C7" s="15">
        <f>H7/F7</f>
        <v>1</v>
      </c>
      <c r="D7" s="15">
        <f>H7/(4*C$2)</f>
        <v>0.9375</v>
      </c>
      <c r="E7" s="14">
        <f>SUM(E22:E25)</f>
        <v>20</v>
      </c>
      <c r="F7" s="14">
        <f>SUM(F22:F25)</f>
        <v>22.5</v>
      </c>
      <c r="G7" s="13">
        <f t="shared" ref="G7:G10" si="0">F7/E7</f>
        <v>1.125</v>
      </c>
      <c r="H7" s="14">
        <f>SUM(H22:H25)</f>
        <v>22.5</v>
      </c>
      <c r="I7" s="14"/>
      <c r="O7" s="33"/>
    </row>
    <row r="8" spans="2:15" s="6" customFormat="1" ht="16.5" customHeight="1" x14ac:dyDescent="0.2">
      <c r="B8" s="6" t="s">
        <v>44</v>
      </c>
      <c r="C8" s="15">
        <f>H8/F8</f>
        <v>1</v>
      </c>
      <c r="D8" s="15">
        <f>H8/(1*C$2)</f>
        <v>1</v>
      </c>
      <c r="E8" s="14">
        <f>SUM(E26)</f>
        <v>6</v>
      </c>
      <c r="F8" s="14">
        <f>SUM(F26)</f>
        <v>6</v>
      </c>
      <c r="G8" s="13">
        <f t="shared" si="0"/>
        <v>1</v>
      </c>
      <c r="H8" s="14">
        <f>SUM(H26)</f>
        <v>6</v>
      </c>
      <c r="I8" s="14"/>
      <c r="O8" s="1"/>
    </row>
    <row r="9" spans="2:15" s="6" customFormat="1" ht="16.5" customHeight="1" x14ac:dyDescent="0.2">
      <c r="B9" s="6" t="s">
        <v>42</v>
      </c>
      <c r="C9" s="18" t="s">
        <v>52</v>
      </c>
      <c r="D9" s="18" t="s">
        <v>52</v>
      </c>
      <c r="E9" s="18" t="s">
        <v>52</v>
      </c>
      <c r="F9" s="18" t="s">
        <v>52</v>
      </c>
      <c r="G9" s="18" t="s">
        <v>52</v>
      </c>
      <c r="H9" s="18" t="s">
        <v>52</v>
      </c>
      <c r="I9" s="14"/>
    </row>
    <row r="10" spans="2:15" s="6" customFormat="1" ht="16.5" customHeight="1" x14ac:dyDescent="0.2">
      <c r="B10" s="7" t="s">
        <v>40</v>
      </c>
      <c r="C10" s="8">
        <f>H10/F10</f>
        <v>0.95454545454545459</v>
      </c>
      <c r="D10" s="8">
        <f>SUM(D6:D9)/3</f>
        <v>0.91249999999999998</v>
      </c>
      <c r="E10" s="7">
        <f>SUM(E6:E9)</f>
        <v>53</v>
      </c>
      <c r="F10" s="7">
        <f>SUM(F6:F9)</f>
        <v>55</v>
      </c>
      <c r="G10" s="8">
        <f t="shared" si="0"/>
        <v>1.0377358490566038</v>
      </c>
      <c r="H10" s="7">
        <f>SUM(H6:H9)</f>
        <v>52.5</v>
      </c>
      <c r="I10" s="7"/>
    </row>
    <row r="11" spans="2:15" ht="16.5" customHeight="1" x14ac:dyDescent="0.2">
      <c r="B11" s="1"/>
      <c r="C11" s="2"/>
      <c r="D11" s="1"/>
      <c r="E11" s="1"/>
      <c r="F11" s="1"/>
      <c r="G11" s="1"/>
      <c r="H11" s="1"/>
      <c r="I11" s="1"/>
      <c r="J11" s="1"/>
      <c r="K11" s="1"/>
    </row>
    <row r="12" spans="2:15" ht="16.5" customHeight="1" x14ac:dyDescent="0.2">
      <c r="B12" s="1"/>
      <c r="C12" s="2"/>
      <c r="D12" s="1"/>
      <c r="E12" s="1"/>
      <c r="F12" s="1"/>
      <c r="G12" s="1"/>
      <c r="H12" s="1"/>
      <c r="I12" s="1"/>
      <c r="J12" s="1"/>
      <c r="K12" s="1"/>
    </row>
    <row r="13" spans="2:15" ht="16.5" customHeight="1" x14ac:dyDescent="0.25">
      <c r="B13" s="9" t="s">
        <v>46</v>
      </c>
      <c r="C13" s="11"/>
      <c r="D13" s="1"/>
      <c r="E13" s="1"/>
      <c r="F13" s="1"/>
      <c r="G13" s="1"/>
      <c r="H13" s="1"/>
      <c r="I13" s="1"/>
      <c r="J13" s="1"/>
      <c r="K13" s="1"/>
    </row>
    <row r="14" spans="2:15" ht="16.5" customHeight="1" x14ac:dyDescent="0.2">
      <c r="B14" s="10" t="s">
        <v>47</v>
      </c>
      <c r="C14" s="10" t="s">
        <v>1</v>
      </c>
      <c r="D14" s="10" t="s">
        <v>2</v>
      </c>
      <c r="E14" s="10" t="s">
        <v>3</v>
      </c>
      <c r="F14" s="10" t="s">
        <v>4</v>
      </c>
      <c r="G14" s="10" t="s">
        <v>5</v>
      </c>
      <c r="H14" s="10" t="s">
        <v>6</v>
      </c>
      <c r="I14" s="10" t="s">
        <v>7</v>
      </c>
      <c r="J14" s="10" t="s">
        <v>53</v>
      </c>
      <c r="K14" s="10" t="s">
        <v>8</v>
      </c>
    </row>
    <row r="15" spans="2:15" ht="16.5" customHeight="1" x14ac:dyDescent="0.2">
      <c r="B15" s="3" t="s">
        <v>9</v>
      </c>
      <c r="C15" s="4" t="s">
        <v>10</v>
      </c>
      <c r="D15" s="4" t="s">
        <v>51</v>
      </c>
      <c r="E15" s="3" t="s">
        <v>11</v>
      </c>
      <c r="F15" s="3" t="s">
        <v>11</v>
      </c>
      <c r="G15" s="3" t="s">
        <v>11</v>
      </c>
      <c r="H15" s="3" t="s">
        <v>11</v>
      </c>
      <c r="I15" s="16" t="s">
        <v>11</v>
      </c>
      <c r="J15" s="16" t="s">
        <v>11</v>
      </c>
      <c r="K15" s="4"/>
    </row>
    <row r="16" spans="2:15" ht="16.5" customHeight="1" x14ac:dyDescent="0.2">
      <c r="B16" s="3" t="s">
        <v>9</v>
      </c>
      <c r="C16" s="4" t="s">
        <v>12</v>
      </c>
      <c r="D16" s="4" t="s">
        <v>13</v>
      </c>
      <c r="E16" s="3">
        <v>6</v>
      </c>
      <c r="F16" s="3">
        <v>3</v>
      </c>
      <c r="G16" s="5">
        <f t="shared" ref="G16:G26" si="1">F16/E16</f>
        <v>0.5</v>
      </c>
      <c r="H16" s="3">
        <v>3</v>
      </c>
      <c r="I16" s="17">
        <f>H16/F16</f>
        <v>1</v>
      </c>
      <c r="J16" s="17">
        <f>H16/C$2</f>
        <v>0.5</v>
      </c>
      <c r="K16" s="4" t="s">
        <v>55</v>
      </c>
    </row>
    <row r="17" spans="2:11" ht="16.5" customHeight="1" x14ac:dyDescent="0.2">
      <c r="B17" s="4" t="s">
        <v>14</v>
      </c>
      <c r="C17" s="4" t="s">
        <v>15</v>
      </c>
      <c r="D17" s="4" t="s">
        <v>16</v>
      </c>
      <c r="E17" s="32">
        <v>5</v>
      </c>
      <c r="F17" s="4">
        <v>6.5</v>
      </c>
      <c r="G17" s="5">
        <f t="shared" si="1"/>
        <v>1.3</v>
      </c>
      <c r="H17" s="4">
        <v>5.5</v>
      </c>
      <c r="I17" s="17">
        <f>H17/F17</f>
        <v>0.84615384615384615</v>
      </c>
      <c r="J17" s="17">
        <f>H17/C$2</f>
        <v>0.91666666666666663</v>
      </c>
      <c r="K17" s="4" t="s">
        <v>57</v>
      </c>
    </row>
    <row r="18" spans="2:11" ht="16.5" customHeight="1" x14ac:dyDescent="0.2">
      <c r="B18" s="4" t="s">
        <v>14</v>
      </c>
      <c r="C18" s="4" t="s">
        <v>17</v>
      </c>
      <c r="D18" s="4" t="s">
        <v>18</v>
      </c>
      <c r="E18" s="4">
        <v>6</v>
      </c>
      <c r="F18" s="4">
        <v>5.5</v>
      </c>
      <c r="G18" s="5">
        <f t="shared" si="1"/>
        <v>0.91666666666666663</v>
      </c>
      <c r="H18" s="4">
        <v>5.5</v>
      </c>
      <c r="I18" s="17">
        <f t="shared" ref="I18:I26" si="2">H18/F18</f>
        <v>1</v>
      </c>
      <c r="J18" s="17">
        <f t="shared" ref="J18:J26" si="3">H18/C$2</f>
        <v>0.91666666666666663</v>
      </c>
      <c r="K18" s="4"/>
    </row>
    <row r="19" spans="2:11" ht="16.5" customHeight="1" x14ac:dyDescent="0.2">
      <c r="B19" s="4" t="s">
        <v>14</v>
      </c>
      <c r="C19" s="4" t="s">
        <v>17</v>
      </c>
      <c r="D19" s="4" t="s">
        <v>19</v>
      </c>
      <c r="E19" s="4">
        <v>6</v>
      </c>
      <c r="F19" s="4">
        <v>6</v>
      </c>
      <c r="G19" s="5">
        <f t="shared" si="1"/>
        <v>1</v>
      </c>
      <c r="H19" s="4">
        <v>6</v>
      </c>
      <c r="I19" s="17">
        <f t="shared" si="2"/>
        <v>1</v>
      </c>
      <c r="J19" s="17">
        <f t="shared" si="3"/>
        <v>1</v>
      </c>
      <c r="K19" s="4"/>
    </row>
    <row r="20" spans="2:11" ht="16.5" customHeight="1" x14ac:dyDescent="0.2">
      <c r="B20" s="24" t="s">
        <v>14</v>
      </c>
      <c r="C20" s="24" t="s">
        <v>20</v>
      </c>
      <c r="D20" s="24" t="s">
        <v>21</v>
      </c>
      <c r="E20" s="32">
        <v>4</v>
      </c>
      <c r="F20" s="24">
        <v>3</v>
      </c>
      <c r="G20" s="25">
        <f t="shared" si="1"/>
        <v>0.75</v>
      </c>
      <c r="H20" s="24">
        <v>1.5</v>
      </c>
      <c r="I20" s="26">
        <f t="shared" si="2"/>
        <v>0.5</v>
      </c>
      <c r="J20" s="26">
        <f t="shared" si="3"/>
        <v>0.25</v>
      </c>
      <c r="K20" s="24" t="s">
        <v>50</v>
      </c>
    </row>
    <row r="21" spans="2:11" ht="16.5" customHeight="1" x14ac:dyDescent="0.2">
      <c r="B21" s="4" t="s">
        <v>14</v>
      </c>
      <c r="C21" s="4" t="s">
        <v>22</v>
      </c>
      <c r="D21" s="4" t="s">
        <v>23</v>
      </c>
      <c r="E21" s="4">
        <v>6</v>
      </c>
      <c r="F21" s="4">
        <v>5.5</v>
      </c>
      <c r="G21" s="5">
        <f t="shared" si="1"/>
        <v>0.91666666666666663</v>
      </c>
      <c r="H21" s="4">
        <v>5.5</v>
      </c>
      <c r="I21" s="17">
        <f t="shared" si="2"/>
        <v>1</v>
      </c>
      <c r="J21" s="17">
        <f t="shared" si="3"/>
        <v>0.91666666666666663</v>
      </c>
      <c r="K21" s="4"/>
    </row>
    <row r="22" spans="2:11" ht="16.5" customHeight="1" x14ac:dyDescent="0.2">
      <c r="B22" s="4" t="s">
        <v>24</v>
      </c>
      <c r="C22" s="4" t="s">
        <v>25</v>
      </c>
      <c r="D22" s="4" t="s">
        <v>26</v>
      </c>
      <c r="E22" s="4">
        <v>6</v>
      </c>
      <c r="F22" s="4">
        <v>7</v>
      </c>
      <c r="G22" s="5">
        <f t="shared" si="1"/>
        <v>1.1666666666666667</v>
      </c>
      <c r="H22" s="4">
        <v>7</v>
      </c>
      <c r="I22" s="17">
        <f t="shared" si="2"/>
        <v>1</v>
      </c>
      <c r="J22" s="17">
        <f t="shared" si="3"/>
        <v>1.1666666666666667</v>
      </c>
      <c r="K22" s="4"/>
    </row>
    <row r="23" spans="2:11" ht="16.5" customHeight="1" x14ac:dyDescent="0.2">
      <c r="B23" s="4" t="s">
        <v>24</v>
      </c>
      <c r="C23" s="4" t="s">
        <v>27</v>
      </c>
      <c r="D23" s="4" t="s">
        <v>28</v>
      </c>
      <c r="E23" s="4">
        <v>6</v>
      </c>
      <c r="F23" s="4">
        <v>5.5</v>
      </c>
      <c r="G23" s="5">
        <f t="shared" si="1"/>
        <v>0.91666666666666663</v>
      </c>
      <c r="H23" s="4">
        <v>5.5</v>
      </c>
      <c r="I23" s="17">
        <f t="shared" si="2"/>
        <v>1</v>
      </c>
      <c r="J23" s="17">
        <f t="shared" si="3"/>
        <v>0.91666666666666663</v>
      </c>
      <c r="K23" s="4"/>
    </row>
    <row r="24" spans="2:11" ht="16.5" customHeight="1" x14ac:dyDescent="0.2">
      <c r="B24" s="4" t="s">
        <v>24</v>
      </c>
      <c r="C24" s="4" t="s">
        <v>27</v>
      </c>
      <c r="D24" s="4" t="s">
        <v>29</v>
      </c>
      <c r="E24" s="32">
        <v>3</v>
      </c>
      <c r="F24" s="4">
        <v>5</v>
      </c>
      <c r="G24" s="5">
        <f t="shared" si="1"/>
        <v>1.6666666666666667</v>
      </c>
      <c r="H24" s="4">
        <v>5</v>
      </c>
      <c r="I24" s="17">
        <f t="shared" si="2"/>
        <v>1</v>
      </c>
      <c r="J24" s="17">
        <f t="shared" si="3"/>
        <v>0.83333333333333337</v>
      </c>
      <c r="K24" s="4" t="s">
        <v>30</v>
      </c>
    </row>
    <row r="25" spans="2:11" ht="16.5" customHeight="1" x14ac:dyDescent="0.2">
      <c r="B25" s="4" t="s">
        <v>24</v>
      </c>
      <c r="C25" s="4" t="s">
        <v>27</v>
      </c>
      <c r="D25" s="4" t="s">
        <v>31</v>
      </c>
      <c r="E25" s="32">
        <v>5</v>
      </c>
      <c r="F25" s="4">
        <v>5</v>
      </c>
      <c r="G25" s="5">
        <f t="shared" si="1"/>
        <v>1</v>
      </c>
      <c r="H25" s="4">
        <v>5</v>
      </c>
      <c r="I25" s="17">
        <f t="shared" si="2"/>
        <v>1</v>
      </c>
      <c r="J25" s="17">
        <f t="shared" si="3"/>
        <v>0.83333333333333337</v>
      </c>
      <c r="K25" s="4" t="s">
        <v>49</v>
      </c>
    </row>
    <row r="26" spans="2:11" ht="16.5" customHeight="1" x14ac:dyDescent="0.2">
      <c r="B26" s="4" t="s">
        <v>32</v>
      </c>
      <c r="C26" s="4" t="s">
        <v>33</v>
      </c>
      <c r="D26" s="4" t="s">
        <v>34</v>
      </c>
      <c r="E26" s="4">
        <v>6</v>
      </c>
      <c r="F26" s="4">
        <v>6</v>
      </c>
      <c r="G26" s="5">
        <f t="shared" si="1"/>
        <v>1</v>
      </c>
      <c r="H26" s="4">
        <v>6</v>
      </c>
      <c r="I26" s="17">
        <f t="shared" si="2"/>
        <v>1</v>
      </c>
      <c r="J26" s="17">
        <f t="shared" si="3"/>
        <v>1</v>
      </c>
      <c r="K26" s="4"/>
    </row>
    <row r="27" spans="2:11" ht="16.5" customHeight="1" x14ac:dyDescent="0.2">
      <c r="B27" s="4" t="s">
        <v>35</v>
      </c>
      <c r="C27" s="4" t="s">
        <v>36</v>
      </c>
      <c r="D27" s="4" t="s">
        <v>37</v>
      </c>
      <c r="E27" s="3" t="s">
        <v>52</v>
      </c>
      <c r="F27" s="3" t="s">
        <v>52</v>
      </c>
      <c r="G27" s="3" t="s">
        <v>52</v>
      </c>
      <c r="H27" s="3" t="s">
        <v>52</v>
      </c>
      <c r="I27" s="3" t="s">
        <v>52</v>
      </c>
      <c r="J27" s="3" t="s">
        <v>52</v>
      </c>
      <c r="K27" s="4" t="s">
        <v>54</v>
      </c>
    </row>
    <row r="28" spans="2:11" ht="16.5" customHeight="1" x14ac:dyDescent="0.2">
      <c r="B28" s="4" t="s">
        <v>35</v>
      </c>
      <c r="C28" s="4" t="s">
        <v>38</v>
      </c>
      <c r="D28" s="4" t="s">
        <v>39</v>
      </c>
      <c r="E28" s="3" t="s">
        <v>52</v>
      </c>
      <c r="F28" s="3" t="s">
        <v>52</v>
      </c>
      <c r="G28" s="3" t="s">
        <v>52</v>
      </c>
      <c r="H28" s="3" t="s">
        <v>52</v>
      </c>
      <c r="I28" s="3" t="s">
        <v>52</v>
      </c>
      <c r="J28" s="3" t="s">
        <v>52</v>
      </c>
      <c r="K28" s="4" t="s">
        <v>54</v>
      </c>
    </row>
    <row r="30" spans="2:11" x14ac:dyDescent="0.2">
      <c r="B30" s="23"/>
      <c r="C30" s="23"/>
      <c r="D30" s="23"/>
      <c r="E30" s="23">
        <f>SUM(E15:E29)</f>
        <v>59</v>
      </c>
      <c r="F30" s="23">
        <f>SUM(F15:F29)</f>
        <v>58</v>
      </c>
      <c r="G30" s="23"/>
      <c r="H30" s="23">
        <f t="shared" ref="H30" si="4">SUM(H15:H29)</f>
        <v>55.5</v>
      </c>
      <c r="I30" s="23"/>
      <c r="J30" s="23"/>
      <c r="K30" s="23"/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HY4</dc:creator>
  <cp:lastModifiedBy>HY4</cp:lastModifiedBy>
  <dcterms:created xsi:type="dcterms:W3CDTF">2020-08-17T05:57:41Z</dcterms:created>
  <dcterms:modified xsi:type="dcterms:W3CDTF">2020-09-17T10:36:14Z</dcterms:modified>
</cp:coreProperties>
</file>