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base\Development\GIT\SQLDev\Tickets\2025\8329321580 Temporal tables\"/>
    </mc:Choice>
  </mc:AlternateContent>
  <xr:revisionPtr revIDLastSave="0" documentId="13_ncr:1_{37E48C61-B7F3-4B4F-8EAB-922A7A65860C}" xr6:coauthVersionLast="47" xr6:coauthVersionMax="47" xr10:uidLastSave="{00000000-0000-0000-0000-000000000000}"/>
  <bookViews>
    <workbookView xWindow="1170" yWindow="1170" windowWidth="23160" windowHeight="17250" xr2:uid="{726CC87C-2D65-41B5-A8C4-B9C20E266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F3" i="1"/>
  <c r="H3" i="1" s="1"/>
  <c r="G3" i="1"/>
  <c r="F4" i="1"/>
  <c r="G4" i="1"/>
  <c r="H4" i="1"/>
  <c r="F5" i="1"/>
  <c r="G5" i="1"/>
  <c r="H5" i="1"/>
  <c r="F6" i="1"/>
  <c r="H6" i="1" s="1"/>
  <c r="G6" i="1"/>
  <c r="F7" i="1"/>
  <c r="G7" i="1"/>
  <c r="H7" i="1"/>
  <c r="F8" i="1"/>
  <c r="H8" i="1" s="1"/>
  <c r="G8" i="1"/>
  <c r="F9" i="1"/>
  <c r="H9" i="1" s="1"/>
  <c r="G9" i="1"/>
  <c r="F10" i="1"/>
  <c r="H10" i="1" s="1"/>
  <c r="G10" i="1"/>
  <c r="F11" i="1"/>
  <c r="H11" i="1" s="1"/>
  <c r="G11" i="1"/>
  <c r="F12" i="1"/>
  <c r="H12" i="1" s="1"/>
  <c r="G12" i="1"/>
  <c r="F13" i="1"/>
  <c r="G13" i="1"/>
  <c r="H13" i="1"/>
  <c r="F14" i="1"/>
  <c r="G14" i="1"/>
  <c r="H14" i="1"/>
  <c r="I14" i="1" s="1"/>
  <c r="K14" i="1" s="1"/>
  <c r="F15" i="1"/>
  <c r="G15" i="1"/>
  <c r="H15" i="1"/>
  <c r="F16" i="1"/>
  <c r="H16" i="1" s="1"/>
  <c r="G16" i="1"/>
  <c r="F17" i="1"/>
  <c r="H17" i="1" s="1"/>
  <c r="G17" i="1"/>
  <c r="I17" i="1" s="1"/>
  <c r="K17" i="1" s="1"/>
  <c r="F18" i="1"/>
  <c r="G18" i="1"/>
  <c r="H18" i="1"/>
  <c r="F19" i="1"/>
  <c r="H19" i="1" s="1"/>
  <c r="G19" i="1"/>
  <c r="F20" i="1"/>
  <c r="H20" i="1" s="1"/>
  <c r="G20" i="1"/>
  <c r="F21" i="1"/>
  <c r="H21" i="1" s="1"/>
  <c r="G21" i="1"/>
  <c r="F22" i="1"/>
  <c r="G22" i="1"/>
  <c r="H22" i="1"/>
  <c r="F23" i="1"/>
  <c r="H23" i="1" s="1"/>
  <c r="G23" i="1"/>
  <c r="F24" i="1"/>
  <c r="G24" i="1"/>
  <c r="H24" i="1"/>
  <c r="F25" i="1"/>
  <c r="H25" i="1" s="1"/>
  <c r="G25" i="1"/>
  <c r="F26" i="1"/>
  <c r="H26" i="1" s="1"/>
  <c r="G26" i="1"/>
  <c r="F27" i="1"/>
  <c r="H27" i="1" s="1"/>
  <c r="G27" i="1"/>
  <c r="F28" i="1"/>
  <c r="H28" i="1" s="1"/>
  <c r="G28" i="1"/>
  <c r="F29" i="1"/>
  <c r="H29" i="1" s="1"/>
  <c r="G29" i="1"/>
  <c r="F30" i="1"/>
  <c r="G30" i="1"/>
  <c r="H30" i="1"/>
  <c r="F31" i="1"/>
  <c r="H31" i="1" s="1"/>
  <c r="G31" i="1"/>
  <c r="F32" i="1"/>
  <c r="H32" i="1" s="1"/>
  <c r="G32" i="1"/>
  <c r="F33" i="1"/>
  <c r="G33" i="1"/>
  <c r="H33" i="1"/>
  <c r="F34" i="1"/>
  <c r="H34" i="1" s="1"/>
  <c r="G34" i="1"/>
  <c r="F35" i="1"/>
  <c r="H35" i="1" s="1"/>
  <c r="G35" i="1"/>
  <c r="F36" i="1"/>
  <c r="H36" i="1" s="1"/>
  <c r="G36" i="1"/>
  <c r="F37" i="1"/>
  <c r="H37" i="1" s="1"/>
  <c r="G37" i="1"/>
  <c r="F38" i="1"/>
  <c r="H38" i="1" s="1"/>
  <c r="G38" i="1"/>
  <c r="F39" i="1"/>
  <c r="H39" i="1" s="1"/>
  <c r="G39" i="1"/>
  <c r="F40" i="1"/>
  <c r="H40" i="1" s="1"/>
  <c r="G40" i="1"/>
  <c r="F41" i="1"/>
  <c r="H41" i="1" s="1"/>
  <c r="G41" i="1"/>
  <c r="F42" i="1"/>
  <c r="G42" i="1"/>
  <c r="F2" i="1"/>
  <c r="H2" i="1" s="1"/>
  <c r="G2" i="1"/>
  <c r="I30" i="1" l="1"/>
  <c r="I7" i="1"/>
  <c r="K7" i="1" s="1"/>
  <c r="I11" i="1"/>
  <c r="I3" i="1"/>
  <c r="I8" i="1"/>
  <c r="K8" i="1" s="1"/>
  <c r="I41" i="1"/>
  <c r="J41" i="1" s="1"/>
  <c r="I19" i="1"/>
  <c r="K19" i="1" s="1"/>
  <c r="I18" i="1"/>
  <c r="K18" i="1" s="1"/>
  <c r="I40" i="1"/>
  <c r="K40" i="1" s="1"/>
  <c r="I39" i="1"/>
  <c r="K39" i="1" s="1"/>
  <c r="I16" i="1"/>
  <c r="J16" i="1" s="1"/>
  <c r="I38" i="1"/>
  <c r="K38" i="1" s="1"/>
  <c r="I36" i="1"/>
  <c r="K36" i="1" s="1"/>
  <c r="I35" i="1"/>
  <c r="K35" i="1" s="1"/>
  <c r="I32" i="1"/>
  <c r="K32" i="1" s="1"/>
  <c r="I29" i="1"/>
  <c r="J29" i="1" s="1"/>
  <c r="I28" i="1"/>
  <c r="J28" i="1" s="1"/>
  <c r="I24" i="1"/>
  <c r="K24" i="1" s="1"/>
  <c r="I23" i="1"/>
  <c r="K23" i="1" s="1"/>
  <c r="I22" i="1"/>
  <c r="K22" i="1" s="1"/>
  <c r="I6" i="1"/>
  <c r="K6" i="1" s="1"/>
  <c r="I2" i="1"/>
  <c r="J2" i="1" s="1"/>
  <c r="I27" i="1"/>
  <c r="K27" i="1" s="1"/>
  <c r="I42" i="1"/>
  <c r="J42" i="1" s="1"/>
  <c r="J44" i="1" s="1"/>
  <c r="I34" i="1"/>
  <c r="K34" i="1" s="1"/>
  <c r="I10" i="1"/>
  <c r="K10" i="1" s="1"/>
  <c r="J7" i="1"/>
  <c r="I25" i="1"/>
  <c r="J25" i="1" s="1"/>
  <c r="I9" i="1"/>
  <c r="K9" i="1" s="1"/>
  <c r="I33" i="1"/>
  <c r="K33" i="1" s="1"/>
  <c r="I31" i="1"/>
  <c r="J31" i="1" s="1"/>
  <c r="I5" i="1"/>
  <c r="J5" i="1" s="1"/>
  <c r="I21" i="1"/>
  <c r="K21" i="1" s="1"/>
  <c r="I13" i="1"/>
  <c r="K13" i="1" s="1"/>
  <c r="I37" i="1"/>
  <c r="K37" i="1" s="1"/>
  <c r="I20" i="1"/>
  <c r="K20" i="1" s="1"/>
  <c r="I12" i="1"/>
  <c r="K12" i="1" s="1"/>
  <c r="I26" i="1"/>
  <c r="J26" i="1" s="1"/>
  <c r="I15" i="1"/>
  <c r="J15" i="1" s="1"/>
  <c r="I4" i="1"/>
  <c r="K4" i="1" s="1"/>
  <c r="K3" i="1"/>
  <c r="J3" i="1"/>
  <c r="K11" i="1"/>
  <c r="J11" i="1"/>
  <c r="J30" i="1"/>
  <c r="K30" i="1"/>
  <c r="J14" i="1"/>
  <c r="J17" i="1"/>
  <c r="J19" i="1" l="1"/>
  <c r="J8" i="1"/>
  <c r="J18" i="1"/>
  <c r="K16" i="1"/>
  <c r="K41" i="1"/>
  <c r="J22" i="1"/>
  <c r="J24" i="1"/>
  <c r="J40" i="1"/>
  <c r="J39" i="1"/>
  <c r="J38" i="1"/>
  <c r="K28" i="1"/>
  <c r="K29" i="1"/>
  <c r="K2" i="1"/>
  <c r="J35" i="1"/>
  <c r="K42" i="1"/>
  <c r="J36" i="1"/>
  <c r="J33" i="1"/>
  <c r="J32" i="1"/>
  <c r="K31" i="1"/>
  <c r="J23" i="1"/>
  <c r="J9" i="1"/>
  <c r="J6" i="1"/>
  <c r="K26" i="1"/>
  <c r="J21" i="1"/>
  <c r="K15" i="1"/>
  <c r="J13" i="1"/>
  <c r="J10" i="1"/>
  <c r="J12" i="1"/>
  <c r="J34" i="1"/>
  <c r="J27" i="1"/>
  <c r="J37" i="1"/>
  <c r="K5" i="1"/>
  <c r="K25" i="1"/>
  <c r="J20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Jeremai Smith</author>
  </authors>
  <commentList>
    <comment ref="D2" authorId="0" shapeId="0" xr:uid="{59384DF2-82DE-4DAD-ADE8-D07968D9C407}">
      <text>
        <r>
          <rPr>
            <sz val="9"/>
            <color indexed="81"/>
            <rFont val="Tahoma"/>
            <family val="2"/>
          </rPr>
          <t>SELECT COUNT(*) FROM REPORT_ACTION_LOG WHERE ACTIONDATE BETWEEN '23 Nov 2024' AND '23 Feb 2025'
Most RAL actions are likely to change something on CUSTOMER_POLICY_DETAILS</t>
        </r>
      </text>
    </comment>
    <comment ref="D3" authorId="0" shapeId="0" xr:uid="{849A7050-98A3-4817-9D90-7D3C4AC5851D}">
      <text>
        <r>
          <rPr>
            <sz val="9"/>
            <color indexed="81"/>
            <rFont val="Tahoma"/>
            <family val="2"/>
          </rPr>
          <t xml:space="preserve">SELECT COUNT( DISTINCT [CIP].[INSURED_PARTY_ID] + CAST([CIP].[HISTORY_ID] as varchar))
FROM [dbo].[REPORT_ACTION_LOG] AS [RAL]
INNER JOIN [dbo].[CUSTOMER_POLICY_DETAILS] AS [CPD] ON [RAL].[POLICY_DETAILS_ID] = [CPD].[POLICY_DETAILS_ID] AND [RAL].[HISTORY_ID] = [CPD].[HISTORY_ID]
LEFT JOIN [dbo].[CUSTOMER_POLICY_LINK] AS [CPL] ON [CPD].[POLICY_DETAILS_ID] = [CPL].[POLICY_DETAILS_ID] AND [CPD].[HISTORY_ID] = [CPL].[POLICY_DETAILS_HISTORY_ID]
LEFT JOIN [dbo].[CUSTOMER_INSURED_PARTY] AS [CIP] ON [CPL].[INSURED_PARTY_ID] = [CIP].[INSURED_PARTY_ID] AND [CPL].[INSURED_PARTY_HISTORY_ID] = [CIP].[HISTORY_ID]
WHERE [RAL].[ACTIONDATE] BETWEEN '23 Nov 2024' AND '23 Feb 2025'
</t>
        </r>
      </text>
    </comment>
    <comment ref="D6" authorId="0" shapeId="0" xr:uid="{1AB842AA-9D24-4D19-A64D-953979FD0F43}">
      <text>
        <r>
          <rPr>
            <sz val="9"/>
            <color indexed="81"/>
            <rFont val="Tahoma"/>
            <family val="2"/>
          </rPr>
          <t>SELECT COUNT(*) FROM [ACCOUNTS_TRANSACTION] WHERE [CREATEDDATE] BETWEEN '23 Nov 2024' AND '23 Feb 2025'</t>
        </r>
      </text>
    </comment>
    <comment ref="D7" authorId="0" shapeId="0" xr:uid="{0DB04D12-E5AA-4E58-B312-7B5C581276A8}">
      <text>
        <r>
          <rPr>
            <sz val="9"/>
            <color indexed="81"/>
            <rFont val="Tahoma"/>
            <family val="2"/>
          </rPr>
          <t>SELECT COUNT(*) FROM [ACCOUNTS_TRANSACTION] WHERE [CREATEDDATE] BETWEEN '23 Nov 2024' AND '23 Feb 2025'</t>
        </r>
      </text>
    </comment>
    <comment ref="D8" authorId="0" shapeId="0" xr:uid="{A681E386-87B9-4B52-AA4B-A069A9794652}">
      <text>
        <r>
          <rPr>
            <sz val="9"/>
            <color indexed="81"/>
            <rFont val="Tahoma"/>
            <family val="2"/>
          </rPr>
          <t>SELECT COUNT(*) FROM [Accounts_Tran_Breakdown] AS [ATB]
INNER JOIN [ACCOUNTS_TRANSACTION] AS [AT] ON [ATB].[TRANSACTION_ID] = [AT].[TRANSACTION_ID]
WHERE [AT].[CREATEDDATE] BETWEEN '23 Nov 2024' AND '23 Feb 2025'</t>
        </r>
      </text>
    </comment>
    <comment ref="D9" authorId="0" shapeId="0" xr:uid="{3D69EA98-F6EA-4079-8441-6249813A4C44}">
      <text>
        <r>
          <rPr>
            <sz val="9"/>
            <color indexed="81"/>
            <rFont val="Tahoma"/>
            <family val="2"/>
          </rPr>
          <t>SELECT COUNT( DISTINCT [CPL].POLICY_LINK_ID)
FROM [dbo].[REPORT_ACTION_LOG] AS [RAL]
INNER JOIN [dbo].[CUSTOMER_POLICY_DETAILS] AS [CPD] ON [RAL].[POLICY_DETAILS_ID] = [CPD].[POLICY_DETAILS_ID] AND [RAL].[HISTORY_ID] = [CPD].[HISTORY_ID]
LEFT JOIN [dbo].[CUSTOMER_POLICY_LINK] AS [CPL] ON [CPD].[POLICY_DETAILS_ID] = [CPL].[POLICY_DETAILS_ID] AND [CPD].[HISTORY_ID] = [CPL].[POLICY_DETAILS_HISTORY_ID]
WHERE [RAL].[ACTIONDATE] BETWEEN '23 Nov 2024' AND '23 Feb 2025'</t>
        </r>
      </text>
    </comment>
    <comment ref="D11" authorId="0" shapeId="0" xr:uid="{ABD4D474-D975-4C4C-8EC7-DCF9068BBF16}">
      <text>
        <r>
          <rPr>
            <sz val="9"/>
            <color indexed="81"/>
            <rFont val="Tahoma"/>
            <family val="2"/>
          </rPr>
          <t>Random guess</t>
        </r>
      </text>
    </comment>
    <comment ref="D14" authorId="0" shapeId="0" xr:uid="{A1B888A0-FA1E-4300-BDE2-7E7B7F889DC0}">
      <text>
        <r>
          <rPr>
            <sz val="9"/>
            <color indexed="81"/>
            <rFont val="Tahoma"/>
            <family val="2"/>
          </rPr>
          <t>SELECT COUNT(*)
FROM [dbo].[REPORT_ACTION_LOG] AS [RAL]
INNER JOIN [dbo].[User_MCOMMCOM_BUSDTAIL] AS [U] ON [RAL].[POLICY_DETAILS_ID] = [U].[POLICY_DETAILS_ID] AND [RAL].[HISTORY_ID] = [U].[HISTORY_ID]
WHERE [RAL].[ACTIONDATE] BETWEEN '23 Nov 2024' AND '23 Feb 2025'</t>
        </r>
      </text>
    </comment>
    <comment ref="D15" authorId="0" shapeId="0" xr:uid="{E2C14916-840B-4C38-A665-6E4325B50A76}">
      <text>
        <r>
          <rPr>
            <sz val="9"/>
            <color indexed="81"/>
            <rFont val="Tahoma"/>
            <family val="2"/>
          </rPr>
          <t>SELECT COUNT(*)
FROM [dbo].[REPORT_ACTION_LOG] AS [RAL]
INNER JOIN [dbo].[USER_MCOMMOFF_PDETAILS] AS [U] ON [RAL].[POLICY_DETAILS_ID] = [U].[POLICY_DETAILS_ID] AND [RAL].[HISTORY_ID] = [U].[HISTORY_ID]
WHERE [RAL].[ACTIONDATE] BETWEEN '23 Nov 2024' AND '23 Feb 2025'</t>
        </r>
      </text>
    </comment>
    <comment ref="D16" authorId="0" shapeId="0" xr:uid="{1ED379D6-FB54-466D-B357-EB45DA3B101E}">
      <text>
        <r>
          <rPr>
            <sz val="9"/>
            <color indexed="81"/>
            <rFont val="Tahoma"/>
            <family val="2"/>
          </rPr>
          <t>SELECT COUNT(*)
FROM [dbo].[REPORT_ACTION_LOG] AS [RAL]
INNER JOIN [dbo].[USER_MCARISK_TCCINFO] AS [U] ON [RAL].[POLICY_DETAILS_ID] = [U].[POLICY_DETAILS_ID] AND [RAL].[HISTORY_ID] = [U].[HISTORY_ID]
WHERE [RAL].[ACTIONDATE] BETWEEN '23 Nov 2024' AND '23 Feb 2025'</t>
        </r>
      </text>
    </comment>
    <comment ref="D17" authorId="0" shapeId="0" xr:uid="{4ADD4068-9988-4C96-BE03-F5FF2B9D7BD6}">
      <text>
        <r>
          <rPr>
            <sz val="9"/>
            <color indexed="81"/>
            <rFont val="Tahoma"/>
            <family val="2"/>
          </rPr>
          <t>SELECT COUNT(*)
FROM [dbo].[REPORT_ACTION_LOG] AS [RAL]
INNER JOIN [dbo].[USER_MCYBER2_BUSINESS] AS [U] ON [RAL].[POLICY_DETAILS_ID] = [U].[POLICY_DETAILS_ID] AND [RAL].[HISTORY_ID] = [U].[HISTORY_ID]
WHERE [RAL].[ACTIONDATE] BETWEEN '23 Nov 2024' AND '23 Feb 2025'</t>
        </r>
      </text>
    </comment>
    <comment ref="D18" authorId="0" shapeId="0" xr:uid="{18BA53A4-BB5B-4860-B932-34A0B4DD5F0A}">
      <text>
        <r>
          <rPr>
            <sz val="9"/>
            <color indexed="81"/>
            <rFont val="Tahoma"/>
            <family val="2"/>
          </rPr>
          <t>SELECT COUNT(*)
FROM [dbo].[REPORT_ACTION_LOG] AS [RAL]
INNER JOIN [dbo].[USER_MCYBER_COMPANY] AS [U] ON [RAL].[POLICY_DETAILS_ID] = [U].[POLICY_DETAILS_ID] AND [RAL].[HISTORY_ID] = [U].[HISTORY_ID]
WHERE [RAL].[ACTIONDATE] BETWEEN '23 Nov 2024' AND '23 Feb 2025'</t>
        </r>
      </text>
    </comment>
    <comment ref="D19" authorId="0" shapeId="0" xr:uid="{09F1D173-60F0-4F7F-B82D-9B7D4D6A687E}">
      <text>
        <r>
          <rPr>
            <sz val="9"/>
            <color indexed="81"/>
            <rFont val="Tahoma"/>
            <family val="2"/>
          </rPr>
          <t>SELECT COUNT(*)
FROM [dbo].[REPORT_ACTION_LOG] AS [RAL]
INNER JOIN [dbo].[USER_MENGG_ENGGSCR1] AS [U] ON [RAL].[POLICY_DETAILS_ID] = [U].[POLICY_DETAILS_ID] AND [RAL].[HISTORY_ID] = [U].[HISTORY_ID]
WHERE [RAL].[ACTIONDATE] BETWEEN '23 Nov 2024' AND '23 Feb 2025'</t>
        </r>
      </text>
    </comment>
    <comment ref="D20" authorId="0" shapeId="0" xr:uid="{62128590-D4CA-461E-8270-81EEB3F3A4DA}">
      <text>
        <r>
          <rPr>
            <sz val="9"/>
            <color indexed="81"/>
            <rFont val="Tahoma"/>
            <family val="2"/>
          </rPr>
          <t>SELECT COUNT(*)
FROM [dbo].[REPORT_ACTION_LOG] AS [RAL]
INNER JOIN [dbo].[USER_MFLEET_BUSDTAIL] AS [U] ON [RAL].[POLICY_DETAILS_ID] = [U].[POLICY_DETAILS_ID] AND [RAL].[HISTORY_ID] = [U].[HISTORY_ID]
WHERE [RAL].[ACTIONDATE] BETWEEN '23 Nov 2024' AND '23 Feb 2025'</t>
        </r>
      </text>
    </comment>
    <comment ref="D21" authorId="0" shapeId="0" xr:uid="{3C2C4F46-2951-4E10-8E1E-89131F48A8D5}">
      <text>
        <r>
          <rPr>
            <sz val="9"/>
            <color indexed="81"/>
            <rFont val="Tahoma"/>
            <family val="2"/>
          </rPr>
          <t>SELECT COUNT(*)
FROM [dbo].[REPORT_ACTION_LOG] AS [RAL]
INNER JOIN [dbo].[USER_MGTRAN_PolInfo] AS [U] ON [RAL].[POLICY_DETAILS_ID] = [U].[POLICY_DETAILS_ID] AND [RAL].[HISTORY_ID] = [U].[HISTORY_ID]
WHERE [RAL].[ACTIONDATE] BETWEEN '23 Nov 2024' AND '23 Feb 2025'</t>
        </r>
      </text>
    </comment>
    <comment ref="D22" authorId="0" shapeId="0" xr:uid="{E714A5E5-7C2E-4ED6-A8CB-086DE1E35DC7}">
      <text>
        <r>
          <rPr>
            <sz val="9"/>
            <color indexed="81"/>
            <rFont val="Tahoma"/>
            <family val="2"/>
          </rPr>
          <t>SELECT COUNT(*)
FROM [dbo].[REPORT_ACTION_LOG] AS [RAL]
INNER JOIN [dbo].[USER_MCOURIER_PTVINFO] AS [U] ON [RAL].[POLICY_DETAILS_ID] = [U].[POLICY_DETAILS_ID] AND [RAL].[HISTORY_ID] = [U].[HISTORY_ID]
WHERE [RAL].[ACTIONDATE] BETWEEN '23 Nov 2024' AND '23 Feb 2025'</t>
        </r>
      </text>
    </comment>
    <comment ref="D23" authorId="0" shapeId="0" xr:uid="{E2C83656-2B2D-4320-AD0A-B3E3D7452989}">
      <text>
        <r>
          <rPr>
            <sz val="9"/>
            <color indexed="81"/>
            <rFont val="Tahoma"/>
            <family val="2"/>
          </rPr>
          <t>SELECT COUNT(*)
FROM [dbo].[REPORT_ACTION_LOG] AS [RAL]
INNER JOIN [dbo].[USER_MGITFO_GITFO] AS [U] ON [RAL].[POLICY_DETAILS_ID] = [U].[POLICY_DETAILS_ID] AND [RAL].[HISTORY_ID] = [U].[HISTORY_ID]
WHERE [RAL].[ACTIONDATE] BETWEEN '23 Nov 2024' AND '23 Feb 2025'</t>
        </r>
      </text>
    </comment>
    <comment ref="D24" authorId="0" shapeId="0" xr:uid="{C0B312CC-9635-4412-A280-828B413371FE}">
      <text>
        <r>
          <rPr>
            <sz val="9"/>
            <color indexed="81"/>
            <rFont val="Tahoma"/>
            <family val="2"/>
          </rPr>
          <t>SELECT COUNT(*)
FROM [dbo].[REPORT_ACTION_LOG] AS [RAL]
INNER JOIN [dbo].[USER_MHAUL_VEHCOVER] AS [U] ON [RAL].[POLICY_DETAILS_ID] = [U].[POLICY_DETAILS_ID] AND [RAL].[HISTORY_ID] = [U].[HISTORY_ID]
WHERE [RAL].[ACTIONDATE] BETWEEN '23 Nov 2024' AND '23 Feb 2025'</t>
        </r>
      </text>
    </comment>
    <comment ref="D25" authorId="0" shapeId="0" xr:uid="{95A62012-F8B2-4174-A2C2-C39E23170226}">
      <text>
        <r>
          <rPr>
            <sz val="9"/>
            <color indexed="81"/>
            <rFont val="Tahoma"/>
            <family val="2"/>
          </rPr>
          <t>SELECT COUNT(*)
FROM [dbo].[REPORT_ACTION_LOG] AS [RAL]
INNER JOIN [dbo].[USER_MHWR_RISKINFO] AS [U] ON [RAL].[POLICY_DETAILS_ID] = [U].[POLICY_DETAILS_ID] AND [RAL].[HISTORY_ID] = [U].[HISTORY_ID]
WHERE [RAL].[ACTIONDATE] BETWEEN '23 Nov 2024' AND '23 Feb 2025'</t>
        </r>
      </text>
    </comment>
    <comment ref="D26" authorId="0" shapeId="0" xr:uid="{2D3EB418-7345-4FE2-8AC4-B044BF393D2D}">
      <text>
        <r>
          <rPr>
            <sz val="9"/>
            <color indexed="81"/>
            <rFont val="Tahoma"/>
            <family val="2"/>
          </rPr>
          <t>SELECT COUNT(*)
FROM [dbo].[REPORT_ACTION_LOG] AS [RAL]
INNER JOIN [dbo].[USER_MLRTC_PROPINFO] AS [U] ON [RAL].[POLICY_DETAILS_ID] = [U].[POLICY_DETAILS_ID] AND [RAL].[HISTORY_ID] = [U].[HISTORY_ID]
WHERE [RAL].[ACTIONDATE] BETWEEN '23 Nov 2024' AND '23 Feb 2025'</t>
        </r>
      </text>
    </comment>
    <comment ref="D27" authorId="0" shapeId="0" xr:uid="{B9DF4965-174C-4CAD-9EEB-ABE9BD816ED0}">
      <text>
        <r>
          <rPr>
            <sz val="9"/>
            <color indexed="81"/>
            <rFont val="Tahoma"/>
            <family val="2"/>
          </rPr>
          <t>SELECT COUNT(*)
FROM [dbo].[REPORT_ACTION_LOG] AS [RAL]
INNER JOIN [dbo].[USER_MXSL_MAIN] AS [U] ON [RAL].[POLICY_DETAILS_ID] = [U].[POLICY_DETAILS_ID] AND [RAL].[HISTORY_ID] = [U].[HISTORY_ID]
WHERE [RAL].[ACTIONDATE] BETWEEN '23 Nov 2024' AND '23 Feb 2025'</t>
        </r>
      </text>
    </comment>
    <comment ref="D28" authorId="0" shapeId="0" xr:uid="{3B24EFB4-4ABF-4762-BB17-E293C8A70C79}">
      <text>
        <r>
          <rPr>
            <sz val="9"/>
            <color indexed="81"/>
            <rFont val="Tahoma"/>
            <family val="2"/>
          </rPr>
          <t>SELECT COUNT(*)
FROM [dbo].[REPORT_ACTION_LOG] AS [RAL]
INNER JOIN [dbo].[USER_MPAS_PASRISK] AS [U] ON [RAL].[POLICY_DETAILS_ID] = [U].[POLICY_DETAILS_ID] AND [RAL].[HISTORY_ID] = [U].[HISTORY_ID]
WHERE [RAL].[ACTIONDATE] BETWEEN '23 Nov 2024' AND '23 Feb 2025'</t>
        </r>
      </text>
    </comment>
    <comment ref="D29" authorId="0" shapeId="0" xr:uid="{46515E42-E77A-461D-871F-FE0DD4DF9889}">
      <text>
        <r>
          <rPr>
            <sz val="9"/>
            <color indexed="81"/>
            <rFont val="Tahoma"/>
            <family val="2"/>
          </rPr>
          <t>SELECT COUNT(*)
FROM [dbo].[REPORT_ACTION_LOG] AS [RAL]
INNER JOIN [dbo].[USER_MPROIND_CLIENTDT] AS [U] ON [RAL].[POLICY_DETAILS_ID] = [U].[POLICY_DETAILS_ID] AND [RAL].[HISTORY_ID] = [U].[HISTORY_ID]
WHERE [RAL].[ACTIONDATE] BETWEEN '23 Nov 2024' AND '23 Feb 2025'</t>
        </r>
      </text>
    </comment>
    <comment ref="D30" authorId="0" shapeId="0" xr:uid="{69681350-EBD4-4E62-B992-1336F295A2AB}">
      <text>
        <r>
          <rPr>
            <sz val="9"/>
            <color indexed="81"/>
            <rFont val="Tahoma"/>
            <family val="2"/>
          </rPr>
          <t>SELECT COUNT(*)
FROM [dbo].[REPORT_ACTION_LOG] AS [RAL]
INNER JOIN [dbo].[USER_MSHOP_COMPANY] AS [U] ON [RAL].[POLICY_DETAILS_ID] = [U].[POLICY_DETAILS_ID] AND [RAL].[HISTORY_ID] = [U].[HISTORY_ID]
WHERE [RAL].[ACTIONDATE] BETWEEN '23 Nov 2024' AND '23 Feb 2025'</t>
        </r>
      </text>
    </comment>
    <comment ref="D31" authorId="0" shapeId="0" xr:uid="{233C5CB9-2F6A-4E64-9E33-D07D151A0438}">
      <text>
        <r>
          <rPr>
            <sz val="9"/>
            <color indexed="81"/>
            <rFont val="Tahoma"/>
            <family val="2"/>
          </rPr>
          <t>SELECT COUNT(*)
FROM [dbo].[REPORT_ACTION_LOG] AS [RAL]
INNER JOIN [dbo].[USER_MCLIAB_CINFO] AS [U] ON [RAL].[POLICY_DETAILS_ID] = [U].[POLICY_DETAILS_ID] AND [RAL].[HISTORY_ID] = [U].[HISTORY_ID]
WHERE [RAL].[ACTIONDATE] BETWEEN '23 Nov 2024' AND '23 Feb 2025'</t>
        </r>
      </text>
    </comment>
    <comment ref="D32" authorId="0" shapeId="0" xr:uid="{61A6B74F-A4CF-4C28-BBCE-C04C678A114D}">
      <text>
        <r>
          <rPr>
            <sz val="9"/>
            <color indexed="81"/>
            <rFont val="Tahoma"/>
            <family val="2"/>
          </rPr>
          <t>SELECT COUNT(*)
FROM [dbo].[REPORT_ACTION_LOG] AS [RAL]
INNER JOIN [dbo].[USER_MLIAB_TRDDTAIL] AS [U] ON [RAL].[POLICY_DETAILS_ID] = [U].[POLICY_DETAILS_ID] AND [RAL].[HISTORY_ID] = [U].[HISTORY_ID]
WHERE [RAL].[ACTIONDATE] BETWEEN '23 Nov 2024' AND '23 Feb 2025'</t>
        </r>
      </text>
    </comment>
    <comment ref="D33" authorId="0" shapeId="0" xr:uid="{4846A599-A14F-4F25-9B1B-9FAD4B1D925A}">
      <text>
        <r>
          <rPr>
            <sz val="9"/>
            <color indexed="81"/>
            <rFont val="Tahoma"/>
            <family val="2"/>
          </rPr>
          <t>SELECT COUNT(*)
FROM [dbo].[REPORT_ACTION_LOG] AS [RAL]
INNER JOIN [dbo].[USER_TURNOVER_ACTIVITY] AS [U] ON [RAL].[POLICY_DETAILS_ID] = [U].[POLICY_DETAILS_ID] AND [RAL].[HISTORY_ID] = [U].[HISTORY_ID]
WHERE [RAL].[ACTIONDATE] BETWEEN '23 Nov 2024' AND '23 Feb 2025'</t>
        </r>
      </text>
    </comment>
    <comment ref="D34" authorId="0" shapeId="0" xr:uid="{51B3484D-CA29-4842-91B8-01C2106DE048}">
      <text>
        <r>
          <rPr>
            <sz val="9"/>
            <color indexed="81"/>
            <rFont val="Tahoma"/>
            <family val="2"/>
          </rPr>
          <t>SELECT COUNT(*)
FROM [dbo].[REPORT_ACTION_LOG] AS [RAL]
INNER JOIN [dbo].[USER_MWRS_WRKSHPSR] AS [U] ON [RAL].[POLICY_DETAILS_ID] = [U].[POLICY_DETAILS_ID] AND [RAL].[HISTORY_ID] = [U].[HISTORY_ID]
WHERE [RAL].[ACTIONDATE] BETWEEN '23 Nov 2024' AND '23 Feb 2025'</t>
        </r>
      </text>
    </comment>
    <comment ref="D35" authorId="0" shapeId="0" xr:uid="{AF4C323B-10EF-4030-8431-99B0A6FC901E}">
      <text>
        <r>
          <rPr>
            <sz val="9"/>
            <color indexed="81"/>
            <rFont val="Tahoma"/>
            <family val="2"/>
          </rPr>
          <t>Random guess</t>
        </r>
      </text>
    </comment>
    <comment ref="D36" authorId="0" shapeId="0" xr:uid="{DCBEEE00-4C81-45C0-BAF5-B4EE9FCF69B4}">
      <text>
        <r>
          <rPr>
            <sz val="9"/>
            <color indexed="81"/>
            <rFont val="Tahoma"/>
            <family val="2"/>
          </rPr>
          <t>Random guess</t>
        </r>
      </text>
    </comment>
    <comment ref="D38" authorId="0" shapeId="0" xr:uid="{A6A9EA7B-1403-46F6-8AC5-6CEFCF4A41F0}">
      <text>
        <r>
          <rPr>
            <sz val="9"/>
            <color indexed="81"/>
            <rFont val="Tahoma"/>
            <family val="2"/>
          </rPr>
          <t>There's an average of two rows per insured history ID:</t>
        </r>
        <r>
          <rPr>
            <sz val="9"/>
            <color indexed="81"/>
            <rFont val="Tahoma"/>
            <family val="2"/>
          </rPr>
          <t xml:space="preserve">
SELECT AVG([NumRecs]) FROM
(
SELECT [INSURED_PARTY_ID], [HISTORY_ID], COUNT(*) AS [NumRecs] FROM [CUSTOMER_CLIENT_FILING_CODES] GROUP BY [INSURED_PARTY_ID], [HISTORY_ID]
) [A]
So multiple the estimated number of insured party record changes by two. This is probably over estimating.</t>
        </r>
      </text>
    </comment>
    <comment ref="D42" authorId="0" shapeId="0" xr:uid="{5ACA3377-C4A4-48AB-97D0-6BD201ABEF73}">
      <text>
        <r>
          <rPr>
            <sz val="9"/>
            <color indexed="81"/>
            <rFont val="Tahoma"/>
            <family val="2"/>
          </rPr>
          <t>SELECT COUNT([CP].[PREMIUM_ID])
FROM [dbo].[REPORT_ACTION_LOG] AS [RAL]
INNER JOIN [dbo].[CUSTOMER_PREMIUM] AS [CP] ON [RAL].[POLICY_DETAILS_ID] = [CP].[POLICY_DETAILS_ID] AND [RAL].[HISTORY_ID] = [CP].[HISTORY_ID]
WHERE [RAL].[ACTIONDATE] BETWEEN '23 Nov 2024' AND '23 Feb 2025'</t>
        </r>
      </text>
    </comment>
  </commentList>
</comments>
</file>

<file path=xl/sharedStrings.xml><?xml version="1.0" encoding="utf-8"?>
<sst xmlns="http://schemas.openxmlformats.org/spreadsheetml/2006/main" count="94" uniqueCount="54">
  <si>
    <t>Table</t>
  </si>
  <si>
    <t>Percentage Increase</t>
  </si>
  <si>
    <t>Disk Space Before (MB)</t>
  </si>
  <si>
    <t>Disk Space After (MB)</t>
  </si>
  <si>
    <t>Disk Space Increase (MB)</t>
  </si>
  <si>
    <t>Retention Period</t>
  </si>
  <si>
    <t>3 Months</t>
  </si>
  <si>
    <t>USER_MCOMMOFF_PDETAILS</t>
  </si>
  <si>
    <t>USER_MCARISK_TCCINFO</t>
  </si>
  <si>
    <t>USER_MCYBER2_BUSINESS</t>
  </si>
  <si>
    <t>USER_MCYBER_COMPANY</t>
  </si>
  <si>
    <t>USER_MENGG_ENGGSCR1</t>
  </si>
  <si>
    <t>USER_MFLEET_BUSDTAIL</t>
  </si>
  <si>
    <t>USER_MGTRAN_PolInfo</t>
  </si>
  <si>
    <t>USER_MCOURIER_PTVINFO</t>
  </si>
  <si>
    <t>USER_MGITFO_GITFO</t>
  </si>
  <si>
    <t>USER_MHAUL_VEHCOVER</t>
  </si>
  <si>
    <t>USER_MHWR_RISKINFO</t>
  </si>
  <si>
    <t>USER_MLRTC_PROPINFO</t>
  </si>
  <si>
    <t>USER_MXSL_MAIN</t>
  </si>
  <si>
    <t>USER_MPAS_PASRISK</t>
  </si>
  <si>
    <t>USER_MPROIND_CLIENTDT</t>
  </si>
  <si>
    <t>USER_MSHOP_COMPANY</t>
  </si>
  <si>
    <t>USER_MCLIAB_CINFO</t>
  </si>
  <si>
    <t>USER_MLIAB_TRDDTAIL</t>
  </si>
  <si>
    <t>USER_TURNOVER_ACTIVITY</t>
  </si>
  <si>
    <t>USER_MWRS_WRKSHPSR</t>
  </si>
  <si>
    <t>LIST_MH_TRADE</t>
  </si>
  <si>
    <t>RM_SCHEME</t>
  </si>
  <si>
    <t>RM_AGENT</t>
  </si>
  <si>
    <t>CUSTOMER_CLIENT_FILING_CODES</t>
  </si>
  <si>
    <t>LIST_ACTIVITY</t>
  </si>
  <si>
    <t>LIST_SOURCE_BUSINESS</t>
  </si>
  <si>
    <t>LIST_CLIENT_FILING_VALUE</t>
  </si>
  <si>
    <t>CUSTOMER_PREMIUM</t>
  </si>
  <si>
    <t>Estimated No. inserted / changed in 3 months</t>
  </si>
  <si>
    <t>No. of rows</t>
  </si>
  <si>
    <t>Customer_Policy_Details</t>
  </si>
  <si>
    <t>Customer_Insured_Party</t>
  </si>
  <si>
    <t>RM_Payment_Plan</t>
  </si>
  <si>
    <t>List_Paymethod</t>
  </si>
  <si>
    <t>Accounts_Transaction</t>
  </si>
  <si>
    <t>Accounts_Client_Tran_Link</t>
  </si>
  <si>
    <t>Accounts_Tran_Breakdown</t>
  </si>
  <si>
    <t>Customer_Policy_Link</t>
  </si>
  <si>
    <t>System_Insurer</t>
  </si>
  <si>
    <t>System_Security_Profile</t>
  </si>
  <si>
    <t>RM_Agent_MH_Type</t>
  </si>
  <si>
    <t>RM_Product</t>
  </si>
  <si>
    <t>User_MCOMMCOM_BUSDTAIL</t>
  </si>
  <si>
    <t>Additional storage for two datetime2 columns (16 bytes) per row (MB)</t>
  </si>
  <si>
    <t>Avg per row</t>
  </si>
  <si>
    <t>Additional storage for history table (MB)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</si>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</sst>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1" applyNumberFormat="1" applyFont="1"/>
    <xf numFmtId="3" fontId="0" fillId="0" borderId="0" xfId="1" applyNumberFormat="1" applyFont="1" applyFill="1"/>
    <xf numFmtId="0" fontId="3" fillId="0" borderId="0" xfId="0" applyFont="1"/>
    <xf numFmtId="3" fontId="3" fillId="0" borderId="0" xfId="0" applyNumberFormat="1" applyFont="1"/>
    <xf numFmtId="4" fontId="3" fillId="0" borderId="0" xfId="0" applyNumberFormat="1" applyFont="1"/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144-8AAB-4A1C-BF27-A4A8421FD786}">
  <dimension ref="A1:K4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42578125" bestFit="1" customWidth="1"/>
    <col min="2" max="2" width="10.140625" customWidth="1"/>
    <col min="3" max="3" width="12.28515625" style="4" customWidth="1"/>
    <col min="4" max="4" width="14.5703125" style="4" customWidth="1"/>
    <col min="5" max="5" width="12.85546875" customWidth="1"/>
    <col min="6" max="6" width="11" bestFit="1" customWidth="1"/>
    <col min="7" max="8" width="21.5703125" customWidth="1"/>
    <col min="9" max="9" width="12.28515625" customWidth="1"/>
    <col min="10" max="10" width="13.42578125" customWidth="1"/>
    <col min="11" max="11" width="12.85546875" customWidth="1"/>
  </cols>
  <sheetData>
    <row r="1" spans="1:11" s="3" customFormat="1" ht="60" x14ac:dyDescent="0.25">
      <c r="A1" s="3" t="s">
        <v>0</v>
      </c>
      <c r="B1" s="3" t="s">
        <v>5</v>
      </c>
      <c r="C1" s="6" t="s">
        <v>36</v>
      </c>
      <c r="D1" s="6" t="s">
        <v>35</v>
      </c>
      <c r="E1" s="3" t="s">
        <v>2</v>
      </c>
      <c r="F1" s="3" t="s">
        <v>51</v>
      </c>
      <c r="G1" s="3" t="s">
        <v>50</v>
      </c>
      <c r="H1" s="3" t="s">
        <v>52</v>
      </c>
      <c r="I1" s="3" t="s">
        <v>3</v>
      </c>
      <c r="J1" s="3" t="s">
        <v>4</v>
      </c>
      <c r="K1" s="3" t="s">
        <v>1</v>
      </c>
    </row>
    <row r="2" spans="1:11" x14ac:dyDescent="0.25">
      <c r="A2" t="s">
        <v>37</v>
      </c>
      <c r="B2" t="s">
        <v>6</v>
      </c>
      <c r="C2" s="7">
        <v>1681704</v>
      </c>
      <c r="D2" s="7">
        <v>171672</v>
      </c>
      <c r="E2" s="1">
        <v>1759.39</v>
      </c>
      <c r="F2" s="5">
        <f>E2/C2</f>
        <v>1.0461948119288532E-3</v>
      </c>
      <c r="G2" s="1">
        <f>(16*C2)/1000000</f>
        <v>26.907264000000001</v>
      </c>
      <c r="H2" s="1">
        <f>D2*F2</f>
        <v>179.6023557534501</v>
      </c>
      <c r="I2" s="1">
        <f>E2+G2+H2</f>
        <v>1965.8996197534502</v>
      </c>
      <c r="J2" s="1">
        <f t="shared" ref="J2:J15" si="0">I2-E2</f>
        <v>206.50961975345012</v>
      </c>
      <c r="K2" s="2">
        <f t="shared" ref="K2:K15" si="1">(I2-E2)/E2*100</f>
        <v>11.737569257154474</v>
      </c>
    </row>
    <row r="3" spans="1:11" x14ac:dyDescent="0.25">
      <c r="A3" t="s">
        <v>38</v>
      </c>
      <c r="B3" t="s">
        <v>6</v>
      </c>
      <c r="C3" s="7">
        <v>1533995</v>
      </c>
      <c r="D3" s="7">
        <v>25768</v>
      </c>
      <c r="E3">
        <v>931.56299999999999</v>
      </c>
      <c r="F3" s="5">
        <f t="shared" ref="F3:F42" si="2">E3/C3</f>
        <v>6.0727903285212798E-4</v>
      </c>
      <c r="G3" s="1">
        <f t="shared" ref="G3:G42" si="3">(16*C3)/1000000</f>
        <v>24.54392</v>
      </c>
      <c r="H3" s="1">
        <f t="shared" ref="H3:H42" si="4">D3*F3</f>
        <v>15.648366118533634</v>
      </c>
      <c r="I3" s="1">
        <f t="shared" ref="I3:I42" si="5">E3+G3+H3</f>
        <v>971.7552861185336</v>
      </c>
      <c r="J3" s="1">
        <f t="shared" si="0"/>
        <v>40.192286118533616</v>
      </c>
      <c r="K3" s="2">
        <f t="shared" si="1"/>
        <v>4.3145000519056271</v>
      </c>
    </row>
    <row r="4" spans="1:11" x14ac:dyDescent="0.25">
      <c r="A4" t="s">
        <v>39</v>
      </c>
      <c r="B4" t="s">
        <v>6</v>
      </c>
      <c r="C4" s="8">
        <v>48</v>
      </c>
      <c r="D4" s="8">
        <v>0</v>
      </c>
      <c r="E4">
        <v>8.0000000000000002E-3</v>
      </c>
      <c r="F4" s="5">
        <f t="shared" si="2"/>
        <v>1.6666666666666666E-4</v>
      </c>
      <c r="G4" s="1">
        <f t="shared" si="3"/>
        <v>7.6800000000000002E-4</v>
      </c>
      <c r="H4" s="1">
        <f t="shared" si="4"/>
        <v>0</v>
      </c>
      <c r="I4" s="1">
        <f t="shared" si="5"/>
        <v>8.7679999999999998E-3</v>
      </c>
      <c r="J4" s="1">
        <f t="shared" si="0"/>
        <v>7.6799999999999959E-4</v>
      </c>
      <c r="K4" s="2">
        <f t="shared" si="1"/>
        <v>9.5999999999999943</v>
      </c>
    </row>
    <row r="5" spans="1:11" x14ac:dyDescent="0.25">
      <c r="A5" t="s">
        <v>40</v>
      </c>
      <c r="B5" t="s">
        <v>6</v>
      </c>
      <c r="C5" s="8">
        <v>28</v>
      </c>
      <c r="D5" s="8">
        <v>0</v>
      </c>
      <c r="E5">
        <v>8.0000000000000002E-3</v>
      </c>
      <c r="F5" s="5">
        <f t="shared" si="2"/>
        <v>2.8571428571428574E-4</v>
      </c>
      <c r="G5" s="1">
        <f t="shared" si="3"/>
        <v>4.4799999999999999E-4</v>
      </c>
      <c r="H5" s="1">
        <f t="shared" si="4"/>
        <v>0</v>
      </c>
      <c r="I5" s="1">
        <f t="shared" si="5"/>
        <v>8.4480000000000006E-3</v>
      </c>
      <c r="J5" s="1">
        <f t="shared" si="0"/>
        <v>4.4800000000000048E-4</v>
      </c>
      <c r="K5" s="2">
        <f t="shared" si="1"/>
        <v>5.6000000000000059</v>
      </c>
    </row>
    <row r="6" spans="1:11" x14ac:dyDescent="0.25">
      <c r="A6" t="s">
        <v>41</v>
      </c>
      <c r="B6" t="s">
        <v>6</v>
      </c>
      <c r="C6" s="8">
        <v>1268463</v>
      </c>
      <c r="D6" s="8">
        <v>17399</v>
      </c>
      <c r="E6">
        <v>562.60900000000004</v>
      </c>
      <c r="F6" s="5">
        <f t="shared" si="2"/>
        <v>4.4353599592577794E-4</v>
      </c>
      <c r="G6" s="1">
        <f t="shared" si="3"/>
        <v>20.295407999999998</v>
      </c>
      <c r="H6" s="1">
        <f t="shared" si="4"/>
        <v>7.7170827931126107</v>
      </c>
      <c r="I6" s="1">
        <f t="shared" si="5"/>
        <v>590.62149079311257</v>
      </c>
      <c r="J6" s="1">
        <f t="shared" si="0"/>
        <v>28.012490793112534</v>
      </c>
      <c r="K6" s="2">
        <f t="shared" si="1"/>
        <v>4.9790335371656926</v>
      </c>
    </row>
    <row r="7" spans="1:11" x14ac:dyDescent="0.25">
      <c r="A7" t="s">
        <v>42</v>
      </c>
      <c r="B7" t="s">
        <v>6</v>
      </c>
      <c r="C7" s="8">
        <v>1178147</v>
      </c>
      <c r="D7" s="8">
        <v>17399</v>
      </c>
      <c r="E7">
        <v>312.85899999999998</v>
      </c>
      <c r="F7" s="5">
        <f t="shared" si="2"/>
        <v>2.6555175203094348E-4</v>
      </c>
      <c r="G7" s="1">
        <f t="shared" si="3"/>
        <v>18.850352000000001</v>
      </c>
      <c r="H7" s="1">
        <f t="shared" si="4"/>
        <v>4.6203349335863857</v>
      </c>
      <c r="I7" s="1">
        <f t="shared" si="5"/>
        <v>336.32968693358634</v>
      </c>
      <c r="J7" s="1">
        <f t="shared" si="0"/>
        <v>23.470686933586364</v>
      </c>
      <c r="K7" s="2">
        <f t="shared" si="1"/>
        <v>7.5020015194021479</v>
      </c>
    </row>
    <row r="8" spans="1:11" x14ac:dyDescent="0.25">
      <c r="A8" t="s">
        <v>43</v>
      </c>
      <c r="B8" t="s">
        <v>6</v>
      </c>
      <c r="C8" s="8">
        <v>4619003</v>
      </c>
      <c r="D8" s="8">
        <v>70432</v>
      </c>
      <c r="E8" s="1">
        <v>1904.625</v>
      </c>
      <c r="F8" s="5">
        <f t="shared" si="2"/>
        <v>4.1234547801765876E-4</v>
      </c>
      <c r="G8" s="1">
        <f t="shared" si="3"/>
        <v>73.904048000000003</v>
      </c>
      <c r="H8" s="1">
        <f t="shared" si="4"/>
        <v>29.042316707739744</v>
      </c>
      <c r="I8" s="1">
        <f t="shared" si="5"/>
        <v>2007.5713647077398</v>
      </c>
      <c r="J8" s="1">
        <f t="shared" si="0"/>
        <v>102.9463647077398</v>
      </c>
      <c r="K8" s="2">
        <f t="shared" si="1"/>
        <v>5.4050726367521058</v>
      </c>
    </row>
    <row r="9" spans="1:11" x14ac:dyDescent="0.25">
      <c r="A9" t="s">
        <v>44</v>
      </c>
      <c r="B9" t="s">
        <v>6</v>
      </c>
      <c r="C9" s="8">
        <v>1675081</v>
      </c>
      <c r="D9" s="8">
        <v>26567</v>
      </c>
      <c r="E9">
        <v>595</v>
      </c>
      <c r="F9" s="5">
        <f t="shared" si="2"/>
        <v>3.5520670343702781E-4</v>
      </c>
      <c r="G9" s="1">
        <f t="shared" si="3"/>
        <v>26.801296000000001</v>
      </c>
      <c r="H9" s="1">
        <f t="shared" si="4"/>
        <v>9.4367764902115177</v>
      </c>
      <c r="I9" s="1">
        <f t="shared" si="5"/>
        <v>631.23807249021149</v>
      </c>
      <c r="J9" s="1">
        <f t="shared" si="0"/>
        <v>36.238072490211493</v>
      </c>
      <c r="K9" s="2">
        <f t="shared" si="1"/>
        <v>6.090432351296049</v>
      </c>
    </row>
    <row r="10" spans="1:11" x14ac:dyDescent="0.25">
      <c r="A10" t="s">
        <v>45</v>
      </c>
      <c r="B10" t="s">
        <v>6</v>
      </c>
      <c r="C10" s="8">
        <v>437</v>
      </c>
      <c r="D10" s="8">
        <v>0</v>
      </c>
      <c r="E10">
        <v>5.5E-2</v>
      </c>
      <c r="F10" s="5">
        <f t="shared" si="2"/>
        <v>1.2585812356979406E-4</v>
      </c>
      <c r="G10" s="1">
        <f t="shared" si="3"/>
        <v>6.992E-3</v>
      </c>
      <c r="H10" s="1">
        <f t="shared" si="4"/>
        <v>0</v>
      </c>
      <c r="I10" s="1">
        <f t="shared" si="5"/>
        <v>6.1991999999999998E-2</v>
      </c>
      <c r="J10" s="1">
        <f t="shared" si="0"/>
        <v>6.9919999999999982E-3</v>
      </c>
      <c r="K10" s="2">
        <f t="shared" si="1"/>
        <v>12.712727272727269</v>
      </c>
    </row>
    <row r="11" spans="1:11" x14ac:dyDescent="0.25">
      <c r="A11" t="s">
        <v>46</v>
      </c>
      <c r="B11" t="s">
        <v>6</v>
      </c>
      <c r="C11" s="8">
        <v>3941</v>
      </c>
      <c r="D11" s="8">
        <v>25</v>
      </c>
      <c r="E11">
        <v>0.73399999999999999</v>
      </c>
      <c r="F11" s="5">
        <f t="shared" si="2"/>
        <v>1.862471453945699E-4</v>
      </c>
      <c r="G11" s="1">
        <f t="shared" si="3"/>
        <v>6.3056000000000001E-2</v>
      </c>
      <c r="H11" s="1">
        <f t="shared" si="4"/>
        <v>4.6561786348642475E-3</v>
      </c>
      <c r="I11" s="1">
        <f t="shared" si="5"/>
        <v>0.80171217863486421</v>
      </c>
      <c r="J11" s="1">
        <f t="shared" si="0"/>
        <v>6.7712178634864228E-2</v>
      </c>
      <c r="K11" s="2">
        <f t="shared" si="1"/>
        <v>9.2250924570659709</v>
      </c>
    </row>
    <row r="12" spans="1:11" x14ac:dyDescent="0.25">
      <c r="A12" t="s">
        <v>47</v>
      </c>
      <c r="B12" t="s">
        <v>6</v>
      </c>
      <c r="C12" s="8">
        <v>18</v>
      </c>
      <c r="D12" s="8">
        <v>0</v>
      </c>
      <c r="E12">
        <v>8.0000000000000002E-3</v>
      </c>
      <c r="F12" s="5">
        <f t="shared" si="2"/>
        <v>4.4444444444444447E-4</v>
      </c>
      <c r="G12" s="1">
        <f t="shared" si="3"/>
        <v>2.8800000000000001E-4</v>
      </c>
      <c r="H12" s="1">
        <f t="shared" si="4"/>
        <v>0</v>
      </c>
      <c r="I12" s="1">
        <f t="shared" si="5"/>
        <v>8.2880000000000002E-3</v>
      </c>
      <c r="J12" s="1">
        <f t="shared" si="0"/>
        <v>2.8800000000000006E-4</v>
      </c>
      <c r="K12" s="2">
        <f t="shared" si="1"/>
        <v>3.6000000000000005</v>
      </c>
    </row>
    <row r="13" spans="1:11" x14ac:dyDescent="0.25">
      <c r="A13" t="s">
        <v>48</v>
      </c>
      <c r="B13" t="s">
        <v>6</v>
      </c>
      <c r="C13" s="8">
        <v>51</v>
      </c>
      <c r="D13" s="8">
        <v>0</v>
      </c>
      <c r="E13">
        <v>1.6E-2</v>
      </c>
      <c r="F13" s="5">
        <f t="shared" si="2"/>
        <v>3.1372549019607844E-4</v>
      </c>
      <c r="G13" s="1">
        <f t="shared" si="3"/>
        <v>8.1599999999999999E-4</v>
      </c>
      <c r="H13" s="1">
        <f t="shared" si="4"/>
        <v>0</v>
      </c>
      <c r="I13" s="1">
        <f t="shared" si="5"/>
        <v>1.6816000000000001E-2</v>
      </c>
      <c r="J13" s="1">
        <f t="shared" si="0"/>
        <v>8.1600000000000075E-4</v>
      </c>
      <c r="K13" s="2">
        <f t="shared" si="1"/>
        <v>5.100000000000005</v>
      </c>
    </row>
    <row r="14" spans="1:11" x14ac:dyDescent="0.25">
      <c r="A14" t="s">
        <v>49</v>
      </c>
      <c r="B14" t="s">
        <v>6</v>
      </c>
      <c r="C14" s="8">
        <v>2652</v>
      </c>
      <c r="D14" s="8">
        <v>591</v>
      </c>
      <c r="E14">
        <v>0.78100000000000003</v>
      </c>
      <c r="F14" s="5">
        <f t="shared" si="2"/>
        <v>2.9449472096530923E-4</v>
      </c>
      <c r="G14" s="1">
        <f t="shared" si="3"/>
        <v>4.2431999999999997E-2</v>
      </c>
      <c r="H14" s="1">
        <f t="shared" si="4"/>
        <v>0.17404638009049775</v>
      </c>
      <c r="I14" s="1">
        <f t="shared" si="5"/>
        <v>0.99747838009049783</v>
      </c>
      <c r="J14" s="1">
        <f t="shared" si="0"/>
        <v>0.2164783800904978</v>
      </c>
      <c r="K14" s="2">
        <f t="shared" si="1"/>
        <v>27.718102444365915</v>
      </c>
    </row>
    <row r="15" spans="1:11" x14ac:dyDescent="0.25">
      <c r="A15" t="s">
        <v>7</v>
      </c>
      <c r="B15" t="s">
        <v>6</v>
      </c>
      <c r="C15" s="8">
        <v>2864</v>
      </c>
      <c r="D15" s="8">
        <v>169</v>
      </c>
      <c r="E15">
        <v>0.64100000000000001</v>
      </c>
      <c r="F15" s="5">
        <f t="shared" si="2"/>
        <v>2.2381284916201118E-4</v>
      </c>
      <c r="G15" s="1">
        <f t="shared" si="3"/>
        <v>4.5823999999999997E-2</v>
      </c>
      <c r="H15" s="1">
        <f t="shared" si="4"/>
        <v>3.7824371508379889E-2</v>
      </c>
      <c r="I15" s="1">
        <f t="shared" si="5"/>
        <v>0.72464837150837991</v>
      </c>
      <c r="J15" s="1">
        <f t="shared" si="0"/>
        <v>8.3648371508379893E-2</v>
      </c>
      <c r="K15" s="2">
        <f t="shared" si="1"/>
        <v>13.049667942024945</v>
      </c>
    </row>
    <row r="16" spans="1:11" x14ac:dyDescent="0.25">
      <c r="A16" t="s">
        <v>8</v>
      </c>
      <c r="B16" t="s">
        <v>6</v>
      </c>
      <c r="C16" s="8">
        <v>61123</v>
      </c>
      <c r="D16" s="8">
        <v>9113</v>
      </c>
      <c r="E16">
        <v>24.984000000000002</v>
      </c>
      <c r="F16" s="5">
        <f t="shared" si="2"/>
        <v>4.0874957053809536E-4</v>
      </c>
      <c r="G16" s="1">
        <f t="shared" si="3"/>
        <v>0.97796799999999995</v>
      </c>
      <c r="H16" s="1">
        <f t="shared" si="4"/>
        <v>3.724934836313663</v>
      </c>
      <c r="I16" s="1">
        <f t="shared" si="5"/>
        <v>29.686902836313664</v>
      </c>
      <c r="J16" s="1">
        <f t="shared" ref="J16:J41" si="6">I16-E16</f>
        <v>4.7029028363136618</v>
      </c>
      <c r="K16" s="2">
        <f t="shared" ref="K16:K42" si="7">(I16-E16)/E16*100</f>
        <v>18.823658486686128</v>
      </c>
    </row>
    <row r="17" spans="1:11" x14ac:dyDescent="0.25">
      <c r="A17" t="s">
        <v>9</v>
      </c>
      <c r="B17" t="s">
        <v>6</v>
      </c>
      <c r="C17" s="8">
        <v>100</v>
      </c>
      <c r="D17" s="8">
        <v>21</v>
      </c>
      <c r="E17">
        <v>2.3E-2</v>
      </c>
      <c r="F17" s="5">
        <f t="shared" si="2"/>
        <v>2.3000000000000001E-4</v>
      </c>
      <c r="G17" s="1">
        <f t="shared" si="3"/>
        <v>1.6000000000000001E-3</v>
      </c>
      <c r="H17" s="1">
        <f t="shared" si="4"/>
        <v>4.8300000000000001E-3</v>
      </c>
      <c r="I17" s="1">
        <f t="shared" si="5"/>
        <v>2.9430000000000001E-2</v>
      </c>
      <c r="J17" s="1">
        <f t="shared" si="6"/>
        <v>6.4300000000000017E-3</v>
      </c>
      <c r="K17" s="2">
        <f t="shared" si="7"/>
        <v>27.956521739130441</v>
      </c>
    </row>
    <row r="18" spans="1:11" x14ac:dyDescent="0.25">
      <c r="A18" t="s">
        <v>10</v>
      </c>
      <c r="B18" t="s">
        <v>6</v>
      </c>
      <c r="C18" s="8">
        <v>45</v>
      </c>
      <c r="D18" s="8">
        <v>0</v>
      </c>
      <c r="E18">
        <v>1.6E-2</v>
      </c>
      <c r="F18" s="5">
        <f t="shared" si="2"/>
        <v>3.5555555555555557E-4</v>
      </c>
      <c r="G18" s="1">
        <f t="shared" si="3"/>
        <v>7.2000000000000005E-4</v>
      </c>
      <c r="H18" s="1">
        <f t="shared" si="4"/>
        <v>0</v>
      </c>
      <c r="I18" s="1">
        <f t="shared" si="5"/>
        <v>1.6719999999999999E-2</v>
      </c>
      <c r="J18" s="1">
        <f t="shared" si="6"/>
        <v>7.1999999999999842E-4</v>
      </c>
      <c r="K18" s="2">
        <f t="shared" si="7"/>
        <v>4.4999999999999902</v>
      </c>
    </row>
    <row r="19" spans="1:11" x14ac:dyDescent="0.25">
      <c r="A19" t="s">
        <v>11</v>
      </c>
      <c r="B19" t="s">
        <v>6</v>
      </c>
      <c r="C19" s="8">
        <v>56</v>
      </c>
      <c r="D19" s="8">
        <v>1</v>
      </c>
      <c r="E19">
        <v>8.0000000000000002E-3</v>
      </c>
      <c r="F19" s="5">
        <f t="shared" si="2"/>
        <v>1.4285714285714287E-4</v>
      </c>
      <c r="G19" s="1">
        <f t="shared" si="3"/>
        <v>8.9599999999999999E-4</v>
      </c>
      <c r="H19" s="1">
        <f t="shared" si="4"/>
        <v>1.4285714285714287E-4</v>
      </c>
      <c r="I19" s="1">
        <f t="shared" si="5"/>
        <v>9.0388571428571419E-3</v>
      </c>
      <c r="J19" s="1">
        <f t="shared" si="6"/>
        <v>1.0388571428571417E-3</v>
      </c>
      <c r="K19" s="2">
        <f t="shared" si="7"/>
        <v>12.98571428571427</v>
      </c>
    </row>
    <row r="20" spans="1:11" x14ac:dyDescent="0.25">
      <c r="A20" t="s">
        <v>12</v>
      </c>
      <c r="B20" t="s">
        <v>6</v>
      </c>
      <c r="C20" s="8">
        <v>6159</v>
      </c>
      <c r="D20" s="8">
        <v>1117</v>
      </c>
      <c r="E20">
        <v>1.2889999999999999</v>
      </c>
      <c r="F20" s="5">
        <f t="shared" si="2"/>
        <v>2.0928722195161551E-4</v>
      </c>
      <c r="G20" s="1">
        <f t="shared" si="3"/>
        <v>9.8544000000000007E-2</v>
      </c>
      <c r="H20" s="1">
        <f t="shared" si="4"/>
        <v>0.23377382691995452</v>
      </c>
      <c r="I20" s="1">
        <f t="shared" si="5"/>
        <v>1.6213178269199544</v>
      </c>
      <c r="J20" s="1">
        <f t="shared" si="6"/>
        <v>0.33231782691995448</v>
      </c>
      <c r="K20" s="2">
        <f t="shared" si="7"/>
        <v>25.781057169895615</v>
      </c>
    </row>
    <row r="21" spans="1:11" x14ac:dyDescent="0.25">
      <c r="A21" t="s">
        <v>13</v>
      </c>
      <c r="B21" t="s">
        <v>6</v>
      </c>
      <c r="C21" s="8">
        <v>26754</v>
      </c>
      <c r="D21" s="8">
        <v>706</v>
      </c>
      <c r="E21">
        <v>5.742</v>
      </c>
      <c r="F21" s="5">
        <f t="shared" si="2"/>
        <v>2.1462211258129626E-4</v>
      </c>
      <c r="G21" s="1">
        <f t="shared" si="3"/>
        <v>0.428064</v>
      </c>
      <c r="H21" s="1">
        <f t="shared" si="4"/>
        <v>0.15152321148239517</v>
      </c>
      <c r="I21" s="1">
        <f t="shared" si="5"/>
        <v>6.3215872114823952</v>
      </c>
      <c r="J21" s="1">
        <f t="shared" si="6"/>
        <v>0.57958721148239523</v>
      </c>
      <c r="K21" s="2">
        <f t="shared" si="7"/>
        <v>10.093821168275779</v>
      </c>
    </row>
    <row r="22" spans="1:11" x14ac:dyDescent="0.25">
      <c r="A22" t="s">
        <v>14</v>
      </c>
      <c r="B22" t="s">
        <v>6</v>
      </c>
      <c r="C22" s="8">
        <v>17045</v>
      </c>
      <c r="D22" s="8">
        <v>254</v>
      </c>
      <c r="E22">
        <v>5.383</v>
      </c>
      <c r="F22" s="5">
        <f t="shared" si="2"/>
        <v>3.1581108829568786E-4</v>
      </c>
      <c r="G22" s="1">
        <f t="shared" si="3"/>
        <v>0.27272000000000002</v>
      </c>
      <c r="H22" s="1">
        <f t="shared" si="4"/>
        <v>8.0216016427104714E-2</v>
      </c>
      <c r="I22" s="1">
        <f t="shared" si="5"/>
        <v>5.7359360164271047</v>
      </c>
      <c r="J22" s="1">
        <f t="shared" si="6"/>
        <v>0.3529360164271047</v>
      </c>
      <c r="K22" s="2">
        <f t="shared" si="7"/>
        <v>6.5564929672506906</v>
      </c>
    </row>
    <row r="23" spans="1:11" x14ac:dyDescent="0.25">
      <c r="A23" t="s">
        <v>15</v>
      </c>
      <c r="B23" t="s">
        <v>6</v>
      </c>
      <c r="C23" s="8">
        <v>1749</v>
      </c>
      <c r="D23" s="8">
        <v>7</v>
      </c>
      <c r="E23">
        <v>0.25800000000000001</v>
      </c>
      <c r="F23" s="5">
        <f t="shared" si="2"/>
        <v>1.4751286449399658E-4</v>
      </c>
      <c r="G23" s="1">
        <f t="shared" si="3"/>
        <v>2.7983999999999998E-2</v>
      </c>
      <c r="H23" s="1">
        <f t="shared" si="4"/>
        <v>1.032590051457976E-3</v>
      </c>
      <c r="I23" s="1">
        <f t="shared" si="5"/>
        <v>0.28701659005145796</v>
      </c>
      <c r="J23" s="1">
        <f t="shared" si="6"/>
        <v>2.9016590051457958E-2</v>
      </c>
      <c r="K23" s="2">
        <f t="shared" si="7"/>
        <v>11.246740330022465</v>
      </c>
    </row>
    <row r="24" spans="1:11" x14ac:dyDescent="0.25">
      <c r="A24" t="s">
        <v>16</v>
      </c>
      <c r="B24" t="s">
        <v>6</v>
      </c>
      <c r="C24" s="8">
        <v>6029</v>
      </c>
      <c r="D24" s="8">
        <v>79</v>
      </c>
      <c r="E24">
        <v>1.1879999999999999</v>
      </c>
      <c r="F24" s="5">
        <f t="shared" si="2"/>
        <v>1.9704760325095372E-4</v>
      </c>
      <c r="G24" s="1">
        <f t="shared" si="3"/>
        <v>9.6463999999999994E-2</v>
      </c>
      <c r="H24" s="1">
        <f t="shared" si="4"/>
        <v>1.5566760656825343E-2</v>
      </c>
      <c r="I24" s="1">
        <f t="shared" si="5"/>
        <v>1.3000307606568251</v>
      </c>
      <c r="J24" s="1">
        <f t="shared" si="6"/>
        <v>0.11203076065682516</v>
      </c>
      <c r="K24" s="2">
        <f t="shared" si="7"/>
        <v>9.4301987084869676</v>
      </c>
    </row>
    <row r="25" spans="1:11" x14ac:dyDescent="0.25">
      <c r="A25" t="s">
        <v>17</v>
      </c>
      <c r="B25" t="s">
        <v>6</v>
      </c>
      <c r="C25" s="8">
        <v>22</v>
      </c>
      <c r="D25" s="8">
        <v>0</v>
      </c>
      <c r="E25">
        <v>8.0000000000000002E-3</v>
      </c>
      <c r="F25" s="5">
        <f t="shared" si="2"/>
        <v>3.6363636363636367E-4</v>
      </c>
      <c r="G25" s="1">
        <f t="shared" si="3"/>
        <v>3.5199999999999999E-4</v>
      </c>
      <c r="H25" s="1">
        <f t="shared" si="4"/>
        <v>0</v>
      </c>
      <c r="I25" s="1">
        <f t="shared" si="5"/>
        <v>8.352E-3</v>
      </c>
      <c r="J25" s="1">
        <f t="shared" si="6"/>
        <v>3.5199999999999988E-4</v>
      </c>
      <c r="K25" s="2">
        <f t="shared" si="7"/>
        <v>4.3999999999999986</v>
      </c>
    </row>
    <row r="26" spans="1:11" x14ac:dyDescent="0.25">
      <c r="A26" t="s">
        <v>18</v>
      </c>
      <c r="B26" t="s">
        <v>6</v>
      </c>
      <c r="C26" s="8">
        <v>43</v>
      </c>
      <c r="D26" s="8">
        <v>0</v>
      </c>
      <c r="E26">
        <v>8.0000000000000002E-3</v>
      </c>
      <c r="F26" s="5">
        <f t="shared" si="2"/>
        <v>1.8604651162790699E-4</v>
      </c>
      <c r="G26" s="1">
        <f t="shared" si="3"/>
        <v>6.8800000000000003E-4</v>
      </c>
      <c r="H26" s="1">
        <f t="shared" si="4"/>
        <v>0</v>
      </c>
      <c r="I26" s="1">
        <f t="shared" si="5"/>
        <v>8.6879999999999995E-3</v>
      </c>
      <c r="J26" s="1">
        <f t="shared" si="6"/>
        <v>6.8799999999999938E-4</v>
      </c>
      <c r="K26" s="2">
        <f t="shared" si="7"/>
        <v>8.5999999999999925</v>
      </c>
    </row>
    <row r="27" spans="1:11" x14ac:dyDescent="0.25">
      <c r="A27" t="s">
        <v>19</v>
      </c>
      <c r="B27" t="s">
        <v>6</v>
      </c>
      <c r="C27" s="8">
        <v>3937</v>
      </c>
      <c r="D27" s="8">
        <v>849</v>
      </c>
      <c r="E27">
        <v>0.89100000000000001</v>
      </c>
      <c r="F27" s="5">
        <f t="shared" si="2"/>
        <v>2.2631445262890525E-4</v>
      </c>
      <c r="G27" s="1">
        <f t="shared" si="3"/>
        <v>6.2992000000000006E-2</v>
      </c>
      <c r="H27" s="1">
        <f t="shared" si="4"/>
        <v>0.19214097028194055</v>
      </c>
      <c r="I27" s="1">
        <f t="shared" si="5"/>
        <v>1.1461329702819407</v>
      </c>
      <c r="J27" s="1">
        <f t="shared" si="6"/>
        <v>0.25513297028194071</v>
      </c>
      <c r="K27" s="2">
        <f t="shared" si="7"/>
        <v>28.634452332428811</v>
      </c>
    </row>
    <row r="28" spans="1:11" x14ac:dyDescent="0.25">
      <c r="A28" t="s">
        <v>20</v>
      </c>
      <c r="B28" t="s">
        <v>6</v>
      </c>
      <c r="C28" s="8">
        <v>1270</v>
      </c>
      <c r="D28" s="8">
        <v>28</v>
      </c>
      <c r="E28">
        <v>0.25800000000000001</v>
      </c>
      <c r="F28" s="5">
        <f t="shared" si="2"/>
        <v>2.0314960629921259E-4</v>
      </c>
      <c r="G28" s="1">
        <f t="shared" si="3"/>
        <v>2.0320000000000001E-2</v>
      </c>
      <c r="H28" s="1">
        <f t="shared" si="4"/>
        <v>5.6881889763779527E-3</v>
      </c>
      <c r="I28" s="1">
        <f t="shared" si="5"/>
        <v>0.28400818897637797</v>
      </c>
      <c r="J28" s="1">
        <f t="shared" si="6"/>
        <v>2.6008188976377966E-2</v>
      </c>
      <c r="K28" s="2">
        <f t="shared" si="7"/>
        <v>10.080693401696886</v>
      </c>
    </row>
    <row r="29" spans="1:11" x14ac:dyDescent="0.25">
      <c r="A29" t="s">
        <v>21</v>
      </c>
      <c r="B29" t="s">
        <v>6</v>
      </c>
      <c r="C29" s="8">
        <v>39054</v>
      </c>
      <c r="D29" s="8">
        <v>3474</v>
      </c>
      <c r="E29">
        <v>11.102</v>
      </c>
      <c r="F29" s="5">
        <f t="shared" si="2"/>
        <v>2.8427305781738107E-4</v>
      </c>
      <c r="G29" s="1">
        <f t="shared" si="3"/>
        <v>0.62486399999999998</v>
      </c>
      <c r="H29" s="1">
        <f t="shared" si="4"/>
        <v>0.98756460285758185</v>
      </c>
      <c r="I29" s="1">
        <f t="shared" si="5"/>
        <v>12.714428602857582</v>
      </c>
      <c r="J29" s="1">
        <f t="shared" si="6"/>
        <v>1.612428602857582</v>
      </c>
      <c r="K29" s="2">
        <f t="shared" si="7"/>
        <v>14.523766914588201</v>
      </c>
    </row>
    <row r="30" spans="1:11" x14ac:dyDescent="0.25">
      <c r="A30" t="s">
        <v>22</v>
      </c>
      <c r="B30" t="s">
        <v>6</v>
      </c>
      <c r="C30" s="8">
        <v>13230</v>
      </c>
      <c r="D30" s="8">
        <v>267</v>
      </c>
      <c r="E30">
        <v>4.07</v>
      </c>
      <c r="F30" s="5">
        <f t="shared" si="2"/>
        <v>3.0763416477702193E-4</v>
      </c>
      <c r="G30" s="1">
        <f t="shared" si="3"/>
        <v>0.21168000000000001</v>
      </c>
      <c r="H30" s="1">
        <f t="shared" si="4"/>
        <v>8.213832199546485E-2</v>
      </c>
      <c r="I30" s="1">
        <f t="shared" si="5"/>
        <v>4.3638183219954652</v>
      </c>
      <c r="J30" s="1">
        <f t="shared" si="6"/>
        <v>0.29381832199546487</v>
      </c>
      <c r="K30" s="2">
        <f t="shared" si="7"/>
        <v>7.2191233905519621</v>
      </c>
    </row>
    <row r="31" spans="1:11" x14ac:dyDescent="0.25">
      <c r="A31" t="s">
        <v>23</v>
      </c>
      <c r="B31" t="s">
        <v>6</v>
      </c>
      <c r="C31" s="8">
        <v>100236</v>
      </c>
      <c r="D31" s="8">
        <v>5210</v>
      </c>
      <c r="E31">
        <v>38.405999999999999</v>
      </c>
      <c r="F31" s="5">
        <f t="shared" si="2"/>
        <v>3.8315575242427869E-4</v>
      </c>
      <c r="G31" s="1">
        <f t="shared" si="3"/>
        <v>1.6037760000000001</v>
      </c>
      <c r="H31" s="1">
        <f t="shared" si="4"/>
        <v>1.996241470130492</v>
      </c>
      <c r="I31" s="1">
        <f t="shared" si="5"/>
        <v>42.006017470130494</v>
      </c>
      <c r="J31" s="1">
        <f t="shared" si="6"/>
        <v>3.6000174701304957</v>
      </c>
      <c r="K31" s="2">
        <f t="shared" si="7"/>
        <v>9.3735808731200745</v>
      </c>
    </row>
    <row r="32" spans="1:11" x14ac:dyDescent="0.25">
      <c r="A32" t="s">
        <v>24</v>
      </c>
      <c r="B32" t="s">
        <v>6</v>
      </c>
      <c r="C32" s="8">
        <v>894752</v>
      </c>
      <c r="D32" s="8">
        <v>106764</v>
      </c>
      <c r="E32">
        <v>268.39100000000002</v>
      </c>
      <c r="F32" s="5">
        <f t="shared" si="2"/>
        <v>2.999613300668789E-4</v>
      </c>
      <c r="G32" s="1">
        <f t="shared" si="3"/>
        <v>14.316032</v>
      </c>
      <c r="H32" s="1">
        <f t="shared" si="4"/>
        <v>32.025071443260259</v>
      </c>
      <c r="I32" s="1">
        <f t="shared" si="5"/>
        <v>314.73210344326026</v>
      </c>
      <c r="J32" s="1">
        <f t="shared" si="6"/>
        <v>46.341103443260238</v>
      </c>
      <c r="K32" s="2">
        <f t="shared" si="7"/>
        <v>17.266265799993381</v>
      </c>
    </row>
    <row r="33" spans="1:11" x14ac:dyDescent="0.25">
      <c r="A33" t="s">
        <v>25</v>
      </c>
      <c r="B33" t="s">
        <v>6</v>
      </c>
      <c r="C33" s="8">
        <v>32707</v>
      </c>
      <c r="D33" s="8">
        <v>7261</v>
      </c>
      <c r="E33">
        <v>10.711</v>
      </c>
      <c r="F33" s="5">
        <f t="shared" si="2"/>
        <v>3.274834133365946E-4</v>
      </c>
      <c r="G33" s="1">
        <f t="shared" si="3"/>
        <v>0.523312</v>
      </c>
      <c r="H33" s="1">
        <f t="shared" si="4"/>
        <v>2.3778570642370136</v>
      </c>
      <c r="I33" s="1">
        <f t="shared" si="5"/>
        <v>13.612169064237015</v>
      </c>
      <c r="J33" s="1">
        <f t="shared" si="6"/>
        <v>2.9011690642370151</v>
      </c>
      <c r="K33" s="2">
        <f t="shared" si="7"/>
        <v>27.085884270721827</v>
      </c>
    </row>
    <row r="34" spans="1:11" x14ac:dyDescent="0.25">
      <c r="A34" t="s">
        <v>26</v>
      </c>
      <c r="B34" t="s">
        <v>6</v>
      </c>
      <c r="C34" s="8">
        <v>1186</v>
      </c>
      <c r="D34" s="8">
        <v>15</v>
      </c>
      <c r="E34">
        <v>0.36699999999999999</v>
      </c>
      <c r="F34" s="5">
        <f t="shared" si="2"/>
        <v>3.094435075885329E-4</v>
      </c>
      <c r="G34" s="1">
        <f t="shared" si="3"/>
        <v>1.8976E-2</v>
      </c>
      <c r="H34" s="1">
        <f t="shared" si="4"/>
        <v>4.6416526138279932E-3</v>
      </c>
      <c r="I34" s="1">
        <f t="shared" si="5"/>
        <v>0.39061765261382797</v>
      </c>
      <c r="J34" s="1">
        <f t="shared" si="6"/>
        <v>2.3617652613827977E-2</v>
      </c>
      <c r="K34" s="2">
        <f t="shared" si="7"/>
        <v>6.4353276876915473</v>
      </c>
    </row>
    <row r="35" spans="1:11" x14ac:dyDescent="0.25">
      <c r="A35" t="s">
        <v>27</v>
      </c>
      <c r="B35" t="s">
        <v>6</v>
      </c>
      <c r="C35" s="8">
        <v>1148</v>
      </c>
      <c r="D35" s="8">
        <v>10</v>
      </c>
      <c r="E35">
        <v>8.5999999999999993E-2</v>
      </c>
      <c r="F35" s="5">
        <f t="shared" si="2"/>
        <v>7.4912891986062707E-5</v>
      </c>
      <c r="G35" s="1">
        <f t="shared" si="3"/>
        <v>1.8367999999999999E-2</v>
      </c>
      <c r="H35" s="1">
        <f t="shared" si="4"/>
        <v>7.4912891986062707E-4</v>
      </c>
      <c r="I35" s="1">
        <f t="shared" si="5"/>
        <v>0.10511712891986062</v>
      </c>
      <c r="J35" s="1">
        <f t="shared" si="6"/>
        <v>1.9117128919860629E-2</v>
      </c>
      <c r="K35" s="2">
        <f t="shared" si="7"/>
        <v>22.229219674256548</v>
      </c>
    </row>
    <row r="36" spans="1:11" x14ac:dyDescent="0.25">
      <c r="A36" t="s">
        <v>28</v>
      </c>
      <c r="B36" t="s">
        <v>6</v>
      </c>
      <c r="C36" s="8">
        <v>118</v>
      </c>
      <c r="D36" s="8">
        <v>10</v>
      </c>
      <c r="E36">
        <v>0.51600000000000001</v>
      </c>
      <c r="F36" s="5">
        <f t="shared" si="2"/>
        <v>4.3728813559322033E-3</v>
      </c>
      <c r="G36" s="1">
        <f t="shared" si="3"/>
        <v>1.8879999999999999E-3</v>
      </c>
      <c r="H36" s="1">
        <f t="shared" si="4"/>
        <v>4.3728813559322031E-2</v>
      </c>
      <c r="I36" s="1">
        <f t="shared" si="5"/>
        <v>0.56161681355932203</v>
      </c>
      <c r="J36" s="1">
        <f t="shared" si="6"/>
        <v>4.5616813559322011E-2</v>
      </c>
      <c r="K36" s="2">
        <f t="shared" si="7"/>
        <v>8.8404677440546529</v>
      </c>
    </row>
    <row r="37" spans="1:11" x14ac:dyDescent="0.25">
      <c r="A37" t="s">
        <v>29</v>
      </c>
      <c r="B37" t="s">
        <v>6</v>
      </c>
      <c r="C37" s="8">
        <v>18</v>
      </c>
      <c r="D37" s="8">
        <v>0</v>
      </c>
      <c r="E37">
        <v>8.0000000000000002E-3</v>
      </c>
      <c r="F37" s="5">
        <f t="shared" si="2"/>
        <v>4.4444444444444447E-4</v>
      </c>
      <c r="G37" s="1">
        <f t="shared" si="3"/>
        <v>2.8800000000000001E-4</v>
      </c>
      <c r="H37" s="1">
        <f t="shared" si="4"/>
        <v>0</v>
      </c>
      <c r="I37" s="1">
        <f t="shared" si="5"/>
        <v>8.2880000000000002E-3</v>
      </c>
      <c r="J37" s="1">
        <f t="shared" si="6"/>
        <v>2.8800000000000006E-4</v>
      </c>
      <c r="K37" s="2">
        <f t="shared" si="7"/>
        <v>3.6000000000000005</v>
      </c>
    </row>
    <row r="38" spans="1:11" x14ac:dyDescent="0.25">
      <c r="A38" t="s">
        <v>30</v>
      </c>
      <c r="B38" t="s">
        <v>6</v>
      </c>
      <c r="C38" s="8">
        <v>3156002</v>
      </c>
      <c r="D38" s="8">
        <v>50000</v>
      </c>
      <c r="E38">
        <v>517.28099999999995</v>
      </c>
      <c r="F38" s="5">
        <f t="shared" si="2"/>
        <v>1.6390388852732032E-4</v>
      </c>
      <c r="G38" s="1">
        <f t="shared" si="3"/>
        <v>50.496032</v>
      </c>
      <c r="H38" s="1">
        <f t="shared" si="4"/>
        <v>8.1951944263660153</v>
      </c>
      <c r="I38" s="1">
        <f t="shared" si="5"/>
        <v>575.97222642636598</v>
      </c>
      <c r="J38" s="1">
        <f t="shared" si="6"/>
        <v>58.691226426366029</v>
      </c>
      <c r="K38" s="2">
        <f t="shared" si="7"/>
        <v>11.346101331068807</v>
      </c>
    </row>
    <row r="39" spans="1:11" x14ac:dyDescent="0.25">
      <c r="A39" t="s">
        <v>31</v>
      </c>
      <c r="B39" t="s">
        <v>6</v>
      </c>
      <c r="C39" s="8">
        <v>465</v>
      </c>
      <c r="D39" s="8">
        <v>0</v>
      </c>
      <c r="E39">
        <v>3.9E-2</v>
      </c>
      <c r="F39" s="5">
        <f t="shared" si="2"/>
        <v>8.3870967741935478E-5</v>
      </c>
      <c r="G39" s="1">
        <f t="shared" si="3"/>
        <v>7.4400000000000004E-3</v>
      </c>
      <c r="H39" s="1">
        <f t="shared" si="4"/>
        <v>0</v>
      </c>
      <c r="I39" s="1">
        <f t="shared" si="5"/>
        <v>4.6440000000000002E-2</v>
      </c>
      <c r="J39" s="1">
        <f t="shared" si="6"/>
        <v>7.4400000000000022E-3</v>
      </c>
      <c r="K39" s="2">
        <f t="shared" si="7"/>
        <v>19.076923076923084</v>
      </c>
    </row>
    <row r="40" spans="1:11" x14ac:dyDescent="0.25">
      <c r="A40" t="s">
        <v>32</v>
      </c>
      <c r="B40" t="s">
        <v>6</v>
      </c>
      <c r="C40" s="8">
        <v>169</v>
      </c>
      <c r="D40" s="8">
        <v>0</v>
      </c>
      <c r="E40">
        <v>3.1E-2</v>
      </c>
      <c r="F40" s="5">
        <f t="shared" si="2"/>
        <v>1.8343195266272189E-4</v>
      </c>
      <c r="G40" s="1">
        <f t="shared" si="3"/>
        <v>2.7039999999999998E-3</v>
      </c>
      <c r="H40" s="1">
        <f t="shared" si="4"/>
        <v>0</v>
      </c>
      <c r="I40" s="1">
        <f t="shared" si="5"/>
        <v>3.3703999999999998E-2</v>
      </c>
      <c r="J40" s="1">
        <f t="shared" si="6"/>
        <v>2.7039999999999981E-3</v>
      </c>
      <c r="K40" s="2">
        <f t="shared" si="7"/>
        <v>8.7225806451612851</v>
      </c>
    </row>
    <row r="41" spans="1:11" x14ac:dyDescent="0.25">
      <c r="A41" t="s">
        <v>33</v>
      </c>
      <c r="B41" t="s">
        <v>6</v>
      </c>
      <c r="C41" s="8">
        <v>530</v>
      </c>
      <c r="D41" s="8">
        <v>0</v>
      </c>
      <c r="E41">
        <v>3.1E-2</v>
      </c>
      <c r="F41" s="5">
        <f t="shared" si="2"/>
        <v>5.8490566037735845E-5</v>
      </c>
      <c r="G41" s="1">
        <f t="shared" si="3"/>
        <v>8.4799999999999997E-3</v>
      </c>
      <c r="H41" s="1">
        <f t="shared" si="4"/>
        <v>0</v>
      </c>
      <c r="I41" s="1">
        <f t="shared" si="5"/>
        <v>3.9480000000000001E-2</v>
      </c>
      <c r="J41" s="1">
        <f t="shared" si="6"/>
        <v>8.4800000000000014E-3</v>
      </c>
      <c r="K41" s="2">
        <f t="shared" si="7"/>
        <v>27.354838709677427</v>
      </c>
    </row>
    <row r="42" spans="1:11" x14ac:dyDescent="0.25">
      <c r="A42" t="s">
        <v>34</v>
      </c>
      <c r="B42" t="s">
        <v>6</v>
      </c>
      <c r="C42" s="7">
        <v>7476905</v>
      </c>
      <c r="D42" s="7">
        <v>1240791</v>
      </c>
      <c r="E42" s="1">
        <v>2256.4690000000001</v>
      </c>
      <c r="F42" s="5">
        <f t="shared" si="2"/>
        <v>3.0179185103996906E-4</v>
      </c>
      <c r="G42" s="1">
        <f t="shared" si="3"/>
        <v>119.63048000000001</v>
      </c>
      <c r="H42" s="1">
        <f>D42*F42</f>
        <v>374.46061264373424</v>
      </c>
      <c r="I42" s="1">
        <f t="shared" si="5"/>
        <v>2750.5600926437342</v>
      </c>
      <c r="J42" s="1">
        <f>I42-E42</f>
        <v>494.0910926437341</v>
      </c>
      <c r="K42" s="2">
        <f t="shared" si="7"/>
        <v>21.896648819183163</v>
      </c>
    </row>
    <row r="44" spans="1:11" s="9" customFormat="1" x14ac:dyDescent="0.25">
      <c r="A44" s="9" t="s">
        <v>53</v>
      </c>
      <c r="C44" s="10"/>
      <c r="D44" s="10"/>
      <c r="J44" s="11">
        <f>SUM(J2:J42)</f>
        <v>1051.7839525527943</v>
      </c>
      <c r="K44" s="1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Moorhouse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Mackness-Pettit</dc:creator>
  <cp:lastModifiedBy>Jeremai Smith</cp:lastModifiedBy>
  <dcterms:created xsi:type="dcterms:W3CDTF">2025-02-20T15:55:38Z</dcterms:created>
  <dcterms:modified xsi:type="dcterms:W3CDTF">2025-03-21T10:24:09Z</dcterms:modified>
</cp:coreProperties>
</file>