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ode\ccrev\test\validn\"/>
    </mc:Choice>
  </mc:AlternateContent>
  <bookViews>
    <workbookView xWindow="240" yWindow="405" windowWidth="14805" windowHeight="7275" tabRatio="806"/>
  </bookViews>
  <sheets>
    <sheet name="pH meter #1__083118AM" sheetId="30" r:id="rId1"/>
    <sheet name="Chart" sheetId="31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O26" i="30" l="1"/>
  <c r="V27" i="30" l="1"/>
  <c r="O10" i="30"/>
  <c r="P10" i="30"/>
  <c r="O11" i="30"/>
  <c r="P11" i="30"/>
  <c r="O12" i="30"/>
  <c r="P12" i="30"/>
  <c r="O13" i="30"/>
  <c r="P13" i="30"/>
  <c r="O14" i="30"/>
  <c r="P14" i="30"/>
  <c r="O15" i="30"/>
  <c r="P15" i="30"/>
  <c r="O16" i="30"/>
  <c r="P16" i="30"/>
  <c r="O17" i="30"/>
  <c r="P17" i="30"/>
  <c r="O18" i="30"/>
  <c r="P18" i="30"/>
  <c r="O19" i="30"/>
  <c r="P19" i="30"/>
  <c r="O20" i="30"/>
  <c r="P20" i="30"/>
  <c r="O21" i="30"/>
  <c r="P21" i="30"/>
  <c r="O22" i="30"/>
  <c r="P22" i="30"/>
  <c r="O23" i="30"/>
  <c r="P23" i="30"/>
  <c r="O24" i="30"/>
  <c r="P24" i="30"/>
  <c r="O25" i="30"/>
  <c r="P25" i="30"/>
  <c r="P26" i="30"/>
  <c r="O27" i="30"/>
  <c r="P27" i="30"/>
  <c r="O28" i="30"/>
  <c r="P28" i="30"/>
  <c r="O29" i="30"/>
  <c r="P29" i="30"/>
  <c r="O30" i="30"/>
  <c r="P30" i="30"/>
  <c r="O31" i="30"/>
  <c r="P31" i="30"/>
  <c r="O32" i="30"/>
  <c r="P32" i="30"/>
  <c r="O33" i="30"/>
  <c r="P33" i="30"/>
  <c r="O34" i="30"/>
  <c r="P34" i="30"/>
  <c r="O35" i="30"/>
  <c r="P35" i="30"/>
  <c r="O36" i="30"/>
  <c r="P36" i="30"/>
  <c r="O37" i="30"/>
  <c r="P37" i="30"/>
  <c r="O38" i="30"/>
  <c r="P38" i="30"/>
  <c r="O39" i="30"/>
  <c r="P39" i="30"/>
  <c r="O40" i="30"/>
  <c r="P40" i="30"/>
  <c r="O41" i="30"/>
  <c r="P41" i="30"/>
  <c r="O42" i="30"/>
  <c r="P42" i="30"/>
  <c r="O43" i="30"/>
  <c r="P43" i="30"/>
  <c r="O44" i="30"/>
  <c r="P44" i="30"/>
  <c r="O45" i="30"/>
  <c r="P45" i="30"/>
  <c r="O46" i="30"/>
  <c r="P46" i="30"/>
  <c r="O47" i="30"/>
  <c r="P47" i="30"/>
  <c r="O48" i="30"/>
  <c r="P48" i="30"/>
  <c r="O49" i="30"/>
  <c r="P49" i="30"/>
  <c r="O50" i="30"/>
  <c r="P50" i="30"/>
  <c r="O51" i="30"/>
  <c r="P51" i="30"/>
  <c r="O52" i="30"/>
  <c r="P52" i="30"/>
  <c r="O53" i="30"/>
  <c r="P53" i="30"/>
  <c r="O54" i="30"/>
  <c r="P54" i="30"/>
  <c r="O55" i="30"/>
  <c r="P55" i="30"/>
  <c r="O56" i="30"/>
  <c r="P56" i="30"/>
  <c r="O57" i="30"/>
  <c r="P57" i="30"/>
  <c r="O58" i="30"/>
  <c r="P58" i="30"/>
  <c r="O59" i="30"/>
  <c r="P59" i="30"/>
  <c r="O60" i="30"/>
  <c r="P60" i="30"/>
  <c r="O61" i="30"/>
  <c r="P61" i="30"/>
  <c r="O62" i="30"/>
  <c r="P62" i="30"/>
  <c r="O63" i="30"/>
  <c r="P63" i="30"/>
  <c r="O64" i="30"/>
  <c r="P64" i="30"/>
  <c r="O65" i="30"/>
  <c r="P65" i="30"/>
  <c r="O66" i="30"/>
  <c r="P66" i="30"/>
  <c r="O67" i="30"/>
  <c r="P67" i="30"/>
  <c r="O68" i="30"/>
  <c r="P68" i="30"/>
  <c r="O69" i="30"/>
  <c r="P69" i="30"/>
  <c r="O70" i="30"/>
  <c r="P70" i="30"/>
  <c r="O71" i="30"/>
  <c r="P71" i="30"/>
  <c r="O72" i="30"/>
  <c r="P72" i="30"/>
  <c r="O73" i="30"/>
  <c r="P73" i="30"/>
  <c r="O74" i="30"/>
  <c r="P74" i="30"/>
  <c r="O75" i="30"/>
  <c r="P75" i="30"/>
  <c r="O76" i="30"/>
  <c r="P76" i="30"/>
  <c r="O77" i="30"/>
  <c r="P77" i="30"/>
  <c r="O78" i="30"/>
  <c r="P78" i="30"/>
  <c r="O79" i="30"/>
  <c r="P79" i="30"/>
  <c r="O80" i="30"/>
  <c r="P80" i="30"/>
  <c r="O81" i="30"/>
  <c r="P81" i="30"/>
  <c r="O82" i="30"/>
  <c r="P82" i="30"/>
  <c r="O83" i="30"/>
  <c r="P83" i="30"/>
  <c r="O84" i="30"/>
  <c r="P84" i="30"/>
  <c r="O85" i="30"/>
  <c r="P85" i="30"/>
  <c r="O86" i="30"/>
  <c r="P86" i="30"/>
  <c r="O87" i="30"/>
  <c r="P87" i="30"/>
  <c r="O88" i="30"/>
  <c r="P88" i="30"/>
  <c r="O89" i="30"/>
  <c r="P89" i="30"/>
  <c r="O90" i="30"/>
  <c r="P90" i="30"/>
  <c r="O91" i="30"/>
  <c r="P91" i="30"/>
  <c r="O92" i="30"/>
  <c r="P92" i="30"/>
  <c r="O93" i="30"/>
  <c r="P93" i="30"/>
  <c r="O94" i="30"/>
  <c r="P94" i="30"/>
  <c r="O95" i="30"/>
  <c r="P95" i="30"/>
  <c r="O96" i="30"/>
  <c r="P96" i="30"/>
  <c r="O97" i="30"/>
  <c r="P97" i="30"/>
  <c r="O98" i="30"/>
  <c r="P98" i="30"/>
  <c r="O99" i="30"/>
  <c r="P99" i="30"/>
  <c r="O100" i="30"/>
  <c r="P100" i="30"/>
  <c r="O101" i="30"/>
  <c r="P101" i="30"/>
  <c r="O102" i="30"/>
  <c r="P102" i="30"/>
  <c r="O103" i="30"/>
  <c r="P103" i="30"/>
  <c r="O104" i="30"/>
  <c r="P104" i="30"/>
  <c r="O105" i="30"/>
  <c r="P105" i="30"/>
  <c r="O106" i="30"/>
  <c r="P106" i="30"/>
  <c r="O107" i="30"/>
  <c r="P107" i="30"/>
  <c r="O108" i="30"/>
  <c r="P108" i="30"/>
  <c r="O109" i="30"/>
  <c r="P109" i="30"/>
  <c r="O110" i="30"/>
  <c r="P110" i="30"/>
  <c r="O111" i="30"/>
  <c r="P111" i="30"/>
  <c r="O112" i="30"/>
  <c r="P112" i="30"/>
  <c r="O113" i="30"/>
  <c r="P113" i="30"/>
  <c r="O114" i="30"/>
  <c r="P114" i="30"/>
  <c r="O115" i="30"/>
  <c r="P115" i="30"/>
  <c r="O116" i="30"/>
  <c r="P116" i="30"/>
  <c r="O117" i="30"/>
  <c r="P117" i="30"/>
  <c r="O118" i="30"/>
  <c r="P118" i="30"/>
  <c r="O119" i="30"/>
  <c r="P119" i="30"/>
  <c r="O120" i="30"/>
  <c r="P120" i="30"/>
  <c r="O121" i="30"/>
  <c r="P121" i="30"/>
  <c r="O122" i="30"/>
  <c r="P122" i="30"/>
  <c r="O123" i="30"/>
  <c r="P123" i="30"/>
  <c r="O124" i="30"/>
  <c r="P124" i="30"/>
  <c r="O125" i="30"/>
  <c r="P125" i="30"/>
  <c r="O126" i="30"/>
  <c r="P126" i="30"/>
  <c r="O127" i="30"/>
  <c r="P127" i="30"/>
  <c r="O128" i="30"/>
  <c r="P128" i="30"/>
  <c r="O129" i="30"/>
  <c r="P129" i="30"/>
  <c r="O130" i="30"/>
  <c r="P130" i="30"/>
  <c r="O131" i="30"/>
  <c r="P131" i="30"/>
  <c r="O132" i="30"/>
  <c r="P132" i="30"/>
  <c r="O133" i="30"/>
  <c r="P133" i="30"/>
  <c r="O134" i="30"/>
  <c r="P134" i="30"/>
  <c r="O135" i="30"/>
  <c r="P135" i="30"/>
  <c r="O136" i="30"/>
  <c r="P136" i="30"/>
  <c r="O137" i="30"/>
  <c r="P137" i="30"/>
  <c r="O138" i="30"/>
  <c r="P138" i="30"/>
  <c r="O139" i="30"/>
  <c r="P139" i="30"/>
  <c r="O140" i="30"/>
  <c r="P140" i="30"/>
  <c r="O141" i="30"/>
  <c r="P141" i="30"/>
  <c r="O142" i="30"/>
  <c r="P142" i="30"/>
  <c r="O143" i="30"/>
  <c r="P143" i="30"/>
  <c r="O144" i="30"/>
  <c r="P144" i="30"/>
  <c r="O145" i="30"/>
  <c r="P145" i="30"/>
  <c r="O146" i="30"/>
  <c r="P146" i="30"/>
  <c r="O147" i="30"/>
  <c r="P147" i="30"/>
  <c r="O148" i="30"/>
  <c r="P148" i="30"/>
  <c r="O149" i="30"/>
  <c r="P149" i="30"/>
  <c r="O150" i="30"/>
  <c r="P150" i="30"/>
  <c r="O151" i="30"/>
  <c r="P151" i="30"/>
  <c r="O152" i="30"/>
  <c r="P152" i="30"/>
  <c r="O153" i="30"/>
  <c r="P153" i="30"/>
  <c r="O154" i="30"/>
  <c r="P154" i="30"/>
  <c r="O155" i="30"/>
  <c r="P155" i="30"/>
  <c r="O156" i="30"/>
  <c r="P156" i="30"/>
  <c r="O157" i="30"/>
  <c r="P157" i="30"/>
  <c r="O158" i="30"/>
  <c r="P158" i="30"/>
  <c r="O159" i="30"/>
  <c r="P159" i="30"/>
  <c r="O160" i="30"/>
  <c r="P160" i="30"/>
  <c r="O161" i="30"/>
  <c r="P161" i="30"/>
  <c r="O162" i="30"/>
  <c r="P162" i="30"/>
  <c r="O163" i="30"/>
  <c r="P163" i="30"/>
  <c r="O164" i="30"/>
  <c r="P164" i="30"/>
  <c r="O165" i="30"/>
  <c r="P165" i="30"/>
  <c r="O166" i="30"/>
  <c r="P166" i="30"/>
  <c r="O167" i="30"/>
  <c r="P167" i="30"/>
  <c r="O168" i="30"/>
  <c r="P168" i="30"/>
  <c r="O169" i="30"/>
  <c r="P169" i="30"/>
  <c r="O170" i="30"/>
  <c r="P170" i="30"/>
  <c r="O171" i="30"/>
  <c r="P171" i="30"/>
  <c r="O172" i="30"/>
  <c r="P172" i="30"/>
  <c r="O173" i="30"/>
  <c r="P173" i="30"/>
  <c r="O174" i="30"/>
  <c r="P174" i="30"/>
  <c r="O175" i="30"/>
  <c r="P175" i="30"/>
  <c r="O176" i="30"/>
  <c r="P176" i="30"/>
  <c r="O177" i="30"/>
  <c r="P177" i="30"/>
  <c r="O178" i="30"/>
  <c r="P178" i="30"/>
  <c r="O179" i="30"/>
  <c r="P179" i="30"/>
  <c r="O180" i="30"/>
  <c r="P180" i="30"/>
  <c r="O181" i="30"/>
  <c r="P181" i="30"/>
  <c r="O182" i="30"/>
  <c r="P182" i="30"/>
  <c r="O183" i="30"/>
  <c r="P183" i="30"/>
  <c r="O184" i="30"/>
  <c r="P184" i="30"/>
  <c r="O185" i="30"/>
  <c r="P185" i="30"/>
  <c r="O186" i="30"/>
  <c r="P186" i="30"/>
  <c r="O187" i="30"/>
  <c r="P187" i="30"/>
  <c r="O188" i="30"/>
  <c r="P188" i="30"/>
  <c r="O189" i="30"/>
  <c r="P189" i="30"/>
  <c r="O190" i="30"/>
  <c r="P190" i="30"/>
  <c r="O191" i="30"/>
  <c r="P191" i="30"/>
  <c r="O192" i="30"/>
  <c r="P192" i="30"/>
  <c r="O193" i="30"/>
  <c r="P193" i="30"/>
  <c r="O194" i="30"/>
  <c r="P194" i="30"/>
  <c r="O195" i="30"/>
  <c r="P195" i="30"/>
  <c r="O196" i="30"/>
  <c r="P196" i="30"/>
  <c r="O197" i="30"/>
  <c r="P197" i="30"/>
  <c r="O198" i="30"/>
  <c r="P198" i="30"/>
  <c r="O199" i="30"/>
  <c r="P199" i="30"/>
  <c r="O200" i="30"/>
  <c r="P200" i="30"/>
  <c r="O201" i="30"/>
  <c r="P201" i="30"/>
  <c r="O202" i="30"/>
  <c r="P202" i="30"/>
  <c r="O203" i="30"/>
  <c r="P203" i="30"/>
  <c r="O204" i="30"/>
  <c r="P204" i="30"/>
  <c r="O205" i="30"/>
  <c r="P205" i="30"/>
  <c r="O206" i="30"/>
  <c r="P206" i="30"/>
  <c r="O207" i="30"/>
  <c r="P207" i="30"/>
  <c r="O208" i="30"/>
  <c r="P208" i="30"/>
  <c r="O209" i="30"/>
  <c r="P209" i="30"/>
  <c r="O210" i="30"/>
  <c r="P210" i="30"/>
  <c r="O211" i="30"/>
  <c r="P211" i="30"/>
  <c r="O212" i="30"/>
  <c r="P212" i="30"/>
  <c r="O213" i="30"/>
  <c r="P213" i="30"/>
  <c r="O214" i="30"/>
  <c r="P214" i="30"/>
  <c r="O215" i="30"/>
  <c r="P215" i="30"/>
  <c r="O216" i="30"/>
  <c r="P216" i="30"/>
  <c r="O217" i="30"/>
  <c r="P217" i="30"/>
  <c r="O218" i="30"/>
  <c r="P218" i="30"/>
  <c r="O219" i="30"/>
  <c r="P219" i="30"/>
  <c r="O220" i="30"/>
  <c r="P220" i="30"/>
  <c r="O221" i="30"/>
  <c r="P221" i="30"/>
  <c r="O222" i="30"/>
  <c r="P222" i="30"/>
  <c r="O223" i="30"/>
  <c r="P223" i="30"/>
  <c r="O224" i="30"/>
  <c r="P224" i="30"/>
  <c r="O225" i="30"/>
  <c r="P225" i="30"/>
  <c r="O226" i="30"/>
  <c r="P226" i="30"/>
  <c r="O227" i="30"/>
  <c r="P227" i="30"/>
  <c r="O228" i="30"/>
  <c r="P228" i="30"/>
  <c r="O229" i="30"/>
  <c r="P229" i="30"/>
  <c r="O230" i="30"/>
  <c r="P230" i="30"/>
  <c r="O231" i="30"/>
  <c r="P231" i="30"/>
  <c r="O232" i="30"/>
  <c r="P232" i="30"/>
  <c r="O233" i="30"/>
  <c r="P233" i="30"/>
  <c r="O234" i="30"/>
  <c r="P234" i="30"/>
  <c r="O235" i="30"/>
  <c r="P235" i="30"/>
  <c r="O236" i="30"/>
  <c r="P236" i="30"/>
  <c r="O237" i="30"/>
  <c r="P237" i="30"/>
  <c r="O238" i="30"/>
  <c r="P238" i="30"/>
  <c r="O239" i="30"/>
  <c r="P239" i="30"/>
  <c r="O240" i="30"/>
  <c r="P240" i="30"/>
  <c r="O241" i="30"/>
  <c r="P241" i="30"/>
  <c r="O242" i="30"/>
  <c r="P242" i="30"/>
  <c r="O243" i="30"/>
  <c r="P243" i="30"/>
  <c r="O244" i="30"/>
  <c r="P244" i="30"/>
  <c r="O245" i="30"/>
  <c r="P245" i="30"/>
  <c r="O246" i="30"/>
  <c r="P246" i="30"/>
  <c r="O247" i="30"/>
  <c r="P247" i="30"/>
  <c r="O248" i="30"/>
  <c r="P248" i="30"/>
  <c r="O249" i="30"/>
  <c r="P249" i="30"/>
  <c r="O250" i="30"/>
  <c r="P250" i="30"/>
  <c r="O251" i="30"/>
  <c r="P251" i="30"/>
  <c r="O252" i="30"/>
  <c r="P252" i="30"/>
  <c r="O253" i="30"/>
  <c r="P253" i="30"/>
  <c r="O254" i="30"/>
  <c r="P254" i="30"/>
  <c r="O255" i="30"/>
  <c r="P255" i="30"/>
  <c r="O256" i="30"/>
  <c r="P256" i="30"/>
  <c r="O257" i="30"/>
  <c r="P257" i="30"/>
  <c r="O258" i="30"/>
  <c r="P258" i="30"/>
  <c r="O259" i="30"/>
  <c r="P259" i="30"/>
  <c r="O260" i="30"/>
  <c r="P260" i="30"/>
  <c r="O261" i="30"/>
  <c r="P261" i="30"/>
  <c r="O262" i="30"/>
  <c r="P262" i="30"/>
  <c r="O263" i="30"/>
  <c r="P263" i="30"/>
  <c r="O264" i="30"/>
  <c r="P264" i="30"/>
  <c r="O265" i="30"/>
  <c r="P265" i="30"/>
  <c r="O266" i="30"/>
  <c r="P266" i="30"/>
  <c r="O267" i="30"/>
  <c r="P267" i="30"/>
  <c r="O268" i="30"/>
  <c r="P268" i="30"/>
  <c r="O269" i="30"/>
  <c r="P269" i="30"/>
  <c r="O270" i="30"/>
  <c r="P270" i="30"/>
  <c r="O271" i="30"/>
  <c r="P271" i="30"/>
  <c r="O272" i="30"/>
  <c r="P272" i="30"/>
  <c r="O273" i="30"/>
  <c r="P273" i="30"/>
  <c r="O274" i="30"/>
  <c r="P274" i="30"/>
  <c r="O275" i="30"/>
  <c r="P275" i="30"/>
  <c r="O276" i="30"/>
  <c r="P276" i="30"/>
  <c r="O277" i="30"/>
  <c r="P277" i="30"/>
  <c r="O278" i="30"/>
  <c r="P278" i="30"/>
  <c r="O279" i="30"/>
  <c r="P279" i="30"/>
  <c r="O280" i="30"/>
  <c r="P280" i="30"/>
  <c r="O281" i="30"/>
  <c r="P281" i="30"/>
  <c r="O282" i="30"/>
  <c r="P282" i="30"/>
  <c r="O283" i="30"/>
  <c r="P283" i="30"/>
  <c r="O284" i="30"/>
  <c r="P284" i="30"/>
  <c r="O285" i="30"/>
  <c r="P285" i="30"/>
  <c r="O286" i="30"/>
  <c r="P286" i="30"/>
  <c r="O287" i="30"/>
  <c r="P287" i="30"/>
  <c r="O288" i="30"/>
  <c r="P288" i="30"/>
  <c r="O289" i="30"/>
  <c r="P289" i="30"/>
  <c r="O290" i="30"/>
  <c r="P290" i="30"/>
  <c r="O291" i="30"/>
  <c r="P291" i="30"/>
  <c r="O292" i="30"/>
  <c r="P292" i="30"/>
  <c r="O293" i="30"/>
  <c r="P293" i="30"/>
  <c r="O294" i="30"/>
  <c r="P294" i="30"/>
  <c r="O295" i="30"/>
  <c r="P295" i="30"/>
  <c r="O296" i="30"/>
  <c r="P296" i="30"/>
  <c r="O297" i="30"/>
  <c r="P297" i="30"/>
  <c r="O298" i="30"/>
  <c r="P298" i="30"/>
  <c r="O299" i="30"/>
  <c r="P299" i="30"/>
  <c r="O300" i="30"/>
  <c r="P300" i="30"/>
  <c r="O301" i="30"/>
  <c r="P301" i="30"/>
  <c r="O302" i="30"/>
  <c r="P302" i="30"/>
  <c r="O303" i="30"/>
  <c r="P303" i="30"/>
  <c r="O304" i="30"/>
  <c r="P304" i="30"/>
  <c r="O305" i="30"/>
  <c r="P305" i="30"/>
  <c r="O306" i="30"/>
  <c r="P306" i="30"/>
  <c r="O307" i="30"/>
  <c r="P307" i="30"/>
  <c r="O308" i="30"/>
  <c r="P308" i="30"/>
  <c r="O309" i="30"/>
  <c r="P309" i="30"/>
  <c r="O310" i="30"/>
  <c r="P310" i="30"/>
  <c r="O311" i="30"/>
  <c r="P311" i="30"/>
  <c r="O312" i="30"/>
  <c r="P312" i="30"/>
  <c r="O313" i="30"/>
  <c r="P313" i="30"/>
  <c r="O314" i="30"/>
  <c r="P314" i="30"/>
  <c r="O315" i="30"/>
  <c r="P315" i="30"/>
  <c r="O316" i="30"/>
  <c r="P316" i="30"/>
  <c r="O317" i="30"/>
  <c r="P317" i="30"/>
  <c r="O318" i="30"/>
  <c r="P318" i="30"/>
  <c r="O319" i="30"/>
  <c r="P319" i="30"/>
  <c r="O320" i="30"/>
  <c r="P320" i="30"/>
  <c r="O321" i="30"/>
  <c r="P321" i="30"/>
  <c r="O322" i="30"/>
  <c r="P322" i="30"/>
  <c r="O323" i="30"/>
  <c r="P323" i="30"/>
  <c r="O324" i="30"/>
  <c r="P324" i="30"/>
  <c r="O325" i="30"/>
  <c r="P325" i="30"/>
  <c r="O326" i="30"/>
  <c r="P326" i="30"/>
  <c r="O327" i="30"/>
  <c r="P327" i="30"/>
  <c r="O328" i="30"/>
  <c r="P328" i="30"/>
  <c r="O329" i="30"/>
  <c r="P329" i="30"/>
  <c r="O330" i="30"/>
  <c r="P330" i="30"/>
  <c r="O331" i="30"/>
  <c r="P331" i="30"/>
  <c r="O332" i="30"/>
  <c r="P332" i="30"/>
  <c r="O333" i="30"/>
  <c r="P333" i="30"/>
  <c r="O334" i="30"/>
  <c r="P334" i="30"/>
  <c r="O335" i="30"/>
  <c r="P335" i="30"/>
  <c r="O336" i="30"/>
  <c r="P336" i="30"/>
  <c r="O337" i="30"/>
  <c r="P337" i="30"/>
  <c r="O338" i="30"/>
  <c r="P338" i="30"/>
  <c r="O339" i="30"/>
  <c r="P339" i="30"/>
  <c r="O340" i="30"/>
  <c r="P340" i="30"/>
  <c r="O341" i="30"/>
  <c r="P341" i="30"/>
  <c r="O342" i="30"/>
  <c r="P342" i="30"/>
  <c r="O343" i="30"/>
  <c r="P343" i="30"/>
  <c r="O344" i="30"/>
  <c r="P344" i="30"/>
  <c r="O345" i="30"/>
  <c r="P345" i="30"/>
  <c r="O346" i="30"/>
  <c r="P346" i="30"/>
  <c r="O347" i="30"/>
  <c r="P347" i="30"/>
  <c r="O348" i="30"/>
  <c r="P348" i="30"/>
  <c r="O349" i="30"/>
  <c r="P349" i="30"/>
  <c r="O350" i="30"/>
  <c r="P350" i="30"/>
  <c r="O351" i="30"/>
  <c r="P351" i="30"/>
  <c r="O352" i="30"/>
  <c r="P352" i="30"/>
  <c r="O353" i="30"/>
  <c r="P353" i="30"/>
  <c r="O354" i="30"/>
  <c r="P354" i="30"/>
  <c r="O355" i="30"/>
  <c r="P355" i="30"/>
  <c r="O356" i="30"/>
  <c r="P356" i="30"/>
  <c r="O357" i="30"/>
  <c r="P357" i="30"/>
  <c r="O358" i="30"/>
  <c r="P358" i="30"/>
  <c r="O359" i="30"/>
  <c r="P359" i="30"/>
  <c r="O360" i="30"/>
  <c r="P360" i="30"/>
  <c r="O361" i="30"/>
  <c r="P361" i="30"/>
  <c r="O362" i="30"/>
  <c r="P362" i="30"/>
  <c r="O363" i="30"/>
  <c r="P363" i="30"/>
  <c r="O364" i="30"/>
  <c r="P364" i="30"/>
  <c r="O365" i="30"/>
  <c r="P365" i="30"/>
  <c r="O366" i="30"/>
  <c r="P366" i="30"/>
  <c r="O367" i="30"/>
  <c r="P367" i="30"/>
  <c r="O368" i="30"/>
  <c r="P368" i="30"/>
  <c r="O369" i="30"/>
  <c r="P369" i="30"/>
  <c r="O370" i="30"/>
  <c r="P370" i="30"/>
  <c r="O371" i="30"/>
  <c r="P371" i="30"/>
  <c r="O372" i="30"/>
  <c r="P372" i="30"/>
  <c r="O373" i="30"/>
  <c r="P373" i="30"/>
  <c r="O374" i="30"/>
  <c r="P374" i="30"/>
  <c r="O375" i="30"/>
  <c r="P375" i="30"/>
  <c r="O376" i="30"/>
  <c r="P376" i="30"/>
  <c r="O377" i="30"/>
  <c r="P377" i="30"/>
  <c r="O378" i="30"/>
  <c r="P378" i="30"/>
  <c r="O379" i="30"/>
  <c r="P379" i="30"/>
  <c r="O380" i="30"/>
  <c r="P380" i="30"/>
  <c r="O381" i="30"/>
  <c r="P381" i="30"/>
  <c r="O382" i="30"/>
  <c r="P382" i="30"/>
  <c r="O383" i="30"/>
  <c r="P383" i="30"/>
  <c r="O384" i="30"/>
  <c r="P384" i="30"/>
  <c r="O385" i="30"/>
  <c r="P385" i="30"/>
  <c r="O386" i="30"/>
  <c r="P386" i="30"/>
  <c r="O387" i="30"/>
  <c r="P387" i="30"/>
  <c r="O388" i="30"/>
  <c r="P388" i="30"/>
  <c r="O389" i="30"/>
  <c r="P389" i="30"/>
  <c r="O390" i="30"/>
  <c r="P390" i="30"/>
  <c r="O391" i="30"/>
  <c r="P391" i="30"/>
  <c r="O392" i="30"/>
  <c r="P392" i="30"/>
  <c r="O393" i="30"/>
  <c r="P393" i="30"/>
  <c r="O394" i="30"/>
  <c r="P394" i="30"/>
  <c r="O395" i="30"/>
  <c r="P395" i="30"/>
  <c r="O396" i="30"/>
  <c r="P396" i="30"/>
  <c r="O397" i="30"/>
  <c r="P397" i="30"/>
  <c r="O398" i="30"/>
  <c r="P398" i="30"/>
  <c r="O399" i="30"/>
  <c r="P399" i="30"/>
  <c r="O400" i="30"/>
  <c r="P400" i="30"/>
  <c r="O401" i="30"/>
  <c r="P401" i="30"/>
  <c r="O402" i="30"/>
  <c r="P402" i="30"/>
  <c r="O403" i="30"/>
  <c r="P403" i="30"/>
  <c r="O404" i="30"/>
  <c r="P404" i="30"/>
  <c r="O405" i="30"/>
  <c r="P405" i="30"/>
  <c r="O406" i="30"/>
  <c r="P406" i="30"/>
  <c r="O407" i="30"/>
  <c r="P407" i="30"/>
  <c r="O408" i="30"/>
  <c r="P408" i="30"/>
  <c r="O409" i="30"/>
  <c r="P409" i="30"/>
  <c r="O410" i="30"/>
  <c r="P410" i="30"/>
  <c r="O411" i="30"/>
  <c r="P411" i="30"/>
  <c r="O412" i="30"/>
  <c r="P412" i="30"/>
  <c r="O413" i="30"/>
  <c r="P413" i="30"/>
  <c r="O414" i="30"/>
  <c r="P414" i="30"/>
  <c r="O415" i="30"/>
  <c r="P415" i="30"/>
  <c r="O416" i="30"/>
  <c r="P416" i="30"/>
  <c r="O417" i="30"/>
  <c r="P417" i="30"/>
  <c r="O418" i="30"/>
  <c r="P418" i="30"/>
  <c r="O419" i="30"/>
  <c r="P419" i="30"/>
  <c r="O420" i="30"/>
  <c r="P420" i="30"/>
  <c r="O421" i="30"/>
  <c r="P421" i="30"/>
  <c r="O422" i="30"/>
  <c r="P422" i="30"/>
  <c r="O423" i="30"/>
  <c r="P423" i="30"/>
  <c r="O424" i="30"/>
  <c r="P424" i="30"/>
  <c r="O425" i="30"/>
  <c r="P425" i="30"/>
  <c r="O426" i="30"/>
  <c r="P426" i="30"/>
  <c r="O427" i="30"/>
  <c r="P427" i="30"/>
  <c r="O428" i="30"/>
  <c r="P428" i="30"/>
  <c r="O429" i="30"/>
  <c r="P429" i="30"/>
  <c r="O430" i="30"/>
  <c r="P430" i="30"/>
  <c r="O431" i="30"/>
  <c r="P431" i="30"/>
  <c r="O432" i="30"/>
  <c r="P432" i="30"/>
  <c r="O433" i="30"/>
  <c r="P433" i="30"/>
  <c r="O434" i="30"/>
  <c r="P434" i="30"/>
  <c r="O435" i="30"/>
  <c r="P435" i="30"/>
  <c r="O436" i="30"/>
  <c r="P436" i="30"/>
  <c r="O437" i="30"/>
  <c r="P437" i="30"/>
  <c r="O438" i="30"/>
  <c r="P438" i="30"/>
  <c r="O439" i="30"/>
  <c r="P439" i="30"/>
  <c r="O440" i="30"/>
  <c r="P440" i="30"/>
  <c r="O441" i="30"/>
  <c r="P441" i="30"/>
  <c r="O442" i="30"/>
  <c r="P442" i="30"/>
  <c r="O443" i="30"/>
  <c r="P443" i="30"/>
  <c r="O444" i="30"/>
  <c r="P444" i="30"/>
  <c r="O445" i="30"/>
  <c r="P445" i="30"/>
  <c r="O446" i="30"/>
  <c r="P446" i="30"/>
  <c r="O447" i="30"/>
  <c r="P447" i="30"/>
  <c r="O448" i="30"/>
  <c r="P448" i="30"/>
  <c r="O449" i="30"/>
  <c r="P449" i="30"/>
  <c r="O450" i="30"/>
  <c r="P450" i="30"/>
  <c r="O451" i="30"/>
  <c r="P451" i="30"/>
  <c r="O452" i="30"/>
  <c r="P452" i="30"/>
  <c r="O453" i="30"/>
  <c r="P453" i="30"/>
  <c r="O454" i="30"/>
  <c r="P454" i="30"/>
  <c r="O455" i="30"/>
  <c r="P455" i="30"/>
  <c r="O456" i="30"/>
  <c r="P456" i="30"/>
  <c r="O457" i="30"/>
  <c r="P457" i="30"/>
  <c r="O458" i="30"/>
  <c r="P458" i="30"/>
  <c r="O459" i="30"/>
  <c r="P459" i="30"/>
  <c r="O460" i="30"/>
  <c r="P460" i="30"/>
  <c r="O461" i="30"/>
  <c r="P461" i="30"/>
  <c r="O462" i="30"/>
  <c r="P462" i="30"/>
  <c r="O463" i="30"/>
  <c r="P463" i="30"/>
  <c r="O464" i="30"/>
  <c r="P464" i="30"/>
  <c r="O465" i="30"/>
  <c r="P465" i="30"/>
  <c r="O466" i="30"/>
  <c r="P466" i="30"/>
  <c r="O467" i="30"/>
  <c r="P467" i="30"/>
  <c r="O468" i="30"/>
  <c r="P468" i="30"/>
  <c r="O469" i="30"/>
  <c r="P469" i="30"/>
  <c r="O470" i="30"/>
  <c r="P470" i="30"/>
  <c r="O471" i="30"/>
  <c r="P471" i="30"/>
  <c r="O472" i="30"/>
  <c r="P472" i="30"/>
  <c r="O473" i="30"/>
  <c r="P473" i="30"/>
  <c r="O474" i="30"/>
  <c r="P474" i="30"/>
  <c r="O475" i="30"/>
  <c r="P475" i="30"/>
  <c r="O476" i="30"/>
  <c r="P476" i="30"/>
  <c r="O477" i="30"/>
  <c r="P477" i="30"/>
  <c r="O478" i="30"/>
  <c r="P478" i="30"/>
  <c r="O479" i="30"/>
  <c r="P479" i="30"/>
  <c r="O480" i="30"/>
  <c r="P480" i="30"/>
  <c r="O481" i="30"/>
  <c r="P481" i="30"/>
  <c r="O482" i="30"/>
  <c r="P482" i="30"/>
  <c r="O483" i="30"/>
  <c r="P483" i="30"/>
  <c r="O484" i="30"/>
  <c r="P484" i="30"/>
  <c r="O485" i="30"/>
  <c r="P485" i="30"/>
  <c r="O486" i="30"/>
  <c r="P486" i="30"/>
  <c r="O487" i="30"/>
  <c r="P487" i="30"/>
  <c r="O488" i="30"/>
  <c r="P488" i="30"/>
  <c r="O489" i="30"/>
  <c r="P489" i="30"/>
  <c r="O490" i="30"/>
  <c r="P490" i="30"/>
  <c r="O491" i="30"/>
  <c r="P491" i="30"/>
  <c r="O492" i="30"/>
  <c r="P492" i="30"/>
  <c r="O493" i="30"/>
  <c r="P493" i="30"/>
  <c r="O494" i="30"/>
  <c r="P494" i="30"/>
  <c r="O495" i="30"/>
  <c r="P495" i="30"/>
  <c r="O496" i="30"/>
  <c r="P496" i="30"/>
  <c r="O497" i="30"/>
  <c r="P497" i="30"/>
  <c r="O498" i="30"/>
  <c r="P498" i="30"/>
  <c r="O499" i="30"/>
  <c r="P499" i="30"/>
  <c r="O500" i="30"/>
  <c r="P500" i="30"/>
  <c r="O501" i="30"/>
  <c r="P501" i="30"/>
  <c r="O502" i="30"/>
  <c r="P502" i="30"/>
  <c r="O503" i="30"/>
  <c r="P503" i="30"/>
  <c r="O504" i="30"/>
  <c r="P504" i="30"/>
  <c r="O505" i="30"/>
  <c r="P505" i="30"/>
  <c r="O506" i="30"/>
  <c r="P506" i="30"/>
  <c r="O507" i="30"/>
  <c r="P507" i="30"/>
  <c r="O508" i="30"/>
  <c r="P508" i="30"/>
  <c r="O509" i="30"/>
  <c r="P509" i="30"/>
  <c r="O510" i="30"/>
  <c r="P510" i="30"/>
  <c r="O511" i="30"/>
  <c r="P511" i="30"/>
  <c r="O512" i="30"/>
  <c r="P512" i="30"/>
  <c r="O513" i="30"/>
  <c r="P513" i="30"/>
  <c r="O514" i="30"/>
  <c r="P514" i="30"/>
  <c r="O515" i="30"/>
  <c r="P515" i="30"/>
  <c r="O516" i="30"/>
  <c r="P516" i="30"/>
  <c r="O517" i="30"/>
  <c r="P517" i="30"/>
  <c r="O518" i="30"/>
  <c r="P518" i="30"/>
  <c r="O519" i="30"/>
  <c r="P519" i="30"/>
  <c r="O520" i="30"/>
  <c r="P520" i="30"/>
  <c r="O521" i="30"/>
  <c r="P521" i="30"/>
  <c r="O522" i="30"/>
  <c r="P522" i="30"/>
  <c r="O523" i="30"/>
  <c r="P523" i="30"/>
  <c r="O524" i="30"/>
  <c r="P524" i="30"/>
  <c r="O525" i="30"/>
  <c r="P525" i="30"/>
  <c r="O526" i="30"/>
  <c r="P526" i="30"/>
  <c r="O527" i="30"/>
  <c r="P527" i="30"/>
  <c r="O528" i="30"/>
  <c r="P528" i="30"/>
  <c r="O529" i="30"/>
  <c r="P529" i="30"/>
  <c r="O530" i="30"/>
  <c r="P530" i="30"/>
  <c r="O531" i="30"/>
  <c r="P531" i="30"/>
  <c r="O532" i="30"/>
  <c r="P532" i="30"/>
  <c r="O533" i="30"/>
  <c r="P533" i="30"/>
  <c r="O534" i="30"/>
  <c r="P534" i="30"/>
  <c r="O535" i="30"/>
  <c r="P535" i="30"/>
  <c r="O536" i="30"/>
  <c r="P536" i="30"/>
  <c r="O537" i="30"/>
  <c r="P537" i="30"/>
  <c r="O538" i="30"/>
  <c r="P538" i="30"/>
  <c r="O539" i="30"/>
  <c r="P539" i="30"/>
  <c r="O540" i="30"/>
  <c r="P540" i="30"/>
  <c r="O541" i="30"/>
  <c r="P541" i="30"/>
  <c r="O542" i="30"/>
  <c r="P542" i="30"/>
  <c r="O543" i="30"/>
  <c r="P543" i="30"/>
  <c r="O544" i="30"/>
  <c r="P544" i="30"/>
  <c r="O545" i="30"/>
  <c r="P545" i="30"/>
  <c r="O546" i="30"/>
  <c r="P546" i="30"/>
  <c r="O547" i="30"/>
  <c r="P547" i="30"/>
  <c r="O548" i="30"/>
  <c r="P548" i="30"/>
  <c r="O549" i="30"/>
  <c r="P549" i="30"/>
  <c r="O550" i="30"/>
  <c r="P550" i="30"/>
  <c r="O551" i="30"/>
  <c r="P551" i="30"/>
  <c r="O552" i="30"/>
  <c r="P552" i="30"/>
  <c r="O553" i="30"/>
  <c r="P553" i="30"/>
  <c r="O554" i="30"/>
  <c r="P554" i="30"/>
  <c r="O555" i="30"/>
  <c r="P555" i="30"/>
  <c r="O556" i="30"/>
  <c r="P556" i="30"/>
  <c r="O557" i="30"/>
  <c r="P557" i="30"/>
  <c r="O558" i="30"/>
  <c r="P558" i="30"/>
  <c r="O559" i="30"/>
  <c r="P559" i="30"/>
  <c r="O560" i="30"/>
  <c r="P560" i="30"/>
  <c r="O561" i="30"/>
  <c r="P561" i="30"/>
  <c r="O562" i="30"/>
  <c r="P562" i="30"/>
  <c r="O563" i="30"/>
  <c r="P563" i="30"/>
  <c r="O564" i="30"/>
  <c r="P564" i="30"/>
  <c r="O565" i="30"/>
  <c r="P565" i="30"/>
  <c r="O566" i="30"/>
  <c r="P566" i="30"/>
  <c r="O567" i="30"/>
  <c r="P567" i="30"/>
  <c r="O568" i="30"/>
  <c r="P568" i="30"/>
  <c r="O569" i="30"/>
  <c r="P569" i="30"/>
  <c r="O570" i="30"/>
  <c r="P570" i="30"/>
  <c r="O571" i="30"/>
  <c r="P571" i="30"/>
  <c r="O572" i="30"/>
  <c r="P572" i="30"/>
  <c r="O573" i="30"/>
  <c r="P573" i="30"/>
  <c r="O574" i="30"/>
  <c r="P574" i="30"/>
  <c r="O575" i="30"/>
  <c r="P575" i="30"/>
  <c r="O576" i="30"/>
  <c r="P576" i="30"/>
  <c r="O577" i="30"/>
  <c r="P577" i="30"/>
  <c r="O578" i="30"/>
  <c r="P578" i="30"/>
  <c r="O579" i="30"/>
  <c r="P579" i="30"/>
  <c r="O580" i="30"/>
  <c r="P580" i="30"/>
  <c r="O581" i="30"/>
  <c r="P581" i="30"/>
  <c r="O582" i="30"/>
  <c r="P582" i="30"/>
  <c r="O583" i="30"/>
  <c r="P583" i="30"/>
  <c r="O584" i="30"/>
  <c r="P584" i="30"/>
  <c r="O585" i="30"/>
  <c r="P585" i="30"/>
  <c r="O586" i="30"/>
  <c r="P586" i="30"/>
  <c r="O587" i="30"/>
  <c r="P587" i="30"/>
  <c r="O588" i="30"/>
  <c r="P588" i="30"/>
  <c r="O589" i="30"/>
  <c r="P589" i="30"/>
  <c r="O590" i="30"/>
  <c r="P590" i="30"/>
  <c r="O591" i="30"/>
  <c r="P591" i="30"/>
  <c r="O592" i="30"/>
  <c r="P592" i="30"/>
  <c r="O593" i="30"/>
  <c r="P593" i="30"/>
  <c r="O594" i="30"/>
  <c r="P594" i="30"/>
  <c r="O595" i="30"/>
  <c r="P595" i="30"/>
  <c r="O596" i="30"/>
  <c r="P596" i="30"/>
  <c r="O597" i="30"/>
  <c r="P597" i="30"/>
  <c r="O598" i="30"/>
  <c r="P598" i="30"/>
  <c r="O599" i="30"/>
  <c r="P599" i="30"/>
  <c r="O600" i="30"/>
  <c r="P600" i="30"/>
  <c r="O601" i="30"/>
  <c r="P601" i="30"/>
  <c r="O602" i="30"/>
  <c r="P602" i="30"/>
  <c r="O603" i="30"/>
  <c r="P603" i="30"/>
  <c r="O604" i="30"/>
  <c r="P604" i="30"/>
  <c r="O605" i="30"/>
  <c r="P605" i="30"/>
  <c r="O606" i="30"/>
  <c r="P606" i="30"/>
  <c r="O607" i="30"/>
  <c r="P607" i="30"/>
  <c r="O608" i="30"/>
  <c r="P608" i="30"/>
  <c r="O609" i="30"/>
  <c r="P609" i="30"/>
  <c r="O610" i="30"/>
  <c r="P610" i="30"/>
  <c r="O611" i="30"/>
  <c r="P611" i="30"/>
  <c r="O612" i="30"/>
  <c r="P612" i="30"/>
  <c r="O613" i="30"/>
  <c r="P613" i="30"/>
  <c r="O614" i="30"/>
  <c r="P614" i="30"/>
  <c r="O615" i="30"/>
  <c r="P615" i="30"/>
  <c r="O616" i="30"/>
  <c r="P616" i="30"/>
  <c r="O617" i="30"/>
  <c r="P617" i="30"/>
  <c r="O618" i="30"/>
  <c r="P618" i="30"/>
  <c r="O619" i="30"/>
  <c r="P619" i="30"/>
  <c r="O620" i="30"/>
  <c r="P620" i="30"/>
  <c r="O621" i="30"/>
  <c r="P621" i="30"/>
  <c r="O622" i="30"/>
  <c r="P622" i="30"/>
  <c r="O623" i="30"/>
  <c r="P623" i="30"/>
  <c r="O624" i="30"/>
  <c r="P624" i="30"/>
  <c r="O625" i="30"/>
  <c r="P625" i="30"/>
  <c r="O626" i="30"/>
  <c r="P626" i="30"/>
  <c r="O627" i="30"/>
  <c r="P627" i="30"/>
  <c r="O628" i="30"/>
  <c r="P628" i="30"/>
  <c r="O629" i="30"/>
  <c r="P629" i="30"/>
  <c r="O630" i="30"/>
  <c r="P630" i="30"/>
  <c r="O631" i="30"/>
  <c r="P631" i="30"/>
  <c r="O632" i="30"/>
  <c r="P632" i="30"/>
  <c r="O633" i="30"/>
  <c r="P633" i="30"/>
  <c r="O634" i="30"/>
  <c r="P634" i="30"/>
  <c r="O635" i="30"/>
  <c r="P635" i="30"/>
  <c r="O636" i="30"/>
  <c r="P636" i="30"/>
  <c r="O637" i="30"/>
  <c r="P637" i="30"/>
  <c r="O638" i="30"/>
  <c r="P638" i="30"/>
  <c r="O639" i="30"/>
  <c r="P639" i="30"/>
  <c r="O640" i="30"/>
  <c r="P640" i="30"/>
  <c r="O641" i="30"/>
  <c r="P641" i="30"/>
  <c r="O642" i="30"/>
  <c r="P642" i="30"/>
  <c r="O643" i="30"/>
  <c r="P643" i="30"/>
  <c r="O644" i="30"/>
  <c r="P644" i="30"/>
  <c r="O645" i="30"/>
  <c r="P645" i="30"/>
  <c r="O646" i="30"/>
  <c r="P646" i="30"/>
  <c r="O647" i="30"/>
  <c r="P647" i="30"/>
  <c r="O648" i="30"/>
  <c r="P648" i="30"/>
  <c r="O649" i="30"/>
  <c r="P649" i="30"/>
  <c r="O650" i="30"/>
  <c r="P650" i="30"/>
  <c r="O651" i="30"/>
  <c r="P651" i="30"/>
  <c r="O652" i="30"/>
  <c r="P652" i="30"/>
  <c r="O653" i="30"/>
  <c r="P653" i="30"/>
  <c r="O654" i="30"/>
  <c r="P654" i="30"/>
  <c r="O655" i="30"/>
  <c r="P655" i="30"/>
  <c r="O656" i="30"/>
  <c r="P656" i="30"/>
  <c r="O657" i="30"/>
  <c r="P657" i="30"/>
  <c r="O658" i="30"/>
  <c r="P658" i="30"/>
  <c r="O659" i="30"/>
  <c r="P659" i="30"/>
  <c r="O660" i="30"/>
  <c r="P660" i="30"/>
  <c r="O661" i="30"/>
  <c r="P661" i="30"/>
  <c r="O662" i="30"/>
  <c r="P662" i="30"/>
  <c r="O663" i="30"/>
  <c r="P663" i="30"/>
  <c r="O664" i="30"/>
  <c r="P664" i="30"/>
  <c r="O665" i="30"/>
  <c r="P665" i="30"/>
  <c r="O666" i="30"/>
  <c r="P666" i="30"/>
  <c r="O667" i="30"/>
  <c r="P667" i="30"/>
  <c r="O668" i="30"/>
  <c r="P668" i="30"/>
  <c r="O669" i="30"/>
  <c r="P669" i="30"/>
  <c r="O670" i="30"/>
  <c r="P670" i="30"/>
  <c r="O671" i="30"/>
  <c r="P671" i="30"/>
  <c r="O672" i="30"/>
  <c r="P672" i="30"/>
  <c r="O673" i="30"/>
  <c r="P673" i="30"/>
  <c r="O674" i="30"/>
  <c r="P674" i="30"/>
  <c r="O675" i="30"/>
  <c r="P675" i="30"/>
  <c r="O676" i="30"/>
  <c r="P676" i="30"/>
  <c r="O677" i="30"/>
  <c r="P677" i="30"/>
  <c r="O678" i="30"/>
  <c r="P678" i="30"/>
  <c r="O679" i="30"/>
  <c r="P679" i="30"/>
  <c r="O680" i="30"/>
  <c r="P680" i="30"/>
  <c r="O681" i="30"/>
  <c r="P681" i="30"/>
  <c r="O682" i="30"/>
  <c r="P682" i="30"/>
  <c r="O683" i="30"/>
  <c r="P683" i="30"/>
  <c r="O684" i="30"/>
  <c r="P684" i="30"/>
  <c r="O685" i="30"/>
  <c r="P685" i="30"/>
  <c r="O686" i="30"/>
  <c r="P686" i="30"/>
  <c r="O687" i="30"/>
  <c r="P687" i="30"/>
  <c r="O688" i="30"/>
  <c r="P688" i="30"/>
  <c r="O689" i="30"/>
  <c r="P689" i="30"/>
  <c r="O690" i="30"/>
  <c r="P690" i="30"/>
  <c r="O691" i="30"/>
  <c r="P691" i="30"/>
  <c r="O692" i="30"/>
  <c r="P692" i="30"/>
  <c r="O693" i="30"/>
  <c r="P693" i="30"/>
  <c r="O694" i="30"/>
  <c r="P694" i="30"/>
  <c r="O695" i="30"/>
  <c r="P695" i="30"/>
  <c r="O696" i="30"/>
  <c r="P696" i="30"/>
  <c r="O697" i="30"/>
  <c r="P697" i="30"/>
  <c r="O698" i="30"/>
  <c r="P698" i="30"/>
  <c r="O699" i="30"/>
  <c r="P699" i="30"/>
  <c r="O700" i="30"/>
  <c r="P700" i="30"/>
  <c r="O701" i="30"/>
  <c r="P701" i="30"/>
  <c r="O702" i="30"/>
  <c r="P702" i="30"/>
  <c r="O703" i="30"/>
  <c r="P703" i="30"/>
  <c r="O704" i="30"/>
  <c r="P704" i="30"/>
  <c r="O705" i="30"/>
  <c r="P705" i="30"/>
  <c r="O706" i="30"/>
  <c r="P706" i="30"/>
  <c r="O707" i="30"/>
  <c r="P707" i="30"/>
  <c r="O708" i="30"/>
  <c r="P708" i="30"/>
  <c r="O709" i="30"/>
  <c r="P709" i="30"/>
  <c r="O710" i="30"/>
  <c r="P710" i="30"/>
  <c r="O711" i="30"/>
  <c r="P711" i="30"/>
  <c r="O712" i="30"/>
  <c r="P712" i="30"/>
  <c r="O713" i="30"/>
  <c r="P713" i="30"/>
  <c r="O714" i="30"/>
  <c r="P714" i="30"/>
  <c r="O715" i="30"/>
  <c r="P715" i="30"/>
  <c r="O716" i="30"/>
  <c r="P716" i="30"/>
  <c r="O717" i="30"/>
  <c r="P717" i="30"/>
  <c r="O718" i="30"/>
  <c r="P718" i="30"/>
  <c r="O719" i="30"/>
  <c r="P719" i="30"/>
  <c r="O720" i="30"/>
  <c r="P720" i="30"/>
  <c r="O721" i="30"/>
  <c r="P721" i="30"/>
  <c r="O722" i="30"/>
  <c r="P722" i="30"/>
  <c r="O723" i="30"/>
  <c r="P723" i="30"/>
  <c r="O724" i="30"/>
  <c r="P724" i="30"/>
  <c r="O725" i="30"/>
  <c r="P725" i="30"/>
  <c r="O726" i="30"/>
  <c r="P726" i="30"/>
  <c r="O727" i="30"/>
  <c r="P727" i="30"/>
  <c r="O728" i="30"/>
  <c r="P728" i="30"/>
  <c r="O729" i="30"/>
  <c r="P729" i="30"/>
  <c r="O730" i="30"/>
  <c r="P730" i="30"/>
  <c r="O731" i="30"/>
  <c r="P731" i="30"/>
  <c r="O732" i="30"/>
  <c r="P732" i="30"/>
  <c r="O733" i="30"/>
  <c r="P733" i="30"/>
  <c r="O734" i="30"/>
  <c r="P734" i="30"/>
  <c r="O735" i="30"/>
  <c r="P735" i="30"/>
  <c r="O736" i="30"/>
  <c r="P736" i="30"/>
  <c r="O737" i="30"/>
  <c r="P737" i="30"/>
  <c r="O738" i="30"/>
  <c r="P738" i="30"/>
  <c r="O739" i="30"/>
  <c r="P739" i="30"/>
  <c r="O740" i="30"/>
  <c r="P740" i="30"/>
  <c r="O741" i="30"/>
  <c r="P741" i="30"/>
  <c r="O742" i="30"/>
  <c r="P742" i="30"/>
  <c r="O743" i="30"/>
  <c r="P743" i="30"/>
  <c r="O744" i="30"/>
  <c r="P744" i="30"/>
  <c r="O745" i="30"/>
  <c r="P745" i="30"/>
  <c r="O746" i="30"/>
  <c r="P746" i="30"/>
  <c r="O747" i="30"/>
  <c r="P747" i="30"/>
  <c r="O748" i="30"/>
  <c r="P748" i="30"/>
  <c r="O749" i="30"/>
  <c r="P749" i="30"/>
  <c r="O750" i="30"/>
  <c r="P750" i="30"/>
  <c r="O751" i="30"/>
  <c r="P751" i="30"/>
  <c r="O752" i="30"/>
  <c r="P752" i="30"/>
  <c r="O753" i="30"/>
  <c r="P753" i="30"/>
  <c r="O754" i="30"/>
  <c r="P754" i="30"/>
  <c r="O755" i="30"/>
  <c r="P755" i="30"/>
  <c r="O756" i="30"/>
  <c r="P756" i="30"/>
  <c r="O757" i="30"/>
  <c r="P757" i="30"/>
  <c r="O758" i="30"/>
  <c r="P758" i="30"/>
  <c r="O759" i="30"/>
  <c r="P759" i="30"/>
  <c r="O760" i="30"/>
  <c r="P760" i="30"/>
  <c r="O761" i="30"/>
  <c r="P761" i="30"/>
  <c r="O762" i="30"/>
  <c r="P762" i="30"/>
  <c r="O763" i="30"/>
  <c r="P763" i="30"/>
  <c r="O764" i="30"/>
  <c r="P764" i="30"/>
  <c r="O765" i="30"/>
  <c r="P765" i="30"/>
  <c r="O766" i="30"/>
  <c r="P766" i="30"/>
  <c r="O767" i="30"/>
  <c r="P767" i="30"/>
  <c r="O768" i="30"/>
  <c r="P768" i="30"/>
  <c r="O769" i="30"/>
  <c r="P769" i="30"/>
  <c r="O770" i="30"/>
  <c r="P770" i="30"/>
  <c r="O771" i="30"/>
  <c r="P771" i="30"/>
  <c r="O772" i="30"/>
  <c r="P772" i="30"/>
  <c r="O773" i="30"/>
  <c r="P773" i="30"/>
  <c r="O774" i="30"/>
  <c r="P774" i="30"/>
  <c r="O775" i="30"/>
  <c r="P775" i="30"/>
  <c r="O776" i="30"/>
  <c r="P776" i="30"/>
  <c r="O777" i="30"/>
  <c r="P777" i="30"/>
  <c r="O778" i="30"/>
  <c r="P778" i="30"/>
  <c r="O779" i="30"/>
  <c r="P779" i="30"/>
  <c r="O780" i="30"/>
  <c r="P780" i="30"/>
  <c r="O781" i="30"/>
  <c r="P781" i="30"/>
  <c r="O782" i="30"/>
  <c r="P782" i="30"/>
  <c r="O783" i="30"/>
  <c r="P783" i="30"/>
  <c r="O784" i="30"/>
  <c r="P784" i="30"/>
  <c r="O785" i="30"/>
  <c r="P785" i="30"/>
  <c r="O786" i="30"/>
  <c r="P786" i="30"/>
  <c r="O787" i="30"/>
  <c r="P787" i="30"/>
  <c r="O788" i="30"/>
  <c r="P788" i="30"/>
  <c r="O789" i="30"/>
  <c r="P789" i="30"/>
  <c r="O790" i="30"/>
  <c r="P790" i="30"/>
  <c r="O791" i="30"/>
  <c r="P791" i="30"/>
  <c r="O792" i="30"/>
  <c r="P792" i="30"/>
  <c r="O793" i="30"/>
  <c r="P793" i="30"/>
  <c r="O794" i="30"/>
  <c r="P794" i="30"/>
  <c r="O795" i="30"/>
  <c r="P795" i="30"/>
  <c r="O796" i="30"/>
  <c r="P796" i="30"/>
  <c r="O797" i="30"/>
  <c r="P797" i="30"/>
  <c r="O798" i="30"/>
  <c r="P798" i="30"/>
  <c r="O799" i="30"/>
  <c r="P799" i="30"/>
  <c r="O800" i="30"/>
  <c r="P800" i="30"/>
  <c r="O801" i="30"/>
  <c r="P801" i="30"/>
  <c r="O802" i="30"/>
  <c r="P802" i="30"/>
  <c r="O803" i="30"/>
  <c r="P803" i="30"/>
  <c r="O804" i="30"/>
  <c r="P804" i="30"/>
  <c r="O805" i="30"/>
  <c r="P805" i="30"/>
  <c r="O806" i="30"/>
  <c r="P806" i="30"/>
  <c r="O807" i="30"/>
  <c r="P807" i="30"/>
  <c r="O808" i="30"/>
  <c r="P808" i="30"/>
  <c r="O809" i="30"/>
  <c r="P809" i="30"/>
  <c r="O810" i="30"/>
  <c r="P810" i="30"/>
  <c r="O811" i="30"/>
  <c r="P811" i="30"/>
  <c r="O812" i="30"/>
  <c r="P812" i="30"/>
  <c r="O813" i="30"/>
  <c r="P813" i="30"/>
  <c r="O814" i="30"/>
  <c r="P814" i="30"/>
  <c r="O815" i="30"/>
  <c r="P815" i="30"/>
  <c r="O816" i="30"/>
  <c r="P816" i="30"/>
  <c r="O817" i="30"/>
  <c r="P817" i="30"/>
  <c r="O818" i="30"/>
  <c r="P818" i="30"/>
  <c r="O819" i="30"/>
  <c r="P819" i="30"/>
  <c r="O820" i="30"/>
  <c r="P820" i="30"/>
  <c r="O821" i="30"/>
  <c r="P821" i="30"/>
  <c r="O822" i="30"/>
  <c r="P822" i="30"/>
  <c r="O823" i="30"/>
  <c r="P823" i="30"/>
  <c r="O824" i="30"/>
  <c r="P824" i="30"/>
  <c r="O825" i="30"/>
  <c r="P825" i="30"/>
  <c r="O826" i="30"/>
  <c r="P826" i="30"/>
  <c r="O827" i="30"/>
  <c r="P827" i="30"/>
  <c r="O828" i="30"/>
  <c r="P828" i="30"/>
  <c r="O829" i="30"/>
  <c r="P829" i="30"/>
  <c r="O830" i="30"/>
  <c r="P830" i="30"/>
  <c r="O831" i="30"/>
  <c r="P831" i="30"/>
  <c r="O832" i="30"/>
  <c r="P832" i="30"/>
  <c r="O833" i="30"/>
  <c r="P833" i="30"/>
  <c r="O834" i="30"/>
  <c r="P834" i="30"/>
  <c r="O835" i="30"/>
  <c r="P835" i="30"/>
  <c r="O836" i="30"/>
  <c r="P836" i="30"/>
  <c r="O837" i="30"/>
  <c r="P837" i="30"/>
  <c r="O838" i="30"/>
  <c r="P838" i="30"/>
  <c r="O839" i="30"/>
  <c r="P839" i="30"/>
  <c r="O840" i="30"/>
  <c r="P840" i="30"/>
  <c r="O841" i="30"/>
  <c r="P841" i="30"/>
  <c r="O842" i="30"/>
  <c r="P842" i="30"/>
  <c r="O843" i="30"/>
  <c r="P843" i="30"/>
  <c r="O844" i="30"/>
  <c r="P844" i="30"/>
  <c r="O845" i="30"/>
  <c r="P845" i="30"/>
  <c r="O846" i="30"/>
  <c r="P846" i="30"/>
  <c r="O847" i="30"/>
  <c r="P847" i="30"/>
  <c r="O848" i="30"/>
  <c r="P848" i="30"/>
  <c r="O849" i="30"/>
  <c r="P849" i="30"/>
  <c r="O850" i="30"/>
  <c r="P850" i="30"/>
  <c r="O851" i="30"/>
  <c r="P851" i="30"/>
  <c r="O852" i="30"/>
  <c r="P852" i="30"/>
  <c r="O853" i="30"/>
  <c r="P853" i="30"/>
  <c r="O854" i="30"/>
  <c r="P854" i="30"/>
  <c r="O855" i="30"/>
  <c r="P855" i="30"/>
  <c r="O856" i="30"/>
  <c r="P856" i="30"/>
  <c r="O857" i="30"/>
  <c r="P857" i="30"/>
  <c r="O858" i="30"/>
  <c r="P858" i="30"/>
  <c r="O859" i="30"/>
  <c r="P859" i="30"/>
  <c r="O860" i="30"/>
  <c r="P860" i="30"/>
  <c r="O861" i="30"/>
  <c r="P861" i="30"/>
  <c r="O862" i="30"/>
  <c r="P862" i="30"/>
  <c r="O863" i="30"/>
  <c r="P863" i="30"/>
  <c r="O864" i="30"/>
  <c r="P864" i="30"/>
  <c r="O865" i="30"/>
  <c r="P865" i="30"/>
  <c r="O866" i="30"/>
  <c r="P866" i="30"/>
  <c r="O867" i="30"/>
  <c r="P867" i="30"/>
  <c r="O868" i="30"/>
  <c r="P868" i="30"/>
  <c r="O869" i="30"/>
  <c r="P869" i="30"/>
  <c r="O870" i="30"/>
  <c r="P870" i="30"/>
  <c r="O871" i="30"/>
  <c r="P871" i="30"/>
  <c r="O872" i="30"/>
  <c r="P872" i="30"/>
  <c r="O873" i="30"/>
  <c r="P873" i="30"/>
  <c r="O874" i="30"/>
  <c r="P874" i="30"/>
  <c r="O875" i="30"/>
  <c r="P875" i="30"/>
  <c r="O876" i="30"/>
  <c r="P876" i="30"/>
  <c r="O877" i="30"/>
  <c r="P877" i="30"/>
  <c r="O878" i="30"/>
  <c r="P878" i="30"/>
  <c r="O879" i="30"/>
  <c r="P879" i="30"/>
  <c r="O880" i="30"/>
  <c r="P880" i="30"/>
  <c r="O881" i="30"/>
  <c r="P881" i="30"/>
  <c r="O882" i="30"/>
  <c r="P882" i="30"/>
  <c r="O883" i="30"/>
  <c r="P883" i="30"/>
  <c r="O884" i="30"/>
  <c r="P884" i="30"/>
  <c r="O885" i="30"/>
  <c r="P885" i="30"/>
  <c r="O886" i="30"/>
  <c r="P886" i="30"/>
  <c r="O887" i="30"/>
  <c r="P887" i="30"/>
  <c r="O888" i="30"/>
  <c r="P888" i="30"/>
  <c r="O889" i="30"/>
  <c r="P889" i="30"/>
  <c r="O890" i="30"/>
  <c r="P890" i="30"/>
  <c r="O891" i="30"/>
  <c r="P891" i="30"/>
  <c r="O892" i="30"/>
  <c r="P892" i="30"/>
  <c r="O893" i="30"/>
  <c r="P893" i="30"/>
  <c r="O894" i="30"/>
  <c r="P894" i="30"/>
  <c r="O895" i="30"/>
  <c r="P895" i="30"/>
  <c r="O896" i="30"/>
  <c r="P896" i="30"/>
  <c r="O897" i="30"/>
  <c r="P897" i="30"/>
  <c r="O898" i="30"/>
  <c r="P898" i="30"/>
  <c r="O899" i="30"/>
  <c r="P899" i="30"/>
  <c r="O900" i="30"/>
  <c r="P900" i="30"/>
  <c r="O901" i="30"/>
  <c r="P901" i="30"/>
  <c r="O902" i="30"/>
  <c r="P902" i="30"/>
  <c r="O903" i="30"/>
  <c r="P903" i="30"/>
  <c r="O904" i="30"/>
  <c r="P904" i="30"/>
  <c r="O905" i="30"/>
  <c r="P905" i="30"/>
  <c r="O906" i="30"/>
  <c r="P906" i="30"/>
  <c r="O907" i="30"/>
  <c r="P907" i="30"/>
  <c r="O908" i="30"/>
  <c r="P908" i="30"/>
  <c r="O909" i="30"/>
  <c r="P909" i="30"/>
  <c r="O910" i="30"/>
  <c r="P910" i="30"/>
  <c r="O911" i="30"/>
  <c r="P911" i="30"/>
  <c r="O912" i="30"/>
  <c r="P912" i="30"/>
  <c r="O913" i="30"/>
  <c r="P913" i="30"/>
  <c r="O914" i="30"/>
  <c r="P914" i="30"/>
  <c r="O915" i="30"/>
  <c r="P915" i="30"/>
  <c r="O916" i="30"/>
  <c r="P916" i="30"/>
  <c r="O917" i="30"/>
  <c r="P917" i="30"/>
  <c r="O918" i="30"/>
  <c r="P918" i="30"/>
  <c r="O919" i="30"/>
  <c r="P919" i="30"/>
  <c r="O920" i="30"/>
  <c r="P920" i="30"/>
  <c r="O921" i="30"/>
  <c r="P921" i="30"/>
  <c r="O922" i="30"/>
  <c r="P922" i="30"/>
  <c r="O923" i="30"/>
  <c r="P923" i="30"/>
  <c r="O924" i="30"/>
  <c r="P924" i="30"/>
  <c r="O925" i="30"/>
  <c r="P925" i="30"/>
  <c r="O926" i="30"/>
  <c r="P926" i="30"/>
  <c r="O927" i="30"/>
  <c r="P927" i="30"/>
  <c r="O928" i="30"/>
  <c r="P928" i="30"/>
  <c r="O929" i="30"/>
  <c r="P929" i="30"/>
  <c r="O930" i="30"/>
  <c r="P930" i="30"/>
  <c r="O931" i="30"/>
  <c r="P931" i="30"/>
  <c r="O932" i="30"/>
  <c r="P932" i="30"/>
  <c r="O933" i="30"/>
  <c r="P933" i="30"/>
  <c r="O934" i="30"/>
  <c r="P934" i="30"/>
  <c r="O935" i="30"/>
  <c r="P935" i="30"/>
  <c r="O936" i="30"/>
  <c r="P936" i="30"/>
  <c r="O937" i="30"/>
  <c r="P937" i="30"/>
  <c r="O938" i="30"/>
  <c r="P938" i="30"/>
  <c r="O939" i="30"/>
  <c r="P939" i="30"/>
  <c r="O940" i="30"/>
  <c r="P940" i="30"/>
  <c r="O941" i="30"/>
  <c r="P941" i="30"/>
  <c r="O942" i="30"/>
  <c r="P942" i="30"/>
  <c r="O943" i="30"/>
  <c r="P943" i="30"/>
  <c r="O944" i="30"/>
  <c r="P944" i="30"/>
  <c r="O945" i="30"/>
  <c r="P945" i="30"/>
  <c r="O946" i="30"/>
  <c r="P946" i="30"/>
  <c r="O947" i="30"/>
  <c r="P947" i="30"/>
  <c r="O948" i="30"/>
  <c r="P948" i="30"/>
  <c r="O949" i="30"/>
  <c r="P949" i="30"/>
  <c r="O950" i="30"/>
  <c r="P950" i="30"/>
  <c r="O951" i="30"/>
  <c r="P951" i="30"/>
  <c r="O952" i="30"/>
  <c r="P952" i="30"/>
  <c r="O953" i="30"/>
  <c r="P953" i="30"/>
  <c r="O954" i="30"/>
  <c r="P954" i="30"/>
  <c r="O955" i="30"/>
  <c r="P955" i="30"/>
  <c r="O956" i="30"/>
  <c r="P956" i="30"/>
  <c r="O957" i="30"/>
  <c r="P957" i="30"/>
  <c r="O958" i="30"/>
  <c r="P958" i="30"/>
  <c r="O959" i="30"/>
  <c r="P959" i="30"/>
  <c r="O960" i="30"/>
  <c r="P960" i="30"/>
  <c r="O961" i="30"/>
  <c r="P961" i="30"/>
  <c r="O962" i="30"/>
  <c r="P962" i="30"/>
  <c r="O963" i="30"/>
  <c r="P963" i="30"/>
  <c r="O964" i="30"/>
  <c r="P964" i="30"/>
  <c r="O965" i="30"/>
  <c r="P965" i="30"/>
  <c r="O966" i="30"/>
  <c r="P966" i="30"/>
  <c r="O967" i="30"/>
  <c r="P967" i="30"/>
  <c r="O968" i="30"/>
  <c r="P968" i="30"/>
  <c r="O969" i="30"/>
  <c r="P969" i="30"/>
  <c r="O970" i="30"/>
  <c r="P970" i="30"/>
  <c r="O971" i="30"/>
  <c r="P971" i="30"/>
  <c r="O972" i="30"/>
  <c r="P972" i="30"/>
  <c r="O973" i="30"/>
  <c r="P973" i="30"/>
  <c r="O974" i="30"/>
  <c r="P974" i="30"/>
  <c r="O975" i="30"/>
  <c r="P975" i="30"/>
  <c r="O976" i="30"/>
  <c r="P976" i="30"/>
  <c r="O977" i="30"/>
  <c r="P977" i="30"/>
  <c r="O978" i="30"/>
  <c r="P978" i="30"/>
  <c r="O979" i="30"/>
  <c r="P979" i="30"/>
  <c r="O980" i="30"/>
  <c r="P980" i="30"/>
  <c r="O981" i="30"/>
  <c r="P981" i="30"/>
  <c r="O982" i="30"/>
  <c r="P982" i="30"/>
  <c r="O983" i="30"/>
  <c r="P983" i="30"/>
  <c r="O984" i="30"/>
  <c r="P984" i="30"/>
  <c r="O985" i="30"/>
  <c r="P985" i="30"/>
  <c r="O986" i="30"/>
  <c r="P986" i="30"/>
  <c r="O987" i="30"/>
  <c r="P987" i="30"/>
  <c r="O988" i="30"/>
  <c r="P988" i="30"/>
  <c r="O989" i="30"/>
  <c r="P989" i="30"/>
  <c r="O990" i="30"/>
  <c r="P990" i="30"/>
  <c r="O991" i="30"/>
  <c r="P991" i="30"/>
  <c r="O992" i="30"/>
  <c r="P992" i="30"/>
  <c r="O993" i="30"/>
  <c r="P993" i="30"/>
  <c r="O994" i="30"/>
  <c r="P994" i="30"/>
  <c r="O995" i="30"/>
  <c r="P995" i="30"/>
  <c r="O996" i="30"/>
  <c r="P996" i="30"/>
  <c r="O997" i="30"/>
  <c r="P997" i="30"/>
  <c r="O998" i="30"/>
  <c r="P998" i="30"/>
  <c r="O999" i="30"/>
  <c r="P999" i="30"/>
  <c r="O1000" i="30"/>
  <c r="P1000" i="30"/>
  <c r="O1001" i="30"/>
  <c r="P1001" i="30"/>
  <c r="O1002" i="30"/>
  <c r="P1002" i="30"/>
  <c r="O1003" i="30"/>
  <c r="P1003" i="30"/>
  <c r="O1004" i="30"/>
  <c r="P1004" i="30"/>
  <c r="O1005" i="30"/>
  <c r="P1005" i="30"/>
  <c r="O1006" i="30"/>
  <c r="P1006" i="30"/>
  <c r="O1007" i="30"/>
  <c r="P1007" i="30"/>
  <c r="O1008" i="30"/>
  <c r="P1008" i="30"/>
  <c r="O1009" i="30"/>
  <c r="P1009" i="30"/>
  <c r="O1010" i="30"/>
  <c r="P1010" i="30"/>
  <c r="O1011" i="30"/>
  <c r="P1011" i="30"/>
  <c r="O1012" i="30"/>
  <c r="P1012" i="30"/>
  <c r="O1013" i="30"/>
  <c r="P1013" i="30"/>
  <c r="O1014" i="30"/>
  <c r="P1014" i="30"/>
  <c r="O1015" i="30"/>
  <c r="P1015" i="30"/>
  <c r="O1016" i="30"/>
  <c r="P1016" i="30"/>
  <c r="O1017" i="30"/>
  <c r="P1017" i="30"/>
  <c r="O1018" i="30"/>
  <c r="P1018" i="30"/>
  <c r="O1019" i="30"/>
  <c r="P1019" i="30"/>
  <c r="O1020" i="30"/>
  <c r="P1020" i="30"/>
  <c r="O1021" i="30"/>
  <c r="P1021" i="30"/>
  <c r="O1022" i="30"/>
  <c r="P1022" i="30"/>
  <c r="O1023" i="30"/>
  <c r="P1023" i="30"/>
  <c r="O1024" i="30"/>
  <c r="P1024" i="30"/>
  <c r="O1025" i="30"/>
  <c r="P1025" i="30"/>
  <c r="O1026" i="30"/>
  <c r="P1026" i="30"/>
  <c r="O1027" i="30"/>
  <c r="P1027" i="30"/>
  <c r="O1028" i="30"/>
  <c r="P1028" i="30"/>
  <c r="O1029" i="30"/>
  <c r="P1029" i="30"/>
  <c r="O1030" i="30"/>
  <c r="P1030" i="30"/>
  <c r="O1031" i="30"/>
  <c r="P1031" i="30"/>
  <c r="O1032" i="30"/>
  <c r="P1032" i="30"/>
  <c r="O1033" i="30"/>
  <c r="P1033" i="30"/>
  <c r="O1034" i="30"/>
  <c r="P1034" i="30"/>
  <c r="O1035" i="30"/>
  <c r="P1035" i="30"/>
  <c r="O1036" i="30"/>
  <c r="P1036" i="30"/>
  <c r="O1037" i="30"/>
  <c r="P1037" i="30"/>
  <c r="O1038" i="30"/>
  <c r="P1038" i="30"/>
  <c r="O1039" i="30"/>
  <c r="P1039" i="30"/>
  <c r="O1040" i="30"/>
  <c r="P1040" i="30"/>
  <c r="O1041" i="30"/>
  <c r="P1041" i="30"/>
  <c r="O1042" i="30"/>
  <c r="P1042" i="30"/>
  <c r="O1043" i="30"/>
  <c r="P1043" i="30"/>
  <c r="O1044" i="30"/>
  <c r="P1044" i="30"/>
  <c r="O1045" i="30"/>
  <c r="P1045" i="30"/>
  <c r="O1046" i="30"/>
  <c r="P1046" i="30"/>
  <c r="O1047" i="30"/>
  <c r="P1047" i="30"/>
  <c r="O1048" i="30"/>
  <c r="P1048" i="30"/>
  <c r="O1049" i="30"/>
  <c r="P1049" i="30"/>
  <c r="O1050" i="30"/>
  <c r="P1050" i="30"/>
  <c r="O1051" i="30"/>
  <c r="P1051" i="30"/>
  <c r="O1052" i="30"/>
  <c r="P1052" i="30"/>
  <c r="O1053" i="30"/>
  <c r="P1053" i="30"/>
  <c r="O1054" i="30"/>
  <c r="P1054" i="30"/>
  <c r="O1055" i="30"/>
  <c r="P1055" i="30"/>
  <c r="O1056" i="30"/>
  <c r="P1056" i="30"/>
  <c r="O1057" i="30"/>
  <c r="P1057" i="30"/>
  <c r="O1058" i="30"/>
  <c r="P1058" i="30"/>
  <c r="O1059" i="30"/>
  <c r="P1059" i="30"/>
  <c r="O1060" i="30"/>
  <c r="P1060" i="30"/>
  <c r="O1061" i="30"/>
  <c r="P1061" i="30"/>
  <c r="O1062" i="30"/>
  <c r="P1062" i="30"/>
  <c r="O1063" i="30"/>
  <c r="P1063" i="30"/>
  <c r="O1064" i="30"/>
  <c r="P1064" i="30"/>
  <c r="O1065" i="30"/>
  <c r="P1065" i="30"/>
  <c r="O1066" i="30"/>
  <c r="P1066" i="30"/>
  <c r="O1067" i="30"/>
  <c r="P1067" i="30"/>
  <c r="O1068" i="30"/>
  <c r="P1068" i="30"/>
  <c r="O1069" i="30"/>
  <c r="P1069" i="30"/>
  <c r="O1070" i="30"/>
  <c r="P1070" i="30"/>
  <c r="O1071" i="30"/>
  <c r="P1071" i="30"/>
  <c r="O1072" i="30"/>
  <c r="P1072" i="30"/>
  <c r="O1073" i="30"/>
  <c r="P1073" i="30"/>
  <c r="O1074" i="30"/>
  <c r="P1074" i="30"/>
  <c r="O1075" i="30"/>
  <c r="P1075" i="30"/>
  <c r="O1076" i="30"/>
  <c r="P1076" i="30"/>
  <c r="O1077" i="30"/>
  <c r="P1077" i="30"/>
  <c r="O1078" i="30"/>
  <c r="P1078" i="30"/>
  <c r="O1079" i="30"/>
  <c r="P1079" i="30"/>
  <c r="O1080" i="30"/>
  <c r="P1080" i="30"/>
  <c r="O1081" i="30"/>
  <c r="P1081" i="30"/>
  <c r="O1082" i="30"/>
  <c r="P1082" i="30"/>
  <c r="O1083" i="30"/>
  <c r="P1083" i="30"/>
  <c r="O1084" i="30"/>
  <c r="P1084" i="30"/>
  <c r="O1085" i="30"/>
  <c r="P1085" i="30"/>
  <c r="O1086" i="30"/>
  <c r="P1086" i="30"/>
  <c r="O1087" i="30"/>
  <c r="P1087" i="30"/>
  <c r="O1088" i="30"/>
  <c r="P1088" i="30"/>
  <c r="O1089" i="30"/>
  <c r="P1089" i="30"/>
  <c r="O1090" i="30"/>
  <c r="P1090" i="30"/>
  <c r="O1091" i="30"/>
  <c r="P1091" i="30"/>
  <c r="O1092" i="30"/>
  <c r="P1092" i="30"/>
  <c r="O1093" i="30"/>
  <c r="P1093" i="30"/>
  <c r="O1094" i="30"/>
  <c r="P1094" i="30"/>
  <c r="O1095" i="30"/>
  <c r="P1095" i="30"/>
  <c r="O1096" i="30"/>
  <c r="P1096" i="30"/>
  <c r="O1097" i="30"/>
  <c r="P1097" i="30"/>
  <c r="O1098" i="30"/>
  <c r="P1098" i="30"/>
  <c r="O1099" i="30"/>
  <c r="P1099" i="30"/>
  <c r="O1100" i="30"/>
  <c r="P1100" i="30"/>
  <c r="O1101" i="30"/>
  <c r="P1101" i="30"/>
  <c r="O1102" i="30"/>
  <c r="P1102" i="30"/>
  <c r="O1103" i="30"/>
  <c r="P1103" i="30"/>
  <c r="O1104" i="30"/>
  <c r="P1104" i="30"/>
  <c r="O1105" i="30"/>
  <c r="P1105" i="30"/>
  <c r="O1106" i="30"/>
  <c r="P1106" i="30"/>
  <c r="O1107" i="30"/>
  <c r="P1107" i="30"/>
  <c r="O1108" i="30"/>
  <c r="P1108" i="30"/>
  <c r="O1109" i="30"/>
  <c r="P1109" i="30"/>
  <c r="O1110" i="30"/>
  <c r="P1110" i="30"/>
  <c r="O1111" i="30"/>
  <c r="P1111" i="30"/>
  <c r="O1112" i="30"/>
  <c r="P1112" i="30"/>
  <c r="O1113" i="30"/>
  <c r="P1113" i="30"/>
  <c r="O1114" i="30"/>
  <c r="P1114" i="30"/>
  <c r="O1115" i="30"/>
  <c r="P1115" i="30"/>
  <c r="O1116" i="30"/>
  <c r="P1116" i="30"/>
  <c r="O1117" i="30"/>
  <c r="P1117" i="30"/>
  <c r="O1118" i="30"/>
  <c r="P1118" i="30"/>
  <c r="O1119" i="30"/>
  <c r="P1119" i="30"/>
  <c r="O1120" i="30"/>
  <c r="P1120" i="30"/>
  <c r="O1121" i="30"/>
  <c r="P1121" i="30"/>
  <c r="P9" i="30"/>
  <c r="O9" i="30"/>
  <c r="Q8" i="30"/>
  <c r="R8" i="30"/>
  <c r="Q9" i="30"/>
  <c r="R9" i="30"/>
  <c r="Q10" i="30"/>
  <c r="R10" i="30"/>
  <c r="Q11" i="30"/>
  <c r="R11" i="30"/>
  <c r="Q12" i="30"/>
  <c r="R12" i="30"/>
  <c r="Q13" i="30"/>
  <c r="R13" i="30"/>
  <c r="Q14" i="30"/>
  <c r="R14" i="30"/>
  <c r="Q15" i="30"/>
  <c r="R15" i="30"/>
  <c r="Q16" i="30"/>
  <c r="R16" i="30"/>
  <c r="Q17" i="30"/>
  <c r="R17" i="30"/>
  <c r="Q18" i="30"/>
  <c r="R18" i="30"/>
  <c r="Q19" i="30"/>
  <c r="R19" i="30"/>
  <c r="Q20" i="30"/>
  <c r="R20" i="30"/>
  <c r="Q21" i="30"/>
  <c r="R21" i="30"/>
  <c r="Q22" i="30"/>
  <c r="R22" i="30"/>
  <c r="Q23" i="30"/>
  <c r="R23" i="30"/>
  <c r="Q24" i="30"/>
  <c r="R24" i="30"/>
  <c r="Q25" i="30"/>
  <c r="R25" i="30"/>
  <c r="Q26" i="30"/>
  <c r="R26" i="30"/>
  <c r="Q27" i="30"/>
  <c r="R27" i="30"/>
  <c r="Q28" i="30"/>
  <c r="R28" i="30"/>
  <c r="Q29" i="30"/>
  <c r="R29" i="30"/>
  <c r="Q30" i="30"/>
  <c r="R30" i="30"/>
  <c r="Q31" i="30"/>
  <c r="R31" i="30"/>
  <c r="Q32" i="30"/>
  <c r="R32" i="30"/>
  <c r="Q33" i="30"/>
  <c r="R33" i="30"/>
  <c r="Q34" i="30"/>
  <c r="R34" i="30"/>
  <c r="Q35" i="30"/>
  <c r="R35" i="30"/>
  <c r="Q36" i="30"/>
  <c r="R36" i="30"/>
  <c r="Q37" i="30"/>
  <c r="R37" i="30"/>
  <c r="Q38" i="30"/>
  <c r="R38" i="30"/>
  <c r="Q39" i="30"/>
  <c r="R39" i="30"/>
  <c r="Q40" i="30"/>
  <c r="R40" i="30"/>
  <c r="Q41" i="30"/>
  <c r="R41" i="30"/>
  <c r="Q42" i="30"/>
  <c r="R42" i="30"/>
  <c r="Q43" i="30"/>
  <c r="R43" i="30"/>
  <c r="Q44" i="30"/>
  <c r="R44" i="30"/>
  <c r="Q45" i="30"/>
  <c r="R45" i="30"/>
  <c r="Q46" i="30"/>
  <c r="R46" i="30"/>
  <c r="Q47" i="30"/>
  <c r="R47" i="30"/>
  <c r="Q48" i="30"/>
  <c r="R48" i="30"/>
  <c r="Q49" i="30"/>
  <c r="R49" i="30"/>
  <c r="Q50" i="30"/>
  <c r="R50" i="30"/>
  <c r="Q51" i="30"/>
  <c r="R51" i="30"/>
  <c r="Q52" i="30"/>
  <c r="R52" i="30"/>
  <c r="Q53" i="30"/>
  <c r="R53" i="30"/>
  <c r="Q54" i="30"/>
  <c r="R54" i="30"/>
  <c r="Q55" i="30"/>
  <c r="R55" i="30"/>
  <c r="Q56" i="30"/>
  <c r="R56" i="30"/>
  <c r="Q57" i="30"/>
  <c r="R57" i="30"/>
  <c r="Q58" i="30"/>
  <c r="R58" i="30"/>
  <c r="Q59" i="30"/>
  <c r="R59" i="30"/>
  <c r="Q60" i="30"/>
  <c r="R60" i="30"/>
  <c r="Q61" i="30"/>
  <c r="R61" i="30"/>
  <c r="Q62" i="30"/>
  <c r="R62" i="30"/>
  <c r="Q63" i="30"/>
  <c r="R63" i="30"/>
  <c r="Q64" i="30"/>
  <c r="R64" i="30"/>
  <c r="Q65" i="30"/>
  <c r="R65" i="30"/>
  <c r="Q66" i="30"/>
  <c r="R66" i="30"/>
  <c r="Q67" i="30"/>
  <c r="R67" i="30"/>
  <c r="Q68" i="30"/>
  <c r="R68" i="30"/>
  <c r="Q69" i="30"/>
  <c r="R69" i="30"/>
  <c r="Q70" i="30"/>
  <c r="R70" i="30"/>
  <c r="Q71" i="30"/>
  <c r="R71" i="30"/>
  <c r="Q72" i="30"/>
  <c r="R72" i="30"/>
  <c r="Q73" i="30"/>
  <c r="R73" i="30"/>
  <c r="Q74" i="30"/>
  <c r="R74" i="30"/>
  <c r="Q75" i="30"/>
  <c r="R75" i="30"/>
  <c r="Q76" i="30"/>
  <c r="R76" i="30"/>
  <c r="Q77" i="30"/>
  <c r="R77" i="30"/>
  <c r="Q78" i="30"/>
  <c r="R78" i="30"/>
  <c r="Q79" i="30"/>
  <c r="R79" i="30"/>
  <c r="Q80" i="30"/>
  <c r="R80" i="30"/>
  <c r="Q81" i="30"/>
  <c r="R81" i="30"/>
  <c r="Q82" i="30"/>
  <c r="R82" i="30"/>
  <c r="Q83" i="30"/>
  <c r="R83" i="30"/>
  <c r="Q84" i="30"/>
  <c r="R84" i="30"/>
  <c r="Q85" i="30"/>
  <c r="R85" i="30"/>
  <c r="Q86" i="30"/>
  <c r="R86" i="30"/>
  <c r="Q87" i="30"/>
  <c r="R87" i="30"/>
  <c r="Q88" i="30"/>
  <c r="R88" i="30"/>
  <c r="Q89" i="30"/>
  <c r="R89" i="30"/>
  <c r="Q90" i="30"/>
  <c r="R90" i="30"/>
  <c r="Q91" i="30"/>
  <c r="R91" i="30"/>
  <c r="Q92" i="30"/>
  <c r="R92" i="30"/>
  <c r="Q93" i="30"/>
  <c r="R93" i="30"/>
  <c r="Q94" i="30"/>
  <c r="R94" i="30"/>
  <c r="Q95" i="30"/>
  <c r="R95" i="30"/>
  <c r="Q96" i="30"/>
  <c r="R96" i="30"/>
  <c r="Q97" i="30"/>
  <c r="R97" i="30"/>
  <c r="Q98" i="30"/>
  <c r="R98" i="30"/>
  <c r="Q99" i="30"/>
  <c r="R99" i="30"/>
  <c r="Q100" i="30"/>
  <c r="R100" i="30"/>
  <c r="Q101" i="30"/>
  <c r="R101" i="30"/>
  <c r="Q102" i="30"/>
  <c r="R102" i="30"/>
  <c r="Q103" i="30"/>
  <c r="R103" i="30"/>
  <c r="Q104" i="30"/>
  <c r="R104" i="30"/>
  <c r="Q105" i="30"/>
  <c r="R105" i="30"/>
  <c r="Q106" i="30"/>
  <c r="R106" i="30"/>
  <c r="Q107" i="30"/>
  <c r="R107" i="30"/>
  <c r="Q108" i="30"/>
  <c r="R108" i="30"/>
  <c r="Q109" i="30"/>
  <c r="R109" i="30"/>
  <c r="Q110" i="30"/>
  <c r="R110" i="30"/>
  <c r="Q111" i="30"/>
  <c r="R111" i="30"/>
  <c r="Q112" i="30"/>
  <c r="R112" i="30"/>
  <c r="Q113" i="30"/>
  <c r="R113" i="30"/>
  <c r="Q114" i="30"/>
  <c r="R114" i="30"/>
  <c r="Q115" i="30"/>
  <c r="R115" i="30"/>
  <c r="Q116" i="30"/>
  <c r="R116" i="30"/>
  <c r="Q117" i="30"/>
  <c r="R117" i="30"/>
  <c r="Q118" i="30"/>
  <c r="R118" i="30"/>
  <c r="Q119" i="30"/>
  <c r="R119" i="30"/>
  <c r="Q120" i="30"/>
  <c r="R120" i="30"/>
  <c r="Q121" i="30"/>
  <c r="R121" i="30"/>
  <c r="Q122" i="30"/>
  <c r="R122" i="30"/>
  <c r="Q123" i="30"/>
  <c r="R123" i="30"/>
  <c r="Q124" i="30"/>
  <c r="R124" i="30"/>
  <c r="Q125" i="30"/>
  <c r="R125" i="30"/>
  <c r="Q126" i="30"/>
  <c r="R126" i="30"/>
  <c r="Q127" i="30"/>
  <c r="R127" i="30"/>
  <c r="Q128" i="30"/>
  <c r="R128" i="30"/>
  <c r="Q129" i="30"/>
  <c r="R129" i="30"/>
  <c r="Q130" i="30"/>
  <c r="R130" i="30"/>
  <c r="Q131" i="30"/>
  <c r="R131" i="30"/>
  <c r="Q132" i="30"/>
  <c r="R132" i="30"/>
  <c r="Q133" i="30"/>
  <c r="R133" i="30"/>
  <c r="Q134" i="30"/>
  <c r="R134" i="30"/>
  <c r="Q135" i="30"/>
  <c r="R135" i="30"/>
  <c r="Q136" i="30"/>
  <c r="R136" i="30"/>
  <c r="Q137" i="30"/>
  <c r="R137" i="30"/>
  <c r="Q138" i="30"/>
  <c r="R138" i="30"/>
  <c r="Q139" i="30"/>
  <c r="R139" i="30"/>
  <c r="Q140" i="30"/>
  <c r="R140" i="30"/>
  <c r="Q141" i="30"/>
  <c r="R141" i="30"/>
  <c r="Q142" i="30"/>
  <c r="R142" i="30"/>
  <c r="Q143" i="30"/>
  <c r="R143" i="30"/>
  <c r="Q144" i="30"/>
  <c r="R144" i="30"/>
  <c r="Q145" i="30"/>
  <c r="R145" i="30"/>
  <c r="Q146" i="30"/>
  <c r="R146" i="30"/>
  <c r="Q147" i="30"/>
  <c r="R147" i="30"/>
  <c r="Q148" i="30"/>
  <c r="R148" i="30"/>
  <c r="Q149" i="30"/>
  <c r="R149" i="30"/>
  <c r="Q150" i="30"/>
  <c r="R150" i="30"/>
  <c r="Q151" i="30"/>
  <c r="R151" i="30"/>
  <c r="Q152" i="30"/>
  <c r="R152" i="30"/>
  <c r="Q153" i="30"/>
  <c r="R153" i="30"/>
  <c r="Q154" i="30"/>
  <c r="R154" i="30"/>
  <c r="Q155" i="30"/>
  <c r="R155" i="30"/>
  <c r="Q156" i="30"/>
  <c r="R156" i="30"/>
  <c r="Q157" i="30"/>
  <c r="R157" i="30"/>
  <c r="Q158" i="30"/>
  <c r="R158" i="30"/>
  <c r="Q159" i="30"/>
  <c r="R159" i="30"/>
  <c r="Q160" i="30"/>
  <c r="R160" i="30"/>
  <c r="Q161" i="30"/>
  <c r="R161" i="30"/>
  <c r="Q162" i="30"/>
  <c r="R162" i="30"/>
  <c r="Q163" i="30"/>
  <c r="R163" i="30"/>
  <c r="Q164" i="30"/>
  <c r="R164" i="30"/>
  <c r="Q165" i="30"/>
  <c r="R165" i="30"/>
  <c r="Q166" i="30"/>
  <c r="R166" i="30"/>
  <c r="Q167" i="30"/>
  <c r="R167" i="30"/>
  <c r="Q168" i="30"/>
  <c r="R168" i="30"/>
  <c r="Q169" i="30"/>
  <c r="R169" i="30"/>
  <c r="Q170" i="30"/>
  <c r="R170" i="30"/>
  <c r="Q171" i="30"/>
  <c r="R171" i="30"/>
  <c r="Q172" i="30"/>
  <c r="R172" i="30"/>
  <c r="Q173" i="30"/>
  <c r="R173" i="30"/>
  <c r="Q174" i="30"/>
  <c r="R174" i="30"/>
  <c r="Q175" i="30"/>
  <c r="R175" i="30"/>
  <c r="Q176" i="30"/>
  <c r="R176" i="30"/>
  <c r="Q177" i="30"/>
  <c r="R177" i="30"/>
  <c r="Q178" i="30"/>
  <c r="R178" i="30"/>
  <c r="Q179" i="30"/>
  <c r="R179" i="30"/>
  <c r="Q180" i="30"/>
  <c r="R180" i="30"/>
  <c r="Q181" i="30"/>
  <c r="R181" i="30"/>
  <c r="Q182" i="30"/>
  <c r="R182" i="30"/>
  <c r="Q183" i="30"/>
  <c r="R183" i="30"/>
  <c r="Q184" i="30"/>
  <c r="R184" i="30"/>
  <c r="Q185" i="30"/>
  <c r="R185" i="30"/>
  <c r="Q186" i="30"/>
  <c r="R186" i="30"/>
  <c r="Q187" i="30"/>
  <c r="R187" i="30"/>
  <c r="Q188" i="30"/>
  <c r="R188" i="30"/>
  <c r="Q189" i="30"/>
  <c r="R189" i="30"/>
  <c r="Q190" i="30"/>
  <c r="R190" i="30"/>
  <c r="Q191" i="30"/>
  <c r="R191" i="30"/>
  <c r="Q192" i="30"/>
  <c r="R192" i="30"/>
  <c r="Q193" i="30"/>
  <c r="R193" i="30"/>
  <c r="Q194" i="30"/>
  <c r="R194" i="30"/>
  <c r="Q195" i="30"/>
  <c r="R195" i="30"/>
  <c r="Q196" i="30"/>
  <c r="R196" i="30"/>
  <c r="Q197" i="30"/>
  <c r="R197" i="30"/>
  <c r="Q198" i="30"/>
  <c r="R198" i="30"/>
  <c r="Q199" i="30"/>
  <c r="R199" i="30"/>
  <c r="Q200" i="30"/>
  <c r="R200" i="30"/>
  <c r="Q201" i="30"/>
  <c r="R201" i="30"/>
  <c r="Q202" i="30"/>
  <c r="R202" i="30"/>
  <c r="Q203" i="30"/>
  <c r="R203" i="30"/>
  <c r="Q204" i="30"/>
  <c r="R204" i="30"/>
  <c r="Q205" i="30"/>
  <c r="R205" i="30"/>
  <c r="Q206" i="30"/>
  <c r="R206" i="30"/>
  <c r="Q207" i="30"/>
  <c r="R207" i="30"/>
  <c r="Q208" i="30"/>
  <c r="R208" i="30"/>
  <c r="Q209" i="30"/>
  <c r="R209" i="30"/>
  <c r="Q210" i="30"/>
  <c r="R210" i="30"/>
  <c r="Q211" i="30"/>
  <c r="R211" i="30"/>
  <c r="Q212" i="30"/>
  <c r="R212" i="30"/>
  <c r="Q213" i="30"/>
  <c r="R213" i="30"/>
  <c r="Q214" i="30"/>
  <c r="R214" i="30"/>
  <c r="Q215" i="30"/>
  <c r="R215" i="30"/>
  <c r="Q216" i="30"/>
  <c r="R216" i="30"/>
  <c r="Q217" i="30"/>
  <c r="R217" i="30"/>
  <c r="Q218" i="30"/>
  <c r="R218" i="30"/>
  <c r="Q219" i="30"/>
  <c r="R219" i="30"/>
  <c r="Q220" i="30"/>
  <c r="R220" i="30"/>
  <c r="Q221" i="30"/>
  <c r="R221" i="30"/>
  <c r="Q222" i="30"/>
  <c r="R222" i="30"/>
  <c r="Q223" i="30"/>
  <c r="R223" i="30"/>
  <c r="Q224" i="30"/>
  <c r="R224" i="30"/>
  <c r="Q225" i="30"/>
  <c r="R225" i="30"/>
  <c r="Q226" i="30"/>
  <c r="R226" i="30"/>
  <c r="Q227" i="30"/>
  <c r="R227" i="30"/>
  <c r="Q228" i="30"/>
  <c r="R228" i="30"/>
  <c r="Q229" i="30"/>
  <c r="R229" i="30"/>
  <c r="Q230" i="30"/>
  <c r="R230" i="30"/>
  <c r="Q231" i="30"/>
  <c r="R231" i="30"/>
  <c r="Q232" i="30"/>
  <c r="R232" i="30"/>
  <c r="Q233" i="30"/>
  <c r="R233" i="30"/>
  <c r="Q234" i="30"/>
  <c r="R234" i="30"/>
  <c r="Q235" i="30"/>
  <c r="R235" i="30"/>
  <c r="Q236" i="30"/>
  <c r="R236" i="30"/>
  <c r="Q237" i="30"/>
  <c r="R237" i="30"/>
  <c r="Q238" i="30"/>
  <c r="R238" i="30"/>
  <c r="Q239" i="30"/>
  <c r="R239" i="30"/>
  <c r="Q240" i="30"/>
  <c r="R240" i="30"/>
  <c r="Q241" i="30"/>
  <c r="R241" i="30"/>
  <c r="Q242" i="30"/>
  <c r="R242" i="30"/>
  <c r="Q243" i="30"/>
  <c r="R243" i="30"/>
  <c r="Q244" i="30"/>
  <c r="R244" i="30"/>
  <c r="Q245" i="30"/>
  <c r="R245" i="30"/>
  <c r="Q246" i="30"/>
  <c r="R246" i="30"/>
  <c r="Q247" i="30"/>
  <c r="R247" i="30"/>
  <c r="Q248" i="30"/>
  <c r="R248" i="30"/>
  <c r="Q249" i="30"/>
  <c r="R249" i="30"/>
  <c r="Q250" i="30"/>
  <c r="R250" i="30"/>
  <c r="Q251" i="30"/>
  <c r="R251" i="30"/>
  <c r="Q252" i="30"/>
  <c r="R252" i="30"/>
  <c r="Q253" i="30"/>
  <c r="R253" i="30"/>
  <c r="Q254" i="30"/>
  <c r="R254" i="30"/>
  <c r="Q255" i="30"/>
  <c r="R255" i="30"/>
  <c r="Q256" i="30"/>
  <c r="R256" i="30"/>
  <c r="Q257" i="30"/>
  <c r="R257" i="30"/>
  <c r="Q258" i="30"/>
  <c r="R258" i="30"/>
  <c r="Q259" i="30"/>
  <c r="R259" i="30"/>
  <c r="Q260" i="30"/>
  <c r="R260" i="30"/>
  <c r="Q261" i="30"/>
  <c r="R261" i="30"/>
  <c r="Q262" i="30"/>
  <c r="R262" i="30"/>
  <c r="Q263" i="30"/>
  <c r="R263" i="30"/>
  <c r="Q264" i="30"/>
  <c r="R264" i="30"/>
  <c r="Q265" i="30"/>
  <c r="R265" i="30"/>
  <c r="Q266" i="30"/>
  <c r="R266" i="30"/>
  <c r="Q267" i="30"/>
  <c r="R267" i="30"/>
  <c r="Q268" i="30"/>
  <c r="R268" i="30"/>
  <c r="Q269" i="30"/>
  <c r="R269" i="30"/>
  <c r="Q270" i="30"/>
  <c r="R270" i="30"/>
  <c r="Q271" i="30"/>
  <c r="R271" i="30"/>
  <c r="Q272" i="30"/>
  <c r="R272" i="30"/>
  <c r="Q273" i="30"/>
  <c r="R273" i="30"/>
  <c r="Q274" i="30"/>
  <c r="R274" i="30"/>
  <c r="Q275" i="30"/>
  <c r="R275" i="30"/>
  <c r="Q276" i="30"/>
  <c r="R276" i="30"/>
  <c r="Q277" i="30"/>
  <c r="R277" i="30"/>
  <c r="Q278" i="30"/>
  <c r="R278" i="30"/>
  <c r="Q279" i="30"/>
  <c r="R279" i="30"/>
  <c r="Q280" i="30"/>
  <c r="R280" i="30"/>
  <c r="Q281" i="30"/>
  <c r="R281" i="30"/>
  <c r="Q282" i="30"/>
  <c r="R282" i="30"/>
  <c r="Q283" i="30"/>
  <c r="R283" i="30"/>
  <c r="Q284" i="30"/>
  <c r="R284" i="30"/>
  <c r="Q285" i="30"/>
  <c r="R285" i="30"/>
  <c r="Q286" i="30"/>
  <c r="R286" i="30"/>
  <c r="Q287" i="30"/>
  <c r="R287" i="30"/>
  <c r="Q288" i="30"/>
  <c r="R288" i="30"/>
  <c r="Q289" i="30"/>
  <c r="R289" i="30"/>
  <c r="Q290" i="30"/>
  <c r="R290" i="30"/>
  <c r="Q291" i="30"/>
  <c r="R291" i="30"/>
  <c r="Q292" i="30"/>
  <c r="R292" i="30"/>
  <c r="Q293" i="30"/>
  <c r="R293" i="30"/>
  <c r="Q294" i="30"/>
  <c r="R294" i="30"/>
  <c r="Q295" i="30"/>
  <c r="R295" i="30"/>
  <c r="Q296" i="30"/>
  <c r="R296" i="30"/>
  <c r="Q297" i="30"/>
  <c r="R297" i="30"/>
  <c r="Q298" i="30"/>
  <c r="R298" i="30"/>
  <c r="Q299" i="30"/>
  <c r="R299" i="30"/>
  <c r="Q300" i="30"/>
  <c r="R300" i="30"/>
  <c r="Q301" i="30"/>
  <c r="R301" i="30"/>
  <c r="Q302" i="30"/>
  <c r="R302" i="30"/>
  <c r="Q303" i="30"/>
  <c r="R303" i="30"/>
  <c r="Q304" i="30"/>
  <c r="R304" i="30"/>
  <c r="Q305" i="30"/>
  <c r="R305" i="30"/>
  <c r="Q306" i="30"/>
  <c r="R306" i="30"/>
  <c r="Q307" i="30"/>
  <c r="R307" i="30"/>
  <c r="Q308" i="30"/>
  <c r="R308" i="30"/>
  <c r="Q309" i="30"/>
  <c r="R309" i="30"/>
  <c r="Q310" i="30"/>
  <c r="R310" i="30"/>
  <c r="Q311" i="30"/>
  <c r="R311" i="30"/>
  <c r="Q312" i="30"/>
  <c r="R312" i="30"/>
  <c r="Q313" i="30"/>
  <c r="R313" i="30"/>
  <c r="Q314" i="30"/>
  <c r="R314" i="30"/>
  <c r="Q315" i="30"/>
  <c r="R315" i="30"/>
  <c r="Q316" i="30"/>
  <c r="R316" i="30"/>
  <c r="Q317" i="30"/>
  <c r="R317" i="30"/>
  <c r="Q318" i="30"/>
  <c r="R318" i="30"/>
  <c r="Q319" i="30"/>
  <c r="R319" i="30"/>
  <c r="Q320" i="30"/>
  <c r="R320" i="30"/>
  <c r="Q321" i="30"/>
  <c r="R321" i="30"/>
  <c r="Q322" i="30"/>
  <c r="R322" i="30"/>
  <c r="Q323" i="30"/>
  <c r="R323" i="30"/>
  <c r="Q324" i="30"/>
  <c r="R324" i="30"/>
  <c r="Q325" i="30"/>
  <c r="R325" i="30"/>
  <c r="Q326" i="30"/>
  <c r="R326" i="30"/>
  <c r="Q327" i="30"/>
  <c r="R327" i="30"/>
  <c r="Q328" i="30"/>
  <c r="R328" i="30"/>
  <c r="Q329" i="30"/>
  <c r="R329" i="30"/>
  <c r="Q330" i="30"/>
  <c r="R330" i="30"/>
  <c r="Q331" i="30"/>
  <c r="R331" i="30"/>
  <c r="Q332" i="30"/>
  <c r="R332" i="30"/>
  <c r="Q333" i="30"/>
  <c r="R333" i="30"/>
  <c r="Q334" i="30"/>
  <c r="R334" i="30"/>
  <c r="Q335" i="30"/>
  <c r="R335" i="30"/>
  <c r="Q336" i="30"/>
  <c r="R336" i="30"/>
  <c r="Q337" i="30"/>
  <c r="R337" i="30"/>
  <c r="Q338" i="30"/>
  <c r="R338" i="30"/>
  <c r="Q339" i="30"/>
  <c r="R339" i="30"/>
  <c r="Q340" i="30"/>
  <c r="R340" i="30"/>
  <c r="Q341" i="30"/>
  <c r="R341" i="30"/>
  <c r="Q342" i="30"/>
  <c r="R342" i="30"/>
  <c r="Q343" i="30"/>
  <c r="R343" i="30"/>
  <c r="Q344" i="30"/>
  <c r="R344" i="30"/>
  <c r="Q345" i="30"/>
  <c r="R345" i="30"/>
  <c r="Q346" i="30"/>
  <c r="R346" i="30"/>
  <c r="Q347" i="30"/>
  <c r="R347" i="30"/>
  <c r="Q348" i="30"/>
  <c r="R348" i="30"/>
  <c r="Q349" i="30"/>
  <c r="R349" i="30"/>
  <c r="Q350" i="30"/>
  <c r="R350" i="30"/>
  <c r="Q351" i="30"/>
  <c r="R351" i="30"/>
  <c r="Q352" i="30"/>
  <c r="R352" i="30"/>
  <c r="Q353" i="30"/>
  <c r="R353" i="30"/>
  <c r="Q354" i="30"/>
  <c r="R354" i="30"/>
  <c r="Q355" i="30"/>
  <c r="R355" i="30"/>
  <c r="Q356" i="30"/>
  <c r="R356" i="30"/>
  <c r="Q357" i="30"/>
  <c r="R357" i="30"/>
  <c r="Q358" i="30"/>
  <c r="R358" i="30"/>
  <c r="Q359" i="30"/>
  <c r="R359" i="30"/>
  <c r="Q360" i="30"/>
  <c r="R360" i="30"/>
  <c r="Q361" i="30"/>
  <c r="R361" i="30"/>
  <c r="Q362" i="30"/>
  <c r="R362" i="30"/>
  <c r="Q363" i="30"/>
  <c r="R363" i="30"/>
  <c r="Q364" i="30"/>
  <c r="R364" i="30"/>
  <c r="Q365" i="30"/>
  <c r="R365" i="30"/>
  <c r="Q366" i="30"/>
  <c r="R366" i="30"/>
  <c r="Q367" i="30"/>
  <c r="R367" i="30"/>
  <c r="Q368" i="30"/>
  <c r="R368" i="30"/>
  <c r="Q369" i="30"/>
  <c r="R369" i="30"/>
  <c r="Q370" i="30"/>
  <c r="R370" i="30"/>
  <c r="Q371" i="30"/>
  <c r="R371" i="30"/>
  <c r="Q372" i="30"/>
  <c r="R372" i="30"/>
  <c r="Q373" i="30"/>
  <c r="R373" i="30"/>
  <c r="Q374" i="30"/>
  <c r="R374" i="30"/>
  <c r="Q375" i="30"/>
  <c r="R375" i="30"/>
  <c r="Q376" i="30"/>
  <c r="R376" i="30"/>
  <c r="Q377" i="30"/>
  <c r="R377" i="30"/>
  <c r="Q378" i="30"/>
  <c r="R378" i="30"/>
  <c r="Q379" i="30"/>
  <c r="R379" i="30"/>
  <c r="Q380" i="30"/>
  <c r="R380" i="30"/>
  <c r="Q381" i="30"/>
  <c r="R381" i="30"/>
  <c r="Q382" i="30"/>
  <c r="R382" i="30"/>
  <c r="Q383" i="30"/>
  <c r="R383" i="30"/>
  <c r="Q384" i="30"/>
  <c r="R384" i="30"/>
  <c r="Q385" i="30"/>
  <c r="R385" i="30"/>
  <c r="Q386" i="30"/>
  <c r="R386" i="30"/>
  <c r="Q387" i="30"/>
  <c r="R387" i="30"/>
  <c r="Q388" i="30"/>
  <c r="R388" i="30"/>
  <c r="Q389" i="30"/>
  <c r="R389" i="30"/>
  <c r="Q390" i="30"/>
  <c r="R390" i="30"/>
  <c r="Q391" i="30"/>
  <c r="R391" i="30"/>
  <c r="Q392" i="30"/>
  <c r="R392" i="30"/>
  <c r="Q393" i="30"/>
  <c r="R393" i="30"/>
  <c r="Q394" i="30"/>
  <c r="R394" i="30"/>
  <c r="Q395" i="30"/>
  <c r="R395" i="30"/>
  <c r="Q396" i="30"/>
  <c r="R396" i="30"/>
  <c r="Q397" i="30"/>
  <c r="R397" i="30"/>
  <c r="Q398" i="30"/>
  <c r="R398" i="30"/>
  <c r="Q399" i="30"/>
  <c r="R399" i="30"/>
  <c r="Q400" i="30"/>
  <c r="R400" i="30"/>
  <c r="Q401" i="30"/>
  <c r="R401" i="30"/>
  <c r="Q402" i="30"/>
  <c r="R402" i="30"/>
  <c r="Q403" i="30"/>
  <c r="R403" i="30"/>
  <c r="Q404" i="30"/>
  <c r="R404" i="30"/>
  <c r="Q405" i="30"/>
  <c r="R405" i="30"/>
  <c r="Q406" i="30"/>
  <c r="R406" i="30"/>
  <c r="Q407" i="30"/>
  <c r="R407" i="30"/>
  <c r="Q408" i="30"/>
  <c r="R408" i="30"/>
  <c r="Q409" i="30"/>
  <c r="R409" i="30"/>
  <c r="Q410" i="30"/>
  <c r="R410" i="30"/>
  <c r="Q411" i="30"/>
  <c r="R411" i="30"/>
  <c r="Q412" i="30"/>
  <c r="R412" i="30"/>
  <c r="Q413" i="30"/>
  <c r="R413" i="30"/>
  <c r="Q414" i="30"/>
  <c r="R414" i="30"/>
  <c r="Q415" i="30"/>
  <c r="R415" i="30"/>
  <c r="Q416" i="30"/>
  <c r="R416" i="30"/>
  <c r="Q417" i="30"/>
  <c r="R417" i="30"/>
  <c r="Q418" i="30"/>
  <c r="R418" i="30"/>
  <c r="Q419" i="30"/>
  <c r="R419" i="30"/>
  <c r="Q420" i="30"/>
  <c r="R420" i="30"/>
  <c r="Q421" i="30"/>
  <c r="R421" i="30"/>
  <c r="Q422" i="30"/>
  <c r="R422" i="30"/>
  <c r="Q423" i="30"/>
  <c r="R423" i="30"/>
  <c r="Q424" i="30"/>
  <c r="R424" i="30"/>
  <c r="Q425" i="30"/>
  <c r="R425" i="30"/>
  <c r="Q426" i="30"/>
  <c r="R426" i="30"/>
  <c r="Q427" i="30"/>
  <c r="R427" i="30"/>
  <c r="Q428" i="30"/>
  <c r="R428" i="30"/>
  <c r="Q429" i="30"/>
  <c r="R429" i="30"/>
  <c r="Q430" i="30"/>
  <c r="R430" i="30"/>
  <c r="Q431" i="30"/>
  <c r="R431" i="30"/>
  <c r="Q432" i="30"/>
  <c r="R432" i="30"/>
  <c r="Q433" i="30"/>
  <c r="R433" i="30"/>
  <c r="Q434" i="30"/>
  <c r="R434" i="30"/>
  <c r="Q435" i="30"/>
  <c r="R435" i="30"/>
  <c r="Q436" i="30"/>
  <c r="R436" i="30"/>
  <c r="Q437" i="30"/>
  <c r="R437" i="30"/>
  <c r="Q438" i="30"/>
  <c r="R438" i="30"/>
  <c r="Q439" i="30"/>
  <c r="R439" i="30"/>
  <c r="Q440" i="30"/>
  <c r="R440" i="30"/>
  <c r="Q441" i="30"/>
  <c r="R441" i="30"/>
  <c r="Q442" i="30"/>
  <c r="R442" i="30"/>
  <c r="Q443" i="30"/>
  <c r="R443" i="30"/>
  <c r="Q444" i="30"/>
  <c r="R444" i="30"/>
  <c r="Q445" i="30"/>
  <c r="R445" i="30"/>
  <c r="Q446" i="30"/>
  <c r="R446" i="30"/>
  <c r="Q447" i="30"/>
  <c r="R447" i="30"/>
  <c r="Q448" i="30"/>
  <c r="R448" i="30"/>
  <c r="Q449" i="30"/>
  <c r="R449" i="30"/>
  <c r="Q450" i="30"/>
  <c r="R450" i="30"/>
  <c r="Q451" i="30"/>
  <c r="R451" i="30"/>
  <c r="Q452" i="30"/>
  <c r="R452" i="30"/>
  <c r="Q453" i="30"/>
  <c r="R453" i="30"/>
  <c r="Q454" i="30"/>
  <c r="R454" i="30"/>
  <c r="Q455" i="30"/>
  <c r="R455" i="30"/>
  <c r="Q456" i="30"/>
  <c r="R456" i="30"/>
  <c r="Q457" i="30"/>
  <c r="R457" i="30"/>
  <c r="Q458" i="30"/>
  <c r="R458" i="30"/>
  <c r="Q459" i="30"/>
  <c r="R459" i="30"/>
  <c r="Q460" i="30"/>
  <c r="R460" i="30"/>
  <c r="Q461" i="30"/>
  <c r="R461" i="30"/>
  <c r="Q462" i="30"/>
  <c r="R462" i="30"/>
  <c r="Q463" i="30"/>
  <c r="R463" i="30"/>
  <c r="Q464" i="30"/>
  <c r="R464" i="30"/>
  <c r="Q465" i="30"/>
  <c r="R465" i="30"/>
  <c r="Q466" i="30"/>
  <c r="R466" i="30"/>
  <c r="Q467" i="30"/>
  <c r="R467" i="30"/>
  <c r="Q468" i="30"/>
  <c r="R468" i="30"/>
  <c r="Q469" i="30"/>
  <c r="R469" i="30"/>
  <c r="Q470" i="30"/>
  <c r="R470" i="30"/>
  <c r="Q471" i="30"/>
  <c r="R471" i="30"/>
  <c r="Q472" i="30"/>
  <c r="R472" i="30"/>
  <c r="Q473" i="30"/>
  <c r="R473" i="30"/>
  <c r="Q474" i="30"/>
  <c r="R474" i="30"/>
  <c r="Q475" i="30"/>
  <c r="R475" i="30"/>
  <c r="Q476" i="30"/>
  <c r="R476" i="30"/>
  <c r="Q477" i="30"/>
  <c r="R477" i="30"/>
  <c r="Q478" i="30"/>
  <c r="R478" i="30"/>
  <c r="Q479" i="30"/>
  <c r="R479" i="30"/>
  <c r="Q480" i="30"/>
  <c r="R480" i="30"/>
  <c r="Q481" i="30"/>
  <c r="R481" i="30"/>
  <c r="Q482" i="30"/>
  <c r="R482" i="30"/>
  <c r="Q483" i="30"/>
  <c r="R483" i="30"/>
  <c r="Q484" i="30"/>
  <c r="R484" i="30"/>
  <c r="Q485" i="30"/>
  <c r="R485" i="30"/>
  <c r="Q486" i="30"/>
  <c r="R486" i="30"/>
  <c r="Q487" i="30"/>
  <c r="R487" i="30"/>
  <c r="Q488" i="30"/>
  <c r="R488" i="30"/>
  <c r="Q489" i="30"/>
  <c r="R489" i="30"/>
  <c r="Q490" i="30"/>
  <c r="R490" i="30"/>
  <c r="Q491" i="30"/>
  <c r="R491" i="30"/>
  <c r="Q492" i="30"/>
  <c r="R492" i="30"/>
  <c r="Q493" i="30"/>
  <c r="R493" i="30"/>
  <c r="Q494" i="30"/>
  <c r="R494" i="30"/>
  <c r="Q495" i="30"/>
  <c r="R495" i="30"/>
  <c r="Q496" i="30"/>
  <c r="R496" i="30"/>
  <c r="Q497" i="30"/>
  <c r="R497" i="30"/>
  <c r="Q498" i="30"/>
  <c r="R498" i="30"/>
  <c r="Q499" i="30"/>
  <c r="R499" i="30"/>
  <c r="Q500" i="30"/>
  <c r="R500" i="30"/>
  <c r="Q501" i="30"/>
  <c r="R501" i="30"/>
  <c r="Q502" i="30"/>
  <c r="R502" i="30"/>
  <c r="Q503" i="30"/>
  <c r="R503" i="30"/>
  <c r="Q504" i="30"/>
  <c r="R504" i="30"/>
  <c r="Q505" i="30"/>
  <c r="R505" i="30"/>
  <c r="Q506" i="30"/>
  <c r="R506" i="30"/>
  <c r="Q507" i="30"/>
  <c r="R507" i="30"/>
  <c r="Q508" i="30"/>
  <c r="R508" i="30"/>
  <c r="Q509" i="30"/>
  <c r="R509" i="30"/>
  <c r="Q510" i="30"/>
  <c r="R510" i="30"/>
  <c r="Q511" i="30"/>
  <c r="R511" i="30"/>
  <c r="Q512" i="30"/>
  <c r="R512" i="30"/>
  <c r="Q513" i="30"/>
  <c r="R513" i="30"/>
  <c r="Q514" i="30"/>
  <c r="R514" i="30"/>
  <c r="Q515" i="30"/>
  <c r="R515" i="30"/>
  <c r="Q516" i="30"/>
  <c r="R516" i="30"/>
  <c r="Q517" i="30"/>
  <c r="R517" i="30"/>
  <c r="Q518" i="30"/>
  <c r="R518" i="30"/>
  <c r="Q519" i="30"/>
  <c r="R519" i="30"/>
  <c r="Q520" i="30"/>
  <c r="R520" i="30"/>
  <c r="Q521" i="30"/>
  <c r="R521" i="30"/>
  <c r="Q522" i="30"/>
  <c r="R522" i="30"/>
  <c r="Q523" i="30"/>
  <c r="R523" i="30"/>
  <c r="Q524" i="30"/>
  <c r="R524" i="30"/>
  <c r="Q525" i="30"/>
  <c r="R525" i="30"/>
  <c r="Q526" i="30"/>
  <c r="R526" i="30"/>
  <c r="Q527" i="30"/>
  <c r="R527" i="30"/>
  <c r="Q528" i="30"/>
  <c r="R528" i="30"/>
  <c r="Q529" i="30"/>
  <c r="R529" i="30"/>
  <c r="Q530" i="30"/>
  <c r="R530" i="30"/>
  <c r="Q531" i="30"/>
  <c r="R531" i="30"/>
  <c r="Q532" i="30"/>
  <c r="R532" i="30"/>
  <c r="Q533" i="30"/>
  <c r="R533" i="30"/>
  <c r="Q534" i="30"/>
  <c r="R534" i="30"/>
  <c r="Q535" i="30"/>
  <c r="R535" i="30"/>
  <c r="Q536" i="30"/>
  <c r="R536" i="30"/>
  <c r="Q537" i="30"/>
  <c r="R537" i="30"/>
  <c r="Q538" i="30"/>
  <c r="R538" i="30"/>
  <c r="Q539" i="30"/>
  <c r="R539" i="30"/>
  <c r="Q540" i="30"/>
  <c r="R540" i="30"/>
  <c r="Q541" i="30"/>
  <c r="R541" i="30"/>
  <c r="Q542" i="30"/>
  <c r="R542" i="30"/>
  <c r="Q543" i="30"/>
  <c r="R543" i="30"/>
  <c r="Q544" i="30"/>
  <c r="R544" i="30"/>
  <c r="Q545" i="30"/>
  <c r="R545" i="30"/>
  <c r="Q546" i="30"/>
  <c r="R546" i="30"/>
  <c r="Q547" i="30"/>
  <c r="R547" i="30"/>
  <c r="Q548" i="30"/>
  <c r="R548" i="30"/>
  <c r="Q549" i="30"/>
  <c r="R549" i="30"/>
  <c r="Q550" i="30"/>
  <c r="R550" i="30"/>
  <c r="Q551" i="30"/>
  <c r="R551" i="30"/>
  <c r="Q552" i="30"/>
  <c r="R552" i="30"/>
  <c r="Q553" i="30"/>
  <c r="R553" i="30"/>
  <c r="Q554" i="30"/>
  <c r="R554" i="30"/>
  <c r="Q555" i="30"/>
  <c r="R555" i="30"/>
  <c r="Q556" i="30"/>
  <c r="R556" i="30"/>
  <c r="Q557" i="30"/>
  <c r="R557" i="30"/>
  <c r="Q558" i="30"/>
  <c r="R558" i="30"/>
  <c r="Q559" i="30"/>
  <c r="R559" i="30"/>
  <c r="Q560" i="30"/>
  <c r="R560" i="30"/>
  <c r="Q561" i="30"/>
  <c r="R561" i="30"/>
  <c r="Q562" i="30"/>
  <c r="R562" i="30"/>
  <c r="Q563" i="30"/>
  <c r="R563" i="30"/>
  <c r="Q564" i="30"/>
  <c r="R564" i="30"/>
  <c r="Q565" i="30"/>
  <c r="R565" i="30"/>
  <c r="Q566" i="30"/>
  <c r="R566" i="30"/>
  <c r="Q567" i="30"/>
  <c r="R567" i="30"/>
  <c r="Q568" i="30"/>
  <c r="R568" i="30"/>
  <c r="Q569" i="30"/>
  <c r="R569" i="30"/>
  <c r="Q570" i="30"/>
  <c r="R570" i="30"/>
  <c r="Q571" i="30"/>
  <c r="R571" i="30"/>
  <c r="Q572" i="30"/>
  <c r="R572" i="30"/>
  <c r="Q573" i="30"/>
  <c r="R573" i="30"/>
  <c r="Q574" i="30"/>
  <c r="R574" i="30"/>
  <c r="Q575" i="30"/>
  <c r="R575" i="30"/>
  <c r="Q576" i="30"/>
  <c r="R576" i="30"/>
  <c r="Q577" i="30"/>
  <c r="R577" i="30"/>
  <c r="Q578" i="30"/>
  <c r="R578" i="30"/>
  <c r="Q579" i="30"/>
  <c r="R579" i="30"/>
  <c r="Q580" i="30"/>
  <c r="R580" i="30"/>
  <c r="Q581" i="30"/>
  <c r="R581" i="30"/>
  <c r="Q582" i="30"/>
  <c r="R582" i="30"/>
  <c r="Q583" i="30"/>
  <c r="R583" i="30"/>
  <c r="Q584" i="30"/>
  <c r="R584" i="30"/>
  <c r="Q585" i="30"/>
  <c r="R585" i="30"/>
  <c r="Q586" i="30"/>
  <c r="R586" i="30"/>
  <c r="Q587" i="30"/>
  <c r="R587" i="30"/>
  <c r="Q588" i="30"/>
  <c r="R588" i="30"/>
  <c r="Q589" i="30"/>
  <c r="R589" i="30"/>
  <c r="Q590" i="30"/>
  <c r="R590" i="30"/>
  <c r="Q591" i="30"/>
  <c r="R591" i="30"/>
  <c r="Q592" i="30"/>
  <c r="R592" i="30"/>
  <c r="Q593" i="30"/>
  <c r="R593" i="30"/>
  <c r="Q594" i="30"/>
  <c r="R594" i="30"/>
  <c r="Q595" i="30"/>
  <c r="R595" i="30"/>
  <c r="Q596" i="30"/>
  <c r="R596" i="30"/>
  <c r="Q597" i="30"/>
  <c r="R597" i="30"/>
  <c r="Q598" i="30"/>
  <c r="R598" i="30"/>
  <c r="Q599" i="30"/>
  <c r="R599" i="30"/>
  <c r="Q600" i="30"/>
  <c r="R600" i="30"/>
  <c r="Q601" i="30"/>
  <c r="R601" i="30"/>
  <c r="Q602" i="30"/>
  <c r="R602" i="30"/>
  <c r="Q603" i="30"/>
  <c r="R603" i="30"/>
  <c r="Q604" i="30"/>
  <c r="R604" i="30"/>
  <c r="Q605" i="30"/>
  <c r="R605" i="30"/>
  <c r="Q606" i="30"/>
  <c r="R606" i="30"/>
  <c r="Q607" i="30"/>
  <c r="R607" i="30"/>
  <c r="Q608" i="30"/>
  <c r="R608" i="30"/>
  <c r="Q609" i="30"/>
  <c r="R609" i="30"/>
  <c r="Q610" i="30"/>
  <c r="R610" i="30"/>
  <c r="Q611" i="30"/>
  <c r="R611" i="30"/>
  <c r="Q612" i="30"/>
  <c r="R612" i="30"/>
  <c r="Q613" i="30"/>
  <c r="R613" i="30"/>
  <c r="Q614" i="30"/>
  <c r="R614" i="30"/>
  <c r="Q615" i="30"/>
  <c r="R615" i="30"/>
  <c r="Q616" i="30"/>
  <c r="R616" i="30"/>
  <c r="Q617" i="30"/>
  <c r="R617" i="30"/>
  <c r="Q618" i="30"/>
  <c r="R618" i="30"/>
  <c r="Q619" i="30"/>
  <c r="R619" i="30"/>
  <c r="Q620" i="30"/>
  <c r="R620" i="30"/>
  <c r="Q621" i="30"/>
  <c r="R621" i="30"/>
  <c r="Q622" i="30"/>
  <c r="R622" i="30"/>
  <c r="Q623" i="30"/>
  <c r="R623" i="30"/>
  <c r="Q624" i="30"/>
  <c r="R624" i="30"/>
  <c r="Q625" i="30"/>
  <c r="R625" i="30"/>
  <c r="Q626" i="30"/>
  <c r="R626" i="30"/>
  <c r="Q627" i="30"/>
  <c r="R627" i="30"/>
  <c r="Q628" i="30"/>
  <c r="R628" i="30"/>
  <c r="Q629" i="30"/>
  <c r="R629" i="30"/>
  <c r="Q630" i="30"/>
  <c r="R630" i="30"/>
  <c r="Q631" i="30"/>
  <c r="R631" i="30"/>
  <c r="Q632" i="30"/>
  <c r="R632" i="30"/>
  <c r="Q633" i="30"/>
  <c r="R633" i="30"/>
  <c r="Q634" i="30"/>
  <c r="R634" i="30"/>
  <c r="Q635" i="30"/>
  <c r="R635" i="30"/>
  <c r="Q636" i="30"/>
  <c r="R636" i="30"/>
  <c r="Q637" i="30"/>
  <c r="R637" i="30"/>
  <c r="Q638" i="30"/>
  <c r="R638" i="30"/>
  <c r="Q639" i="30"/>
  <c r="R639" i="30"/>
  <c r="Q640" i="30"/>
  <c r="R640" i="30"/>
  <c r="Q641" i="30"/>
  <c r="R641" i="30"/>
  <c r="Q642" i="30"/>
  <c r="R642" i="30"/>
  <c r="Q643" i="30"/>
  <c r="R643" i="30"/>
  <c r="Q644" i="30"/>
  <c r="R644" i="30"/>
  <c r="Q645" i="30"/>
  <c r="R645" i="30"/>
  <c r="Q646" i="30"/>
  <c r="R646" i="30"/>
  <c r="Q647" i="30"/>
  <c r="R647" i="30"/>
  <c r="Q648" i="30"/>
  <c r="R648" i="30"/>
  <c r="Q649" i="30"/>
  <c r="R649" i="30"/>
  <c r="Q650" i="30"/>
  <c r="R650" i="30"/>
  <c r="Q651" i="30"/>
  <c r="R651" i="30"/>
  <c r="Q652" i="30"/>
  <c r="R652" i="30"/>
  <c r="Q653" i="30"/>
  <c r="R653" i="30"/>
  <c r="Q654" i="30"/>
  <c r="R654" i="30"/>
  <c r="Q655" i="30"/>
  <c r="R655" i="30"/>
  <c r="Q656" i="30"/>
  <c r="R656" i="30"/>
  <c r="Q657" i="30"/>
  <c r="R657" i="30"/>
  <c r="Q658" i="30"/>
  <c r="R658" i="30"/>
  <c r="Q659" i="30"/>
  <c r="R659" i="30"/>
  <c r="Q660" i="30"/>
  <c r="R660" i="30"/>
  <c r="Q661" i="30"/>
  <c r="R661" i="30"/>
  <c r="Q662" i="30"/>
  <c r="R662" i="30"/>
  <c r="Q663" i="30"/>
  <c r="R663" i="30"/>
  <c r="Q664" i="30"/>
  <c r="R664" i="30"/>
  <c r="Q665" i="30"/>
  <c r="R665" i="30"/>
  <c r="Q666" i="30"/>
  <c r="R666" i="30"/>
  <c r="Q667" i="30"/>
  <c r="R667" i="30"/>
  <c r="Q668" i="30"/>
  <c r="R668" i="30"/>
  <c r="Q669" i="30"/>
  <c r="R669" i="30"/>
  <c r="Q670" i="30"/>
  <c r="R670" i="30"/>
  <c r="Q671" i="30"/>
  <c r="R671" i="30"/>
  <c r="Q672" i="30"/>
  <c r="R672" i="30"/>
  <c r="Q673" i="30"/>
  <c r="R673" i="30"/>
  <c r="Q674" i="30"/>
  <c r="R674" i="30"/>
  <c r="Q675" i="30"/>
  <c r="R675" i="30"/>
  <c r="Q676" i="30"/>
  <c r="R676" i="30"/>
  <c r="Q677" i="30"/>
  <c r="R677" i="30"/>
  <c r="Q678" i="30"/>
  <c r="R678" i="30"/>
  <c r="Q679" i="30"/>
  <c r="R679" i="30"/>
  <c r="Q680" i="30"/>
  <c r="R680" i="30"/>
  <c r="Q681" i="30"/>
  <c r="R681" i="30"/>
  <c r="Q682" i="30"/>
  <c r="R682" i="30"/>
  <c r="Q683" i="30"/>
  <c r="R683" i="30"/>
  <c r="Q684" i="30"/>
  <c r="R684" i="30"/>
  <c r="Q685" i="30"/>
  <c r="R685" i="30"/>
  <c r="Q686" i="30"/>
  <c r="R686" i="30"/>
  <c r="Q687" i="30"/>
  <c r="R687" i="30"/>
  <c r="Q688" i="30"/>
  <c r="R688" i="30"/>
  <c r="Q689" i="30"/>
  <c r="R689" i="30"/>
  <c r="Q690" i="30"/>
  <c r="R690" i="30"/>
  <c r="Q691" i="30"/>
  <c r="R691" i="30"/>
  <c r="Q692" i="30"/>
  <c r="R692" i="30"/>
  <c r="Q693" i="30"/>
  <c r="R693" i="30"/>
  <c r="Q694" i="30"/>
  <c r="R694" i="30"/>
  <c r="Q695" i="30"/>
  <c r="R695" i="30"/>
  <c r="Q696" i="30"/>
  <c r="R696" i="30"/>
  <c r="Q697" i="30"/>
  <c r="R697" i="30"/>
  <c r="Q698" i="30"/>
  <c r="R698" i="30"/>
  <c r="Q699" i="30"/>
  <c r="R699" i="30"/>
  <c r="Q700" i="30"/>
  <c r="R700" i="30"/>
  <c r="Q701" i="30"/>
  <c r="R701" i="30"/>
  <c r="Q702" i="30"/>
  <c r="R702" i="30"/>
  <c r="Q703" i="30"/>
  <c r="R703" i="30"/>
  <c r="Q704" i="30"/>
  <c r="R704" i="30"/>
  <c r="Q705" i="30"/>
  <c r="R705" i="30"/>
  <c r="Q706" i="30"/>
  <c r="R706" i="30"/>
  <c r="Q707" i="30"/>
  <c r="R707" i="30"/>
  <c r="Q708" i="30"/>
  <c r="R708" i="30"/>
  <c r="Q709" i="30"/>
  <c r="R709" i="30"/>
  <c r="Q710" i="30"/>
  <c r="R710" i="30"/>
  <c r="Q711" i="30"/>
  <c r="R711" i="30"/>
  <c r="Q712" i="30"/>
  <c r="R712" i="30"/>
  <c r="Q713" i="30"/>
  <c r="R713" i="30"/>
  <c r="Q714" i="30"/>
  <c r="R714" i="30"/>
  <c r="Q715" i="30"/>
  <c r="R715" i="30"/>
  <c r="Q716" i="30"/>
  <c r="R716" i="30"/>
  <c r="Q717" i="30"/>
  <c r="R717" i="30"/>
  <c r="Q718" i="30"/>
  <c r="R718" i="30"/>
  <c r="Q719" i="30"/>
  <c r="R719" i="30"/>
  <c r="Q720" i="30"/>
  <c r="R720" i="30"/>
  <c r="Q721" i="30"/>
  <c r="R721" i="30"/>
  <c r="Q722" i="30"/>
  <c r="R722" i="30"/>
  <c r="Q723" i="30"/>
  <c r="R723" i="30"/>
  <c r="Q724" i="30"/>
  <c r="R724" i="30"/>
  <c r="Q725" i="30"/>
  <c r="R725" i="30"/>
  <c r="Q726" i="30"/>
  <c r="R726" i="30"/>
  <c r="Q727" i="30"/>
  <c r="R727" i="30"/>
  <c r="Q728" i="30"/>
  <c r="R728" i="30"/>
  <c r="Q729" i="30"/>
  <c r="R729" i="30"/>
  <c r="Q730" i="30"/>
  <c r="R730" i="30"/>
  <c r="Q731" i="30"/>
  <c r="R731" i="30"/>
  <c r="Q732" i="30"/>
  <c r="R732" i="30"/>
  <c r="Q733" i="30"/>
  <c r="R733" i="30"/>
  <c r="Q734" i="30"/>
  <c r="R734" i="30"/>
  <c r="Q735" i="30"/>
  <c r="R735" i="30"/>
  <c r="Q736" i="30"/>
  <c r="R736" i="30"/>
  <c r="Q737" i="30"/>
  <c r="R737" i="30"/>
  <c r="Q738" i="30"/>
  <c r="R738" i="30"/>
  <c r="Q739" i="30"/>
  <c r="R739" i="30"/>
  <c r="Q740" i="30"/>
  <c r="R740" i="30"/>
  <c r="Q741" i="30"/>
  <c r="R741" i="30"/>
  <c r="Q742" i="30"/>
  <c r="R742" i="30"/>
  <c r="Q743" i="30"/>
  <c r="R743" i="30"/>
  <c r="Q744" i="30"/>
  <c r="R744" i="30"/>
  <c r="Q745" i="30"/>
  <c r="R745" i="30"/>
  <c r="Q746" i="30"/>
  <c r="R746" i="30"/>
  <c r="Q747" i="30"/>
  <c r="R747" i="30"/>
  <c r="Q748" i="30"/>
  <c r="R748" i="30"/>
  <c r="Q749" i="30"/>
  <c r="R749" i="30"/>
  <c r="Q750" i="30"/>
  <c r="R750" i="30"/>
  <c r="Q751" i="30"/>
  <c r="R751" i="30"/>
  <c r="Q752" i="30"/>
  <c r="R752" i="30"/>
  <c r="Q753" i="30"/>
  <c r="R753" i="30"/>
  <c r="Q754" i="30"/>
  <c r="R754" i="30"/>
  <c r="Q755" i="30"/>
  <c r="R755" i="30"/>
  <c r="Q756" i="30"/>
  <c r="R756" i="30"/>
  <c r="Q757" i="30"/>
  <c r="R757" i="30"/>
  <c r="Q758" i="30"/>
  <c r="R758" i="30"/>
  <c r="Q759" i="30"/>
  <c r="R759" i="30"/>
  <c r="Q760" i="30"/>
  <c r="R760" i="30"/>
  <c r="Q761" i="30"/>
  <c r="R761" i="30"/>
  <c r="Q762" i="30"/>
  <c r="R762" i="30"/>
  <c r="Q763" i="30"/>
  <c r="R763" i="30"/>
  <c r="Q764" i="30"/>
  <c r="R764" i="30"/>
  <c r="Q765" i="30"/>
  <c r="R765" i="30"/>
  <c r="Q766" i="30"/>
  <c r="R766" i="30"/>
  <c r="Q767" i="30"/>
  <c r="R767" i="30"/>
  <c r="Q768" i="30"/>
  <c r="R768" i="30"/>
  <c r="Q769" i="30"/>
  <c r="R769" i="30"/>
  <c r="Q770" i="30"/>
  <c r="R770" i="30"/>
  <c r="Q771" i="30"/>
  <c r="R771" i="30"/>
  <c r="Q772" i="30"/>
  <c r="R772" i="30"/>
  <c r="Q773" i="30"/>
  <c r="R773" i="30"/>
  <c r="Q774" i="30"/>
  <c r="R774" i="30"/>
  <c r="Q775" i="30"/>
  <c r="R775" i="30"/>
  <c r="Q776" i="30"/>
  <c r="R776" i="30"/>
  <c r="Q777" i="30"/>
  <c r="R777" i="30"/>
  <c r="Q778" i="30"/>
  <c r="R778" i="30"/>
  <c r="Q779" i="30"/>
  <c r="R779" i="30"/>
  <c r="Q780" i="30"/>
  <c r="R780" i="30"/>
  <c r="Q781" i="30"/>
  <c r="R781" i="30"/>
  <c r="Q782" i="30"/>
  <c r="R782" i="30"/>
  <c r="Q783" i="30"/>
  <c r="R783" i="30"/>
  <c r="Q784" i="30"/>
  <c r="R784" i="30"/>
  <c r="Q785" i="30"/>
  <c r="R785" i="30"/>
  <c r="Q786" i="30"/>
  <c r="R786" i="30"/>
  <c r="Q787" i="30"/>
  <c r="R787" i="30"/>
  <c r="Q788" i="30"/>
  <c r="R788" i="30"/>
  <c r="Q789" i="30"/>
  <c r="R789" i="30"/>
  <c r="Q790" i="30"/>
  <c r="R790" i="30"/>
  <c r="Q791" i="30"/>
  <c r="R791" i="30"/>
  <c r="Q792" i="30"/>
  <c r="R792" i="30"/>
  <c r="Q793" i="30"/>
  <c r="R793" i="30"/>
  <c r="Q794" i="30"/>
  <c r="R794" i="30"/>
  <c r="Q795" i="30"/>
  <c r="R795" i="30"/>
  <c r="Q796" i="30"/>
  <c r="R796" i="30"/>
  <c r="Q797" i="30"/>
  <c r="R797" i="30"/>
  <c r="Q798" i="30"/>
  <c r="R798" i="30"/>
  <c r="Q799" i="30"/>
  <c r="R799" i="30"/>
  <c r="Q800" i="30"/>
  <c r="R800" i="30"/>
  <c r="Q801" i="30"/>
  <c r="R801" i="30"/>
  <c r="Q802" i="30"/>
  <c r="R802" i="30"/>
  <c r="Q803" i="30"/>
  <c r="R803" i="30"/>
  <c r="Q804" i="30"/>
  <c r="R804" i="30"/>
  <c r="Q805" i="30"/>
  <c r="R805" i="30"/>
  <c r="Q806" i="30"/>
  <c r="R806" i="30"/>
  <c r="Q807" i="30"/>
  <c r="R807" i="30"/>
  <c r="Q808" i="30"/>
  <c r="R808" i="30"/>
  <c r="Q809" i="30"/>
  <c r="R809" i="30"/>
  <c r="Q810" i="30"/>
  <c r="R810" i="30"/>
  <c r="Q811" i="30"/>
  <c r="R811" i="30"/>
  <c r="Q812" i="30"/>
  <c r="R812" i="30"/>
  <c r="Q813" i="30"/>
  <c r="R813" i="30"/>
  <c r="Q814" i="30"/>
  <c r="R814" i="30"/>
  <c r="Q815" i="30"/>
  <c r="R815" i="30"/>
  <c r="Q816" i="30"/>
  <c r="R816" i="30"/>
  <c r="Q817" i="30"/>
  <c r="R817" i="30"/>
  <c r="Q818" i="30"/>
  <c r="R818" i="30"/>
  <c r="Q819" i="30"/>
  <c r="R819" i="30"/>
  <c r="Q820" i="30"/>
  <c r="R820" i="30"/>
  <c r="Q821" i="30"/>
  <c r="R821" i="30"/>
  <c r="Q822" i="30"/>
  <c r="R822" i="30"/>
  <c r="Q823" i="30"/>
  <c r="R823" i="30"/>
  <c r="Q824" i="30"/>
  <c r="R824" i="30"/>
  <c r="Q825" i="30"/>
  <c r="R825" i="30"/>
  <c r="Q826" i="30"/>
  <c r="R826" i="30"/>
  <c r="Q827" i="30"/>
  <c r="R827" i="30"/>
  <c r="Q828" i="30"/>
  <c r="R828" i="30"/>
  <c r="Q829" i="30"/>
  <c r="R829" i="30"/>
  <c r="Q830" i="30"/>
  <c r="R830" i="30"/>
  <c r="Q831" i="30"/>
  <c r="R831" i="30"/>
  <c r="Q832" i="30"/>
  <c r="R832" i="30"/>
  <c r="Q833" i="30"/>
  <c r="R833" i="30"/>
  <c r="Q834" i="30"/>
  <c r="R834" i="30"/>
  <c r="Q835" i="30"/>
  <c r="R835" i="30"/>
  <c r="Q836" i="30"/>
  <c r="R836" i="30"/>
  <c r="Q837" i="30"/>
  <c r="R837" i="30"/>
  <c r="Q838" i="30"/>
  <c r="R838" i="30"/>
  <c r="Q839" i="30"/>
  <c r="R839" i="30"/>
  <c r="Q840" i="30"/>
  <c r="R840" i="30"/>
  <c r="Q841" i="30"/>
  <c r="R841" i="30"/>
  <c r="Q842" i="30"/>
  <c r="R842" i="30"/>
  <c r="Q843" i="30"/>
  <c r="R843" i="30"/>
  <c r="Q844" i="30"/>
  <c r="R844" i="30"/>
  <c r="Q845" i="30"/>
  <c r="R845" i="30"/>
  <c r="Q846" i="30"/>
  <c r="R846" i="30"/>
  <c r="Q847" i="30"/>
  <c r="R847" i="30"/>
  <c r="Q848" i="30"/>
  <c r="R848" i="30"/>
  <c r="Q849" i="30"/>
  <c r="R849" i="30"/>
  <c r="Q850" i="30"/>
  <c r="R850" i="30"/>
  <c r="Q851" i="30"/>
  <c r="R851" i="30"/>
  <c r="Q852" i="30"/>
  <c r="R852" i="30"/>
  <c r="Q853" i="30"/>
  <c r="R853" i="30"/>
  <c r="Q854" i="30"/>
  <c r="R854" i="30"/>
  <c r="Q855" i="30"/>
  <c r="R855" i="30"/>
  <c r="Q856" i="30"/>
  <c r="R856" i="30"/>
  <c r="Q857" i="30"/>
  <c r="R857" i="30"/>
  <c r="Q858" i="30"/>
  <c r="R858" i="30"/>
  <c r="Q859" i="30"/>
  <c r="R859" i="30"/>
  <c r="Q860" i="30"/>
  <c r="R860" i="30"/>
  <c r="Q861" i="30"/>
  <c r="R861" i="30"/>
  <c r="Q862" i="30"/>
  <c r="R862" i="30"/>
  <c r="Q863" i="30"/>
  <c r="R863" i="30"/>
  <c r="Q864" i="30"/>
  <c r="R864" i="30"/>
  <c r="Q865" i="30"/>
  <c r="R865" i="30"/>
  <c r="Q866" i="30"/>
  <c r="R866" i="30"/>
  <c r="Q867" i="30"/>
  <c r="R867" i="30"/>
  <c r="Q868" i="30"/>
  <c r="R868" i="30"/>
  <c r="Q869" i="30"/>
  <c r="R869" i="30"/>
  <c r="Q870" i="30"/>
  <c r="R870" i="30"/>
  <c r="Q871" i="30"/>
  <c r="R871" i="30"/>
  <c r="Q872" i="30"/>
  <c r="R872" i="30"/>
  <c r="Q873" i="30"/>
  <c r="R873" i="30"/>
  <c r="Q874" i="30"/>
  <c r="R874" i="30"/>
  <c r="Q875" i="30"/>
  <c r="R875" i="30"/>
  <c r="Q876" i="30"/>
  <c r="R876" i="30"/>
  <c r="Q877" i="30"/>
  <c r="R877" i="30"/>
  <c r="Q878" i="30"/>
  <c r="R878" i="30"/>
  <c r="Q879" i="30"/>
  <c r="R879" i="30"/>
  <c r="Q880" i="30"/>
  <c r="R880" i="30"/>
  <c r="Q881" i="30"/>
  <c r="R881" i="30"/>
  <c r="Q882" i="30"/>
  <c r="R882" i="30"/>
  <c r="Q883" i="30"/>
  <c r="R883" i="30"/>
  <c r="Q884" i="30"/>
  <c r="R884" i="30"/>
  <c r="Q885" i="30"/>
  <c r="R885" i="30"/>
  <c r="Q886" i="30"/>
  <c r="R886" i="30"/>
  <c r="Q887" i="30"/>
  <c r="R887" i="30"/>
  <c r="Q888" i="30"/>
  <c r="R888" i="30"/>
  <c r="Q889" i="30"/>
  <c r="R889" i="30"/>
  <c r="Q890" i="30"/>
  <c r="R890" i="30"/>
  <c r="Q891" i="30"/>
  <c r="R891" i="30"/>
  <c r="Q892" i="30"/>
  <c r="R892" i="30"/>
  <c r="Q893" i="30"/>
  <c r="R893" i="30"/>
  <c r="Q894" i="30"/>
  <c r="R894" i="30"/>
  <c r="Q895" i="30"/>
  <c r="R895" i="30"/>
  <c r="Q896" i="30"/>
  <c r="R896" i="30"/>
  <c r="Q897" i="30"/>
  <c r="R897" i="30"/>
  <c r="Q898" i="30"/>
  <c r="R898" i="30"/>
  <c r="Q899" i="30"/>
  <c r="R899" i="30"/>
  <c r="Q900" i="30"/>
  <c r="R900" i="30"/>
  <c r="Q901" i="30"/>
  <c r="R901" i="30"/>
  <c r="Q902" i="30"/>
  <c r="R902" i="30"/>
  <c r="Q903" i="30"/>
  <c r="R903" i="30"/>
  <c r="Q904" i="30"/>
  <c r="R904" i="30"/>
  <c r="Q905" i="30"/>
  <c r="R905" i="30"/>
  <c r="Q906" i="30"/>
  <c r="R906" i="30"/>
  <c r="Q907" i="30"/>
  <c r="R907" i="30"/>
  <c r="Q908" i="30"/>
  <c r="R908" i="30"/>
  <c r="Q909" i="30"/>
  <c r="R909" i="30"/>
  <c r="Q910" i="30"/>
  <c r="R910" i="30"/>
  <c r="Q911" i="30"/>
  <c r="R911" i="30"/>
  <c r="Q912" i="30"/>
  <c r="R912" i="30"/>
  <c r="Q913" i="30"/>
  <c r="R913" i="30"/>
  <c r="Q914" i="30"/>
  <c r="R914" i="30"/>
  <c r="Q915" i="30"/>
  <c r="R915" i="30"/>
  <c r="Q916" i="30"/>
  <c r="R916" i="30"/>
  <c r="Q917" i="30"/>
  <c r="R917" i="30"/>
  <c r="Q918" i="30"/>
  <c r="R918" i="30"/>
  <c r="Q919" i="30"/>
  <c r="R919" i="30"/>
  <c r="Q920" i="30"/>
  <c r="R920" i="30"/>
  <c r="Q921" i="30"/>
  <c r="R921" i="30"/>
  <c r="Q922" i="30"/>
  <c r="R922" i="30"/>
  <c r="Q923" i="30"/>
  <c r="R923" i="30"/>
  <c r="Q924" i="30"/>
  <c r="R924" i="30"/>
  <c r="Q925" i="30"/>
  <c r="R925" i="30"/>
  <c r="Q926" i="30"/>
  <c r="R926" i="30"/>
  <c r="Q927" i="30"/>
  <c r="R927" i="30"/>
  <c r="Q928" i="30"/>
  <c r="R928" i="30"/>
  <c r="Q929" i="30"/>
  <c r="R929" i="30"/>
  <c r="Q930" i="30"/>
  <c r="R930" i="30"/>
  <c r="Q931" i="30"/>
  <c r="R931" i="30"/>
  <c r="Q932" i="30"/>
  <c r="R932" i="30"/>
  <c r="Q933" i="30"/>
  <c r="R933" i="30"/>
  <c r="Q934" i="30"/>
  <c r="R934" i="30"/>
  <c r="Q935" i="30"/>
  <c r="R935" i="30"/>
  <c r="Q936" i="30"/>
  <c r="R936" i="30"/>
  <c r="Q937" i="30"/>
  <c r="R937" i="30"/>
  <c r="Q938" i="30"/>
  <c r="R938" i="30"/>
  <c r="Q939" i="30"/>
  <c r="R939" i="30"/>
  <c r="Q940" i="30"/>
  <c r="R940" i="30"/>
  <c r="Q941" i="30"/>
  <c r="R941" i="30"/>
  <c r="Q942" i="30"/>
  <c r="R942" i="30"/>
  <c r="Q943" i="30"/>
  <c r="R943" i="30"/>
  <c r="Q944" i="30"/>
  <c r="R944" i="30"/>
  <c r="Q945" i="30"/>
  <c r="R945" i="30"/>
  <c r="Q946" i="30"/>
  <c r="R946" i="30"/>
  <c r="Q947" i="30"/>
  <c r="R947" i="30"/>
  <c r="Q948" i="30"/>
  <c r="R948" i="30"/>
  <c r="Q949" i="30"/>
  <c r="R949" i="30"/>
  <c r="Q950" i="30"/>
  <c r="R950" i="30"/>
  <c r="Q951" i="30"/>
  <c r="R951" i="30"/>
  <c r="Q952" i="30"/>
  <c r="R952" i="30"/>
  <c r="Q953" i="30"/>
  <c r="R953" i="30"/>
  <c r="Q954" i="30"/>
  <c r="R954" i="30"/>
  <c r="Q955" i="30"/>
  <c r="R955" i="30"/>
  <c r="Q956" i="30"/>
  <c r="R956" i="30"/>
  <c r="Q957" i="30"/>
  <c r="R957" i="30"/>
  <c r="Q958" i="30"/>
  <c r="R958" i="30"/>
  <c r="Q959" i="30"/>
  <c r="R959" i="30"/>
  <c r="Q960" i="30"/>
  <c r="R960" i="30"/>
  <c r="Q961" i="30"/>
  <c r="R961" i="30"/>
  <c r="Q962" i="30"/>
  <c r="R962" i="30"/>
  <c r="Q963" i="30"/>
  <c r="R963" i="30"/>
  <c r="Q964" i="30"/>
  <c r="R964" i="30"/>
  <c r="Q965" i="30"/>
  <c r="R965" i="30"/>
  <c r="Q966" i="30"/>
  <c r="R966" i="30"/>
  <c r="Q967" i="30"/>
  <c r="R967" i="30"/>
  <c r="Q968" i="30"/>
  <c r="R968" i="30"/>
  <c r="Q969" i="30"/>
  <c r="R969" i="30"/>
  <c r="Q970" i="30"/>
  <c r="R970" i="30"/>
  <c r="Q971" i="30"/>
  <c r="R971" i="30"/>
  <c r="Q972" i="30"/>
  <c r="R972" i="30"/>
  <c r="Q973" i="30"/>
  <c r="R973" i="30"/>
  <c r="Q974" i="30"/>
  <c r="R974" i="30"/>
  <c r="Q975" i="30"/>
  <c r="R975" i="30"/>
  <c r="Q976" i="30"/>
  <c r="R976" i="30"/>
  <c r="Q977" i="30"/>
  <c r="R977" i="30"/>
  <c r="Q978" i="30"/>
  <c r="R978" i="30"/>
  <c r="Q979" i="30"/>
  <c r="R979" i="30"/>
  <c r="Q980" i="30"/>
  <c r="R980" i="30"/>
  <c r="Q981" i="30"/>
  <c r="R981" i="30"/>
  <c r="Q982" i="30"/>
  <c r="R982" i="30"/>
  <c r="Q983" i="30"/>
  <c r="R983" i="30"/>
  <c r="Q984" i="30"/>
  <c r="R984" i="30"/>
  <c r="Q985" i="30"/>
  <c r="R985" i="30"/>
  <c r="Q986" i="30"/>
  <c r="R986" i="30"/>
  <c r="Q987" i="30"/>
  <c r="R987" i="30"/>
  <c r="Q988" i="30"/>
  <c r="R988" i="30"/>
  <c r="Q989" i="30"/>
  <c r="R989" i="30"/>
  <c r="Q990" i="30"/>
  <c r="R990" i="30"/>
  <c r="Q991" i="30"/>
  <c r="R991" i="30"/>
  <c r="Q992" i="30"/>
  <c r="R992" i="30"/>
  <c r="Q993" i="30"/>
  <c r="R993" i="30"/>
  <c r="Q994" i="30"/>
  <c r="R994" i="30"/>
  <c r="Q995" i="30"/>
  <c r="R995" i="30"/>
  <c r="Q996" i="30"/>
  <c r="R996" i="30"/>
  <c r="Q997" i="30"/>
  <c r="R997" i="30"/>
  <c r="Q998" i="30"/>
  <c r="R998" i="30"/>
  <c r="Q999" i="30"/>
  <c r="R999" i="30"/>
  <c r="Q1000" i="30"/>
  <c r="R1000" i="30"/>
  <c r="Q1001" i="30"/>
  <c r="R1001" i="30"/>
  <c r="Q1002" i="30"/>
  <c r="R1002" i="30"/>
  <c r="Q1003" i="30"/>
  <c r="R1003" i="30"/>
  <c r="Q1004" i="30"/>
  <c r="R1004" i="30"/>
  <c r="Q1005" i="30"/>
  <c r="R1005" i="30"/>
  <c r="Q1006" i="30"/>
  <c r="R1006" i="30"/>
  <c r="Q1007" i="30"/>
  <c r="R1007" i="30"/>
  <c r="Q1008" i="30"/>
  <c r="R1008" i="30"/>
  <c r="Q1009" i="30"/>
  <c r="R1009" i="30"/>
  <c r="Q1010" i="30"/>
  <c r="R1010" i="30"/>
  <c r="Q1011" i="30"/>
  <c r="R1011" i="30"/>
  <c r="Q1012" i="30"/>
  <c r="R1012" i="30"/>
  <c r="Q1013" i="30"/>
  <c r="R1013" i="30"/>
  <c r="Q1014" i="30"/>
  <c r="R1014" i="30"/>
  <c r="Q1015" i="30"/>
  <c r="R1015" i="30"/>
  <c r="Q1016" i="30"/>
  <c r="R1016" i="30"/>
  <c r="Q1017" i="30"/>
  <c r="R1017" i="30"/>
  <c r="Q1018" i="30"/>
  <c r="R1018" i="30"/>
  <c r="Q1019" i="30"/>
  <c r="R1019" i="30"/>
  <c r="Q1020" i="30"/>
  <c r="R1020" i="30"/>
  <c r="Q1021" i="30"/>
  <c r="R1021" i="30"/>
  <c r="Q1022" i="30"/>
  <c r="R1022" i="30"/>
  <c r="Q1023" i="30"/>
  <c r="R1023" i="30"/>
  <c r="Q1024" i="30"/>
  <c r="R1024" i="30"/>
  <c r="Q1025" i="30"/>
  <c r="R1025" i="30"/>
  <c r="Q1026" i="30"/>
  <c r="R1026" i="30"/>
  <c r="Q1027" i="30"/>
  <c r="R1027" i="30"/>
  <c r="Q1028" i="30"/>
  <c r="R1028" i="30"/>
  <c r="Q1029" i="30"/>
  <c r="R1029" i="30"/>
  <c r="Q1030" i="30"/>
  <c r="R1030" i="30"/>
  <c r="Q1031" i="30"/>
  <c r="R1031" i="30"/>
  <c r="Q1032" i="30"/>
  <c r="R1032" i="30"/>
  <c r="Q1033" i="30"/>
  <c r="R1033" i="30"/>
  <c r="Q1034" i="30"/>
  <c r="R1034" i="30"/>
  <c r="Q1035" i="30"/>
  <c r="R1035" i="30"/>
  <c r="Q1036" i="30"/>
  <c r="R1036" i="30"/>
  <c r="Q1037" i="30"/>
  <c r="R1037" i="30"/>
  <c r="Q1038" i="30"/>
  <c r="R1038" i="30"/>
  <c r="Q1039" i="30"/>
  <c r="R1039" i="30"/>
  <c r="Q1040" i="30"/>
  <c r="R1040" i="30"/>
  <c r="Q1041" i="30"/>
  <c r="R1041" i="30"/>
  <c r="Q1042" i="30"/>
  <c r="R1042" i="30"/>
  <c r="Q1043" i="30"/>
  <c r="R1043" i="30"/>
  <c r="Q1044" i="30"/>
  <c r="R1044" i="30"/>
  <c r="Q1045" i="30"/>
  <c r="R1045" i="30"/>
  <c r="Q1046" i="30"/>
  <c r="R1046" i="30"/>
  <c r="Q1047" i="30"/>
  <c r="R1047" i="30"/>
  <c r="Q1048" i="30"/>
  <c r="R1048" i="30"/>
  <c r="Q1049" i="30"/>
  <c r="R1049" i="30"/>
  <c r="Q1050" i="30"/>
  <c r="R1050" i="30"/>
  <c r="Q1051" i="30"/>
  <c r="R1051" i="30"/>
  <c r="Q1052" i="30"/>
  <c r="R1052" i="30"/>
  <c r="Q1053" i="30"/>
  <c r="R1053" i="30"/>
  <c r="Q1054" i="30"/>
  <c r="R1054" i="30"/>
  <c r="Q1055" i="30"/>
  <c r="R1055" i="30"/>
  <c r="Q1056" i="30"/>
  <c r="R1056" i="30"/>
  <c r="Q1057" i="30"/>
  <c r="R1057" i="30"/>
  <c r="Q1058" i="30"/>
  <c r="R1058" i="30"/>
  <c r="Q1059" i="30"/>
  <c r="R1059" i="30"/>
  <c r="Q1060" i="30"/>
  <c r="R1060" i="30"/>
  <c r="Q1061" i="30"/>
  <c r="R1061" i="30"/>
  <c r="Q1062" i="30"/>
  <c r="R1062" i="30"/>
  <c r="Q1063" i="30"/>
  <c r="R1063" i="30"/>
  <c r="Q1064" i="30"/>
  <c r="R1064" i="30"/>
  <c r="Q1065" i="30"/>
  <c r="R1065" i="30"/>
  <c r="Q1066" i="30"/>
  <c r="R1066" i="30"/>
  <c r="Q1067" i="30"/>
  <c r="R1067" i="30"/>
  <c r="Q1068" i="30"/>
  <c r="R1068" i="30"/>
  <c r="Q1069" i="30"/>
  <c r="R1069" i="30"/>
  <c r="Q1070" i="30"/>
  <c r="R1070" i="30"/>
  <c r="Q1071" i="30"/>
  <c r="R1071" i="30"/>
  <c r="Q1072" i="30"/>
  <c r="R1072" i="30"/>
  <c r="Q1073" i="30"/>
  <c r="R1073" i="30"/>
  <c r="Q1074" i="30"/>
  <c r="R1074" i="30"/>
  <c r="Q1075" i="30"/>
  <c r="R1075" i="30"/>
  <c r="Q1076" i="30"/>
  <c r="R1076" i="30"/>
  <c r="Q1077" i="30"/>
  <c r="R1077" i="30"/>
  <c r="Q1078" i="30"/>
  <c r="R1078" i="30"/>
  <c r="Q1079" i="30"/>
  <c r="R1079" i="30"/>
  <c r="Q1080" i="30"/>
  <c r="R1080" i="30"/>
  <c r="Q1081" i="30"/>
  <c r="R1081" i="30"/>
  <c r="Q1082" i="30"/>
  <c r="R1082" i="30"/>
  <c r="Q1083" i="30"/>
  <c r="R1083" i="30"/>
  <c r="Q1084" i="30"/>
  <c r="R1084" i="30"/>
  <c r="Q1085" i="30"/>
  <c r="R1085" i="30"/>
  <c r="Q1086" i="30"/>
  <c r="R1086" i="30"/>
  <c r="Q1087" i="30"/>
  <c r="R1087" i="30"/>
  <c r="Q1088" i="30"/>
  <c r="R1088" i="30"/>
  <c r="Q1089" i="30"/>
  <c r="R1089" i="30"/>
  <c r="Q1090" i="30"/>
  <c r="R1090" i="30"/>
  <c r="Q1091" i="30"/>
  <c r="R1091" i="30"/>
  <c r="Q1092" i="30"/>
  <c r="R1092" i="30"/>
  <c r="Q1093" i="30"/>
  <c r="R1093" i="30"/>
  <c r="Q1094" i="30"/>
  <c r="R1094" i="30"/>
  <c r="Q1095" i="30"/>
  <c r="R1095" i="30"/>
  <c r="Q1096" i="30"/>
  <c r="R1096" i="30"/>
  <c r="Q1097" i="30"/>
  <c r="R1097" i="30"/>
  <c r="Q1098" i="30"/>
  <c r="R1098" i="30"/>
  <c r="Q1099" i="30"/>
  <c r="R1099" i="30"/>
  <c r="Q1100" i="30"/>
  <c r="R1100" i="30"/>
  <c r="Q1101" i="30"/>
  <c r="R1101" i="30"/>
  <c r="Q1102" i="30"/>
  <c r="R1102" i="30"/>
  <c r="Q1103" i="30"/>
  <c r="R1103" i="30"/>
  <c r="Q1104" i="30"/>
  <c r="R1104" i="30"/>
  <c r="Q1105" i="30"/>
  <c r="R1105" i="30"/>
  <c r="Q1106" i="30"/>
  <c r="R1106" i="30"/>
  <c r="Q1107" i="30"/>
  <c r="R1107" i="30"/>
  <c r="Q1108" i="30"/>
  <c r="R1108" i="30"/>
  <c r="Q1109" i="30"/>
  <c r="R1109" i="30"/>
  <c r="Q1110" i="30"/>
  <c r="R1110" i="30"/>
  <c r="Q1111" i="30"/>
  <c r="R1111" i="30"/>
  <c r="Q1112" i="30"/>
  <c r="R1112" i="30"/>
  <c r="Q1113" i="30"/>
  <c r="R1113" i="30"/>
  <c r="Q1114" i="30"/>
  <c r="R1114" i="30"/>
  <c r="Q1115" i="30"/>
  <c r="R1115" i="30"/>
  <c r="Q1116" i="30"/>
  <c r="R1116" i="30"/>
  <c r="Q1117" i="30"/>
  <c r="R1117" i="30"/>
  <c r="Q1118" i="30"/>
  <c r="R1118" i="30"/>
  <c r="Q1119" i="30"/>
  <c r="R1119" i="30"/>
  <c r="Q1120" i="30"/>
  <c r="R1120" i="30"/>
  <c r="Q1121" i="30"/>
  <c r="R1121" i="30"/>
  <c r="S16" i="30"/>
  <c r="T16" i="30"/>
  <c r="S17" i="30"/>
  <c r="T17" i="30"/>
  <c r="S18" i="30"/>
  <c r="T18" i="30"/>
  <c r="S19" i="30"/>
  <c r="T19" i="30"/>
  <c r="S20" i="30"/>
  <c r="T20" i="30"/>
  <c r="S21" i="30"/>
  <c r="T21" i="30"/>
  <c r="S22" i="30"/>
  <c r="T22" i="30"/>
  <c r="S23" i="30"/>
  <c r="T23" i="30"/>
  <c r="S24" i="30"/>
  <c r="T24" i="30"/>
  <c r="S25" i="30"/>
  <c r="T25" i="30"/>
  <c r="S26" i="30"/>
  <c r="T26" i="30"/>
  <c r="S27" i="30"/>
  <c r="T27" i="30"/>
  <c r="S28" i="30"/>
  <c r="T28" i="30"/>
  <c r="S29" i="30"/>
  <c r="T29" i="30"/>
  <c r="S30" i="30"/>
  <c r="T30" i="30"/>
  <c r="S31" i="30"/>
  <c r="T31" i="30"/>
  <c r="S32" i="30"/>
  <c r="T32" i="30"/>
  <c r="S33" i="30"/>
  <c r="T33" i="30"/>
  <c r="S34" i="30"/>
  <c r="T34" i="30"/>
  <c r="S35" i="30"/>
  <c r="T35" i="30"/>
  <c r="S36" i="30"/>
  <c r="T36" i="30"/>
  <c r="S37" i="30"/>
  <c r="T37" i="30"/>
  <c r="S38" i="30"/>
  <c r="T38" i="30"/>
  <c r="S39" i="30"/>
  <c r="T39" i="30"/>
  <c r="S40" i="30"/>
  <c r="T40" i="30"/>
  <c r="S41" i="30"/>
  <c r="T41" i="30"/>
  <c r="S42" i="30"/>
  <c r="T42" i="30"/>
  <c r="S43" i="30"/>
  <c r="T43" i="30"/>
  <c r="S44" i="30"/>
  <c r="T44" i="30"/>
  <c r="S45" i="30"/>
  <c r="T45" i="30"/>
  <c r="S46" i="30"/>
  <c r="T46" i="30"/>
  <c r="S47" i="30"/>
  <c r="T47" i="30"/>
  <c r="S48" i="30"/>
  <c r="T48" i="30"/>
  <c r="S49" i="30"/>
  <c r="T49" i="30"/>
  <c r="S50" i="30"/>
  <c r="T50" i="30"/>
  <c r="S51" i="30"/>
  <c r="T51" i="30"/>
  <c r="S52" i="30"/>
  <c r="T52" i="30"/>
  <c r="S53" i="30"/>
  <c r="T53" i="30"/>
  <c r="S54" i="30"/>
  <c r="T54" i="30"/>
  <c r="S55" i="30"/>
  <c r="T55" i="30"/>
  <c r="S56" i="30"/>
  <c r="T56" i="30"/>
  <c r="S57" i="30"/>
  <c r="T57" i="30"/>
  <c r="S58" i="30"/>
  <c r="T58" i="30"/>
  <c r="S59" i="30"/>
  <c r="T59" i="30"/>
  <c r="S60" i="30"/>
  <c r="T60" i="30"/>
  <c r="S61" i="30"/>
  <c r="T61" i="30"/>
  <c r="S62" i="30"/>
  <c r="T62" i="30"/>
  <c r="S63" i="30"/>
  <c r="T63" i="30"/>
  <c r="S64" i="30"/>
  <c r="T64" i="30"/>
  <c r="S65" i="30"/>
  <c r="T65" i="30"/>
  <c r="S66" i="30"/>
  <c r="T66" i="30"/>
  <c r="S67" i="30"/>
  <c r="T67" i="30"/>
  <c r="S68" i="30"/>
  <c r="T68" i="30"/>
  <c r="S69" i="30"/>
  <c r="T69" i="30"/>
  <c r="S70" i="30"/>
  <c r="T70" i="30"/>
  <c r="S71" i="30"/>
  <c r="T71" i="30"/>
  <c r="S72" i="30"/>
  <c r="T72" i="30"/>
  <c r="S73" i="30"/>
  <c r="T73" i="30"/>
  <c r="S74" i="30"/>
  <c r="T74" i="30"/>
  <c r="S75" i="30"/>
  <c r="T75" i="30"/>
  <c r="S76" i="30"/>
  <c r="T76" i="30"/>
  <c r="S77" i="30"/>
  <c r="T77" i="30"/>
  <c r="S78" i="30"/>
  <c r="T78" i="30"/>
  <c r="S79" i="30"/>
  <c r="T79" i="30"/>
  <c r="S80" i="30"/>
  <c r="T80" i="30"/>
  <c r="S81" i="30"/>
  <c r="T81" i="30"/>
  <c r="S82" i="30"/>
  <c r="T82" i="30"/>
  <c r="S83" i="30"/>
  <c r="T83" i="30"/>
  <c r="S84" i="30"/>
  <c r="T84" i="30"/>
  <c r="S85" i="30"/>
  <c r="T85" i="30"/>
  <c r="S86" i="30"/>
  <c r="T86" i="30"/>
  <c r="S87" i="30"/>
  <c r="T87" i="30"/>
  <c r="S88" i="30"/>
  <c r="T88" i="30"/>
  <c r="S89" i="30"/>
  <c r="T89" i="30"/>
  <c r="S90" i="30"/>
  <c r="T90" i="30"/>
  <c r="S91" i="30"/>
  <c r="T91" i="30"/>
  <c r="S92" i="30"/>
  <c r="T92" i="30"/>
  <c r="S93" i="30"/>
  <c r="T93" i="30"/>
  <c r="S94" i="30"/>
  <c r="T94" i="30"/>
  <c r="S95" i="30"/>
  <c r="T95" i="30"/>
  <c r="S96" i="30"/>
  <c r="T96" i="30"/>
  <c r="S97" i="30"/>
  <c r="T97" i="30"/>
  <c r="S98" i="30"/>
  <c r="T98" i="30"/>
  <c r="S99" i="30"/>
  <c r="T99" i="30"/>
  <c r="S100" i="30"/>
  <c r="T100" i="30"/>
  <c r="S101" i="30"/>
  <c r="T101" i="30"/>
  <c r="S102" i="30"/>
  <c r="T102" i="30"/>
  <c r="S103" i="30"/>
  <c r="T103" i="30"/>
  <c r="S104" i="30"/>
  <c r="T104" i="30"/>
  <c r="S105" i="30"/>
  <c r="T105" i="30"/>
  <c r="S106" i="30"/>
  <c r="T106" i="30"/>
  <c r="S107" i="30"/>
  <c r="T107" i="30"/>
  <c r="S108" i="30"/>
  <c r="T108" i="30"/>
  <c r="S109" i="30"/>
  <c r="T109" i="30"/>
  <c r="S110" i="30"/>
  <c r="T110" i="30"/>
  <c r="S111" i="30"/>
  <c r="T111" i="30"/>
  <c r="S112" i="30"/>
  <c r="T112" i="30"/>
  <c r="S113" i="30"/>
  <c r="T113" i="30"/>
  <c r="S114" i="30"/>
  <c r="T114" i="30"/>
  <c r="S115" i="30"/>
  <c r="T115" i="30"/>
  <c r="S116" i="30"/>
  <c r="T116" i="30"/>
  <c r="S117" i="30"/>
  <c r="T117" i="30"/>
  <c r="S118" i="30"/>
  <c r="T118" i="30"/>
  <c r="S119" i="30"/>
  <c r="T119" i="30"/>
  <c r="S120" i="30"/>
  <c r="T120" i="30"/>
  <c r="S121" i="30"/>
  <c r="T121" i="30"/>
  <c r="S122" i="30"/>
  <c r="T122" i="30"/>
  <c r="S123" i="30"/>
  <c r="T123" i="30"/>
  <c r="S124" i="30"/>
  <c r="T124" i="30"/>
  <c r="S125" i="30"/>
  <c r="T125" i="30"/>
  <c r="S126" i="30"/>
  <c r="T126" i="30"/>
  <c r="S127" i="30"/>
  <c r="T127" i="30"/>
  <c r="S128" i="30"/>
  <c r="T128" i="30"/>
  <c r="S129" i="30"/>
  <c r="T129" i="30"/>
  <c r="S130" i="30"/>
  <c r="T130" i="30"/>
  <c r="S131" i="30"/>
  <c r="T131" i="30"/>
  <c r="S132" i="30"/>
  <c r="T132" i="30"/>
  <c r="S133" i="30"/>
  <c r="T133" i="30"/>
  <c r="S134" i="30"/>
  <c r="T134" i="30"/>
  <c r="S135" i="30"/>
  <c r="T135" i="30"/>
  <c r="S136" i="30"/>
  <c r="T136" i="30"/>
  <c r="S137" i="30"/>
  <c r="T137" i="30"/>
  <c r="S138" i="30"/>
  <c r="T138" i="30"/>
  <c r="S139" i="30"/>
  <c r="T139" i="30"/>
  <c r="S140" i="30"/>
  <c r="T140" i="30"/>
  <c r="S141" i="30"/>
  <c r="T141" i="30"/>
  <c r="S142" i="30"/>
  <c r="T142" i="30"/>
  <c r="S143" i="30"/>
  <c r="T143" i="30"/>
  <c r="S144" i="30"/>
  <c r="T144" i="30"/>
  <c r="S145" i="30"/>
  <c r="T145" i="30"/>
  <c r="S146" i="30"/>
  <c r="T146" i="30"/>
  <c r="S147" i="30"/>
  <c r="T147" i="30"/>
  <c r="S148" i="30"/>
  <c r="T148" i="30"/>
  <c r="S149" i="30"/>
  <c r="T149" i="30"/>
  <c r="S150" i="30"/>
  <c r="T150" i="30"/>
  <c r="S151" i="30"/>
  <c r="T151" i="30"/>
  <c r="S152" i="30"/>
  <c r="T152" i="30"/>
  <c r="S153" i="30"/>
  <c r="T153" i="30"/>
  <c r="S154" i="30"/>
  <c r="T154" i="30"/>
  <c r="S155" i="30"/>
  <c r="T155" i="30"/>
  <c r="S156" i="30"/>
  <c r="T156" i="30"/>
  <c r="S157" i="30"/>
  <c r="T157" i="30"/>
  <c r="S158" i="30"/>
  <c r="T158" i="30"/>
  <c r="S159" i="30"/>
  <c r="T159" i="30"/>
  <c r="S160" i="30"/>
  <c r="T160" i="30"/>
  <c r="S161" i="30"/>
  <c r="T161" i="30"/>
  <c r="S162" i="30"/>
  <c r="T162" i="30"/>
  <c r="S163" i="30"/>
  <c r="T163" i="30"/>
  <c r="S164" i="30"/>
  <c r="T164" i="30"/>
  <c r="S165" i="30"/>
  <c r="T165" i="30"/>
  <c r="S166" i="30"/>
  <c r="T166" i="30"/>
  <c r="S167" i="30"/>
  <c r="T167" i="30"/>
  <c r="S168" i="30"/>
  <c r="T168" i="30"/>
  <c r="S169" i="30"/>
  <c r="T169" i="30"/>
  <c r="S170" i="30"/>
  <c r="T170" i="30"/>
  <c r="S171" i="30"/>
  <c r="T171" i="30"/>
  <c r="S172" i="30"/>
  <c r="T172" i="30"/>
  <c r="S173" i="30"/>
  <c r="T173" i="30"/>
  <c r="S174" i="30"/>
  <c r="T174" i="30"/>
  <c r="S175" i="30"/>
  <c r="T175" i="30"/>
  <c r="S176" i="30"/>
  <c r="T176" i="30"/>
  <c r="S177" i="30"/>
  <c r="T177" i="30"/>
  <c r="S178" i="30"/>
  <c r="T178" i="30"/>
  <c r="S179" i="30"/>
  <c r="T179" i="30"/>
  <c r="S180" i="30"/>
  <c r="T180" i="30"/>
  <c r="S181" i="30"/>
  <c r="T181" i="30"/>
  <c r="S182" i="30"/>
  <c r="T182" i="30"/>
  <c r="S183" i="30"/>
  <c r="T183" i="30"/>
  <c r="S184" i="30"/>
  <c r="T184" i="30"/>
  <c r="S185" i="30"/>
  <c r="T185" i="30"/>
  <c r="S186" i="30"/>
  <c r="T186" i="30"/>
  <c r="S187" i="30"/>
  <c r="T187" i="30"/>
  <c r="S188" i="30"/>
  <c r="T188" i="30"/>
  <c r="S189" i="30"/>
  <c r="T189" i="30"/>
  <c r="S190" i="30"/>
  <c r="T190" i="30"/>
  <c r="S191" i="30"/>
  <c r="T191" i="30"/>
  <c r="S192" i="30"/>
  <c r="T192" i="30"/>
  <c r="S193" i="30"/>
  <c r="T193" i="30"/>
  <c r="S194" i="30"/>
  <c r="T194" i="30"/>
  <c r="S195" i="30"/>
  <c r="T195" i="30"/>
  <c r="S196" i="30"/>
  <c r="T196" i="30"/>
  <c r="S197" i="30"/>
  <c r="T197" i="30"/>
  <c r="S198" i="30"/>
  <c r="T198" i="30"/>
  <c r="S199" i="30"/>
  <c r="T199" i="30"/>
  <c r="S200" i="30"/>
  <c r="T200" i="30"/>
  <c r="S201" i="30"/>
  <c r="T201" i="30"/>
  <c r="S202" i="30"/>
  <c r="T202" i="30"/>
  <c r="S203" i="30"/>
  <c r="T203" i="30"/>
  <c r="S204" i="30"/>
  <c r="T204" i="30"/>
  <c r="S205" i="30"/>
  <c r="T205" i="30"/>
  <c r="S206" i="30"/>
  <c r="T206" i="30"/>
  <c r="S207" i="30"/>
  <c r="T207" i="30"/>
  <c r="S208" i="30"/>
  <c r="T208" i="30"/>
  <c r="S209" i="30"/>
  <c r="T209" i="30"/>
  <c r="S210" i="30"/>
  <c r="T210" i="30"/>
  <c r="S211" i="30"/>
  <c r="T211" i="30"/>
  <c r="S212" i="30"/>
  <c r="T212" i="30"/>
  <c r="S213" i="30"/>
  <c r="T213" i="30"/>
  <c r="S214" i="30"/>
  <c r="T214" i="30"/>
  <c r="S215" i="30"/>
  <c r="T215" i="30"/>
  <c r="S216" i="30"/>
  <c r="T216" i="30"/>
  <c r="S217" i="30"/>
  <c r="T217" i="30"/>
  <c r="S218" i="30"/>
  <c r="T218" i="30"/>
  <c r="S219" i="30"/>
  <c r="T219" i="30"/>
  <c r="S220" i="30"/>
  <c r="T220" i="30"/>
  <c r="S221" i="30"/>
  <c r="T221" i="30"/>
  <c r="S222" i="30"/>
  <c r="T222" i="30"/>
  <c r="S223" i="30"/>
  <c r="T223" i="30"/>
  <c r="S224" i="30"/>
  <c r="T224" i="30"/>
  <c r="S225" i="30"/>
  <c r="T225" i="30"/>
  <c r="S226" i="30"/>
  <c r="T226" i="30"/>
  <c r="S227" i="30"/>
  <c r="T227" i="30"/>
  <c r="S228" i="30"/>
  <c r="T228" i="30"/>
  <c r="S229" i="30"/>
  <c r="T229" i="30"/>
  <c r="S230" i="30"/>
  <c r="T230" i="30"/>
  <c r="S231" i="30"/>
  <c r="T231" i="30"/>
  <c r="S232" i="30"/>
  <c r="T232" i="30"/>
  <c r="S233" i="30"/>
  <c r="T233" i="30"/>
  <c r="S234" i="30"/>
  <c r="T234" i="30"/>
  <c r="S235" i="30"/>
  <c r="T235" i="30"/>
  <c r="S236" i="30"/>
  <c r="T236" i="30"/>
  <c r="S237" i="30"/>
  <c r="T237" i="30"/>
  <c r="S238" i="30"/>
  <c r="T238" i="30"/>
  <c r="S239" i="30"/>
  <c r="T239" i="30"/>
  <c r="S240" i="30"/>
  <c r="T240" i="30"/>
  <c r="S241" i="30"/>
  <c r="T241" i="30"/>
  <c r="S242" i="30"/>
  <c r="T242" i="30"/>
  <c r="S243" i="30"/>
  <c r="T243" i="30"/>
  <c r="S244" i="30"/>
  <c r="T244" i="30"/>
  <c r="S245" i="30"/>
  <c r="T245" i="30"/>
  <c r="S246" i="30"/>
  <c r="T246" i="30"/>
  <c r="S247" i="30"/>
  <c r="T247" i="30"/>
  <c r="S248" i="30"/>
  <c r="T248" i="30"/>
  <c r="S249" i="30"/>
  <c r="T249" i="30"/>
  <c r="S250" i="30"/>
  <c r="T250" i="30"/>
  <c r="S251" i="30"/>
  <c r="T251" i="30"/>
  <c r="S252" i="30"/>
  <c r="T252" i="30"/>
  <c r="S253" i="30"/>
  <c r="T253" i="30"/>
  <c r="S254" i="30"/>
  <c r="T254" i="30"/>
  <c r="S255" i="30"/>
  <c r="T255" i="30"/>
  <c r="S256" i="30"/>
  <c r="T256" i="30"/>
  <c r="S257" i="30"/>
  <c r="T257" i="30"/>
  <c r="S258" i="30"/>
  <c r="T258" i="30"/>
  <c r="S259" i="30"/>
  <c r="T259" i="30"/>
  <c r="S260" i="30"/>
  <c r="T260" i="30"/>
  <c r="S261" i="30"/>
  <c r="T261" i="30"/>
  <c r="S262" i="30"/>
  <c r="T262" i="30"/>
  <c r="S263" i="30"/>
  <c r="T263" i="30"/>
  <c r="S264" i="30"/>
  <c r="T264" i="30"/>
  <c r="S265" i="30"/>
  <c r="T265" i="30"/>
  <c r="S266" i="30"/>
  <c r="T266" i="30"/>
  <c r="S267" i="30"/>
  <c r="T267" i="30"/>
  <c r="S268" i="30"/>
  <c r="T268" i="30"/>
  <c r="S269" i="30"/>
  <c r="T269" i="30"/>
  <c r="S270" i="30"/>
  <c r="T270" i="30"/>
  <c r="S271" i="30"/>
  <c r="T271" i="30"/>
  <c r="S272" i="30"/>
  <c r="T272" i="30"/>
  <c r="S273" i="30"/>
  <c r="T273" i="30"/>
  <c r="S274" i="30"/>
  <c r="T274" i="30"/>
  <c r="S275" i="30"/>
  <c r="T275" i="30"/>
  <c r="S276" i="30"/>
  <c r="T276" i="30"/>
  <c r="S277" i="30"/>
  <c r="T277" i="30"/>
  <c r="S278" i="30"/>
  <c r="T278" i="30"/>
  <c r="S279" i="30"/>
  <c r="T279" i="30"/>
  <c r="S280" i="30"/>
  <c r="T280" i="30"/>
  <c r="S281" i="30"/>
  <c r="T281" i="30"/>
  <c r="S282" i="30"/>
  <c r="T282" i="30"/>
  <c r="S283" i="30"/>
  <c r="T283" i="30"/>
  <c r="S284" i="30"/>
  <c r="T284" i="30"/>
  <c r="S285" i="30"/>
  <c r="T285" i="30"/>
  <c r="S286" i="30"/>
  <c r="T286" i="30"/>
  <c r="S287" i="30"/>
  <c r="T287" i="30"/>
  <c r="S288" i="30"/>
  <c r="T288" i="30"/>
  <c r="S289" i="30"/>
  <c r="T289" i="30"/>
  <c r="S290" i="30"/>
  <c r="T290" i="30"/>
  <c r="S291" i="30"/>
  <c r="T291" i="30"/>
  <c r="S292" i="30"/>
  <c r="T292" i="30"/>
  <c r="S293" i="30"/>
  <c r="T293" i="30"/>
  <c r="S294" i="30"/>
  <c r="T294" i="30"/>
  <c r="S295" i="30"/>
  <c r="T295" i="30"/>
  <c r="S296" i="30"/>
  <c r="T296" i="30"/>
  <c r="S297" i="30"/>
  <c r="T297" i="30"/>
  <c r="S298" i="30"/>
  <c r="T298" i="30"/>
  <c r="S299" i="30"/>
  <c r="T299" i="30"/>
  <c r="S300" i="30"/>
  <c r="T300" i="30"/>
  <c r="S301" i="30"/>
  <c r="T301" i="30"/>
  <c r="S302" i="30"/>
  <c r="T302" i="30"/>
  <c r="S303" i="30"/>
  <c r="T303" i="30"/>
  <c r="S304" i="30"/>
  <c r="T304" i="30"/>
  <c r="S305" i="30"/>
  <c r="T305" i="30"/>
  <c r="S306" i="30"/>
  <c r="T306" i="30"/>
  <c r="S307" i="30"/>
  <c r="T307" i="30"/>
  <c r="S308" i="30"/>
  <c r="T308" i="30"/>
  <c r="S309" i="30"/>
  <c r="T309" i="30"/>
  <c r="S310" i="30"/>
  <c r="T310" i="30"/>
  <c r="S311" i="30"/>
  <c r="T311" i="30"/>
  <c r="S312" i="30"/>
  <c r="T312" i="30"/>
  <c r="S313" i="30"/>
  <c r="T313" i="30"/>
  <c r="S314" i="30"/>
  <c r="T314" i="30"/>
  <c r="S315" i="30"/>
  <c r="T315" i="30"/>
  <c r="S316" i="30"/>
  <c r="T316" i="30"/>
  <c r="S317" i="30"/>
  <c r="T317" i="30"/>
  <c r="S318" i="30"/>
  <c r="T318" i="30"/>
  <c r="S319" i="30"/>
  <c r="T319" i="30"/>
  <c r="S320" i="30"/>
  <c r="T320" i="30"/>
  <c r="S321" i="30"/>
  <c r="T321" i="30"/>
  <c r="S322" i="30"/>
  <c r="T322" i="30"/>
  <c r="S323" i="30"/>
  <c r="T323" i="30"/>
  <c r="S324" i="30"/>
  <c r="T324" i="30"/>
  <c r="S325" i="30"/>
  <c r="T325" i="30"/>
  <c r="S326" i="30"/>
  <c r="T326" i="30"/>
  <c r="S327" i="30"/>
  <c r="T327" i="30"/>
  <c r="S328" i="30"/>
  <c r="T328" i="30"/>
  <c r="S329" i="30"/>
  <c r="T329" i="30"/>
  <c r="S330" i="30"/>
  <c r="T330" i="30"/>
  <c r="S331" i="30"/>
  <c r="T331" i="30"/>
  <c r="S332" i="30"/>
  <c r="T332" i="30"/>
  <c r="S333" i="30"/>
  <c r="T333" i="30"/>
  <c r="S334" i="30"/>
  <c r="T334" i="30"/>
  <c r="S335" i="30"/>
  <c r="T335" i="30"/>
  <c r="S336" i="30"/>
  <c r="T336" i="30"/>
  <c r="S337" i="30"/>
  <c r="T337" i="30"/>
  <c r="S338" i="30"/>
  <c r="T338" i="30"/>
  <c r="S339" i="30"/>
  <c r="T339" i="30"/>
  <c r="S340" i="30"/>
  <c r="T340" i="30"/>
  <c r="S341" i="30"/>
  <c r="T341" i="30"/>
  <c r="S342" i="30"/>
  <c r="T342" i="30"/>
  <c r="S343" i="30"/>
  <c r="T343" i="30"/>
  <c r="S344" i="30"/>
  <c r="T344" i="30"/>
  <c r="S345" i="30"/>
  <c r="T345" i="30"/>
  <c r="S346" i="30"/>
  <c r="T346" i="30"/>
  <c r="S347" i="30"/>
  <c r="T347" i="30"/>
  <c r="S348" i="30"/>
  <c r="T348" i="30"/>
  <c r="S349" i="30"/>
  <c r="T349" i="30"/>
  <c r="S350" i="30"/>
  <c r="T350" i="30"/>
  <c r="S351" i="30"/>
  <c r="T351" i="30"/>
  <c r="S352" i="30"/>
  <c r="T352" i="30"/>
  <c r="S353" i="30"/>
  <c r="T353" i="30"/>
  <c r="S354" i="30"/>
  <c r="T354" i="30"/>
  <c r="S355" i="30"/>
  <c r="T355" i="30"/>
  <c r="S356" i="30"/>
  <c r="T356" i="30"/>
  <c r="S357" i="30"/>
  <c r="T357" i="30"/>
  <c r="S358" i="30"/>
  <c r="T358" i="30"/>
  <c r="S359" i="30"/>
  <c r="T359" i="30"/>
  <c r="S360" i="30"/>
  <c r="T360" i="30"/>
  <c r="S361" i="30"/>
  <c r="T361" i="30"/>
  <c r="S362" i="30"/>
  <c r="T362" i="30"/>
  <c r="S363" i="30"/>
  <c r="T363" i="30"/>
  <c r="S364" i="30"/>
  <c r="T364" i="30"/>
  <c r="S365" i="30"/>
  <c r="T365" i="30"/>
  <c r="S366" i="30"/>
  <c r="T366" i="30"/>
  <c r="S367" i="30"/>
  <c r="T367" i="30"/>
  <c r="S368" i="30"/>
  <c r="T368" i="30"/>
  <c r="S369" i="30"/>
  <c r="T369" i="30"/>
  <c r="S370" i="30"/>
  <c r="T370" i="30"/>
  <c r="S371" i="30"/>
  <c r="T371" i="30"/>
  <c r="S372" i="30"/>
  <c r="T372" i="30"/>
  <c r="S373" i="30"/>
  <c r="T373" i="30"/>
  <c r="S374" i="30"/>
  <c r="T374" i="30"/>
  <c r="S375" i="30"/>
  <c r="T375" i="30"/>
  <c r="S376" i="30"/>
  <c r="T376" i="30"/>
  <c r="S377" i="30"/>
  <c r="T377" i="30"/>
  <c r="S378" i="30"/>
  <c r="T378" i="30"/>
  <c r="S379" i="30"/>
  <c r="T379" i="30"/>
  <c r="S380" i="30"/>
  <c r="T380" i="30"/>
  <c r="S381" i="30"/>
  <c r="T381" i="30"/>
  <c r="S382" i="30"/>
  <c r="T382" i="30"/>
  <c r="S383" i="30"/>
  <c r="T383" i="30"/>
  <c r="S384" i="30"/>
  <c r="T384" i="30"/>
  <c r="S385" i="30"/>
  <c r="T385" i="30"/>
  <c r="S386" i="30"/>
  <c r="T386" i="30"/>
  <c r="S387" i="30"/>
  <c r="T387" i="30"/>
  <c r="S388" i="30"/>
  <c r="T388" i="30"/>
  <c r="S389" i="30"/>
  <c r="T389" i="30"/>
  <c r="S390" i="30"/>
  <c r="T390" i="30"/>
  <c r="S391" i="30"/>
  <c r="T391" i="30"/>
  <c r="S392" i="30"/>
  <c r="T392" i="30"/>
  <c r="S393" i="30"/>
  <c r="T393" i="30"/>
  <c r="S394" i="30"/>
  <c r="T394" i="30"/>
  <c r="S395" i="30"/>
  <c r="T395" i="30"/>
  <c r="S396" i="30"/>
  <c r="T396" i="30"/>
  <c r="S397" i="30"/>
  <c r="T397" i="30"/>
  <c r="S398" i="30"/>
  <c r="T398" i="30"/>
  <c r="S399" i="30"/>
  <c r="T399" i="30"/>
  <c r="S400" i="30"/>
  <c r="T400" i="30"/>
  <c r="S401" i="30"/>
  <c r="T401" i="30"/>
  <c r="S402" i="30"/>
  <c r="T402" i="30"/>
  <c r="S403" i="30"/>
  <c r="T403" i="30"/>
  <c r="S404" i="30"/>
  <c r="T404" i="30"/>
  <c r="S405" i="30"/>
  <c r="T405" i="30"/>
  <c r="S406" i="30"/>
  <c r="T406" i="30"/>
  <c r="S407" i="30"/>
  <c r="T407" i="30"/>
  <c r="S408" i="30"/>
  <c r="T408" i="30"/>
  <c r="S409" i="30"/>
  <c r="T409" i="30"/>
  <c r="S410" i="30"/>
  <c r="T410" i="30"/>
  <c r="S411" i="30"/>
  <c r="T411" i="30"/>
  <c r="S412" i="30"/>
  <c r="T412" i="30"/>
  <c r="S413" i="30"/>
  <c r="T413" i="30"/>
  <c r="S414" i="30"/>
  <c r="T414" i="30"/>
  <c r="S415" i="30"/>
  <c r="T415" i="30"/>
  <c r="S416" i="30"/>
  <c r="T416" i="30"/>
  <c r="S417" i="30"/>
  <c r="T417" i="30"/>
  <c r="S418" i="30"/>
  <c r="T418" i="30"/>
  <c r="S419" i="30"/>
  <c r="T419" i="30"/>
  <c r="S420" i="30"/>
  <c r="T420" i="30"/>
  <c r="S421" i="30"/>
  <c r="T421" i="30"/>
  <c r="S422" i="30"/>
  <c r="T422" i="30"/>
  <c r="S423" i="30"/>
  <c r="T423" i="30"/>
  <c r="S424" i="30"/>
  <c r="T424" i="30"/>
  <c r="S425" i="30"/>
  <c r="T425" i="30"/>
  <c r="S426" i="30"/>
  <c r="T426" i="30"/>
  <c r="S427" i="30"/>
  <c r="T427" i="30"/>
  <c r="S428" i="30"/>
  <c r="T428" i="30"/>
  <c r="S429" i="30"/>
  <c r="T429" i="30"/>
  <c r="S430" i="30"/>
  <c r="T430" i="30"/>
  <c r="S431" i="30"/>
  <c r="T431" i="30"/>
  <c r="S432" i="30"/>
  <c r="T432" i="30"/>
  <c r="S433" i="30"/>
  <c r="T433" i="30"/>
  <c r="S434" i="30"/>
  <c r="T434" i="30"/>
  <c r="S435" i="30"/>
  <c r="T435" i="30"/>
  <c r="S436" i="30"/>
  <c r="T436" i="30"/>
  <c r="S437" i="30"/>
  <c r="T437" i="30"/>
  <c r="S438" i="30"/>
  <c r="T438" i="30"/>
  <c r="S439" i="30"/>
  <c r="T439" i="30"/>
  <c r="S440" i="30"/>
  <c r="T440" i="30"/>
  <c r="S441" i="30"/>
  <c r="T441" i="30"/>
  <c r="S442" i="30"/>
  <c r="T442" i="30"/>
  <c r="S443" i="30"/>
  <c r="T443" i="30"/>
  <c r="S444" i="30"/>
  <c r="T444" i="30"/>
  <c r="S445" i="30"/>
  <c r="T445" i="30"/>
  <c r="S446" i="30"/>
  <c r="T446" i="30"/>
  <c r="S447" i="30"/>
  <c r="T447" i="30"/>
  <c r="S448" i="30"/>
  <c r="T448" i="30"/>
  <c r="S449" i="30"/>
  <c r="T449" i="30"/>
  <c r="S450" i="30"/>
  <c r="T450" i="30"/>
  <c r="S451" i="30"/>
  <c r="T451" i="30"/>
  <c r="S452" i="30"/>
  <c r="T452" i="30"/>
  <c r="S453" i="30"/>
  <c r="T453" i="30"/>
  <c r="S454" i="30"/>
  <c r="T454" i="30"/>
  <c r="S455" i="30"/>
  <c r="T455" i="30"/>
  <c r="S456" i="30"/>
  <c r="T456" i="30"/>
  <c r="S457" i="30"/>
  <c r="T457" i="30"/>
  <c r="S458" i="30"/>
  <c r="T458" i="30"/>
  <c r="S459" i="30"/>
  <c r="T459" i="30"/>
  <c r="S460" i="30"/>
  <c r="T460" i="30"/>
  <c r="S461" i="30"/>
  <c r="T461" i="30"/>
  <c r="S462" i="30"/>
  <c r="T462" i="30"/>
  <c r="S463" i="30"/>
  <c r="T463" i="30"/>
  <c r="S464" i="30"/>
  <c r="T464" i="30"/>
  <c r="S465" i="30"/>
  <c r="T465" i="30"/>
  <c r="S466" i="30"/>
  <c r="T466" i="30"/>
  <c r="S467" i="30"/>
  <c r="T467" i="30"/>
  <c r="S468" i="30"/>
  <c r="T468" i="30"/>
  <c r="S469" i="30"/>
  <c r="T469" i="30"/>
  <c r="S470" i="30"/>
  <c r="T470" i="30"/>
  <c r="S471" i="30"/>
  <c r="T471" i="30"/>
  <c r="S472" i="30"/>
  <c r="T472" i="30"/>
  <c r="S473" i="30"/>
  <c r="T473" i="30"/>
  <c r="S474" i="30"/>
  <c r="T474" i="30"/>
  <c r="S475" i="30"/>
  <c r="T475" i="30"/>
  <c r="S476" i="30"/>
  <c r="T476" i="30"/>
  <c r="S477" i="30"/>
  <c r="T477" i="30"/>
  <c r="S478" i="30"/>
  <c r="T478" i="30"/>
  <c r="S479" i="30"/>
  <c r="T479" i="30"/>
  <c r="S480" i="30"/>
  <c r="T480" i="30"/>
  <c r="S481" i="30"/>
  <c r="T481" i="30"/>
  <c r="S482" i="30"/>
  <c r="T482" i="30"/>
  <c r="S483" i="30"/>
  <c r="T483" i="30"/>
  <c r="S484" i="30"/>
  <c r="T484" i="30"/>
  <c r="S485" i="30"/>
  <c r="T485" i="30"/>
  <c r="S486" i="30"/>
  <c r="T486" i="30"/>
  <c r="S487" i="30"/>
  <c r="T487" i="30"/>
  <c r="S488" i="30"/>
  <c r="T488" i="30"/>
  <c r="S489" i="30"/>
  <c r="T489" i="30"/>
  <c r="S490" i="30"/>
  <c r="T490" i="30"/>
  <c r="S491" i="30"/>
  <c r="T491" i="30"/>
  <c r="S492" i="30"/>
  <c r="T492" i="30"/>
  <c r="S493" i="30"/>
  <c r="T493" i="30"/>
  <c r="S494" i="30"/>
  <c r="T494" i="30"/>
  <c r="S495" i="30"/>
  <c r="T495" i="30"/>
  <c r="S496" i="30"/>
  <c r="T496" i="30"/>
  <c r="S497" i="30"/>
  <c r="T497" i="30"/>
  <c r="S498" i="30"/>
  <c r="T498" i="30"/>
  <c r="S499" i="30"/>
  <c r="T499" i="30"/>
  <c r="S500" i="30"/>
  <c r="T500" i="30"/>
  <c r="S501" i="30"/>
  <c r="T501" i="30"/>
  <c r="S502" i="30"/>
  <c r="T502" i="30"/>
  <c r="S503" i="30"/>
  <c r="T503" i="30"/>
  <c r="S504" i="30"/>
  <c r="T504" i="30"/>
  <c r="S505" i="30"/>
  <c r="T505" i="30"/>
  <c r="S506" i="30"/>
  <c r="T506" i="30"/>
  <c r="S507" i="30"/>
  <c r="T507" i="30"/>
  <c r="S508" i="30"/>
  <c r="T508" i="30"/>
  <c r="S509" i="30"/>
  <c r="T509" i="30"/>
  <c r="S510" i="30"/>
  <c r="T510" i="30"/>
  <c r="S511" i="30"/>
  <c r="T511" i="30"/>
  <c r="S512" i="30"/>
  <c r="T512" i="30"/>
  <c r="S513" i="30"/>
  <c r="T513" i="30"/>
  <c r="S514" i="30"/>
  <c r="T514" i="30"/>
  <c r="S515" i="30"/>
  <c r="T515" i="30"/>
  <c r="S516" i="30"/>
  <c r="T516" i="30"/>
  <c r="S517" i="30"/>
  <c r="T517" i="30"/>
  <c r="S518" i="30"/>
  <c r="T518" i="30"/>
  <c r="S519" i="30"/>
  <c r="T519" i="30"/>
  <c r="S520" i="30"/>
  <c r="T520" i="30"/>
  <c r="S521" i="30"/>
  <c r="T521" i="30"/>
  <c r="S522" i="30"/>
  <c r="T522" i="30"/>
  <c r="S523" i="30"/>
  <c r="T523" i="30"/>
  <c r="S524" i="30"/>
  <c r="T524" i="30"/>
  <c r="S525" i="30"/>
  <c r="T525" i="30"/>
  <c r="S526" i="30"/>
  <c r="T526" i="30"/>
  <c r="S527" i="30"/>
  <c r="T527" i="30"/>
  <c r="S528" i="30"/>
  <c r="T528" i="30"/>
  <c r="S529" i="30"/>
  <c r="T529" i="30"/>
  <c r="S530" i="30"/>
  <c r="T530" i="30"/>
  <c r="S531" i="30"/>
  <c r="T531" i="30"/>
  <c r="S532" i="30"/>
  <c r="T532" i="30"/>
  <c r="S533" i="30"/>
  <c r="T533" i="30"/>
  <c r="S534" i="30"/>
  <c r="T534" i="30"/>
  <c r="S535" i="30"/>
  <c r="T535" i="30"/>
  <c r="S536" i="30"/>
  <c r="T536" i="30"/>
  <c r="S537" i="30"/>
  <c r="T537" i="30"/>
  <c r="S538" i="30"/>
  <c r="T538" i="30"/>
  <c r="S539" i="30"/>
  <c r="T539" i="30"/>
  <c r="S540" i="30"/>
  <c r="T540" i="30"/>
  <c r="S541" i="30"/>
  <c r="T541" i="30"/>
  <c r="S542" i="30"/>
  <c r="T542" i="30"/>
  <c r="S543" i="30"/>
  <c r="T543" i="30"/>
  <c r="S544" i="30"/>
  <c r="T544" i="30"/>
  <c r="S545" i="30"/>
  <c r="T545" i="30"/>
  <c r="S546" i="30"/>
  <c r="T546" i="30"/>
  <c r="S547" i="30"/>
  <c r="T547" i="30"/>
  <c r="S548" i="30"/>
  <c r="T548" i="30"/>
  <c r="S549" i="30"/>
  <c r="T549" i="30"/>
  <c r="S550" i="30"/>
  <c r="T550" i="30"/>
  <c r="S551" i="30"/>
  <c r="T551" i="30"/>
  <c r="S552" i="30"/>
  <c r="T552" i="30"/>
  <c r="S553" i="30"/>
  <c r="T553" i="30"/>
  <c r="S554" i="30"/>
  <c r="T554" i="30"/>
  <c r="S555" i="30"/>
  <c r="T555" i="30"/>
  <c r="S556" i="30"/>
  <c r="T556" i="30"/>
  <c r="S557" i="30"/>
  <c r="T557" i="30"/>
  <c r="S558" i="30"/>
  <c r="T558" i="30"/>
  <c r="S559" i="30"/>
  <c r="T559" i="30"/>
  <c r="S560" i="30"/>
  <c r="T560" i="30"/>
  <c r="S561" i="30"/>
  <c r="T561" i="30"/>
  <c r="S562" i="30"/>
  <c r="T562" i="30"/>
  <c r="S563" i="30"/>
  <c r="T563" i="30"/>
  <c r="S564" i="30"/>
  <c r="T564" i="30"/>
  <c r="S565" i="30"/>
  <c r="T565" i="30"/>
  <c r="S566" i="30"/>
  <c r="T566" i="30"/>
  <c r="S567" i="30"/>
  <c r="T567" i="30"/>
  <c r="S568" i="30"/>
  <c r="T568" i="30"/>
  <c r="S569" i="30"/>
  <c r="T569" i="30"/>
  <c r="S570" i="30"/>
  <c r="T570" i="30"/>
  <c r="S571" i="30"/>
  <c r="T571" i="30"/>
  <c r="S572" i="30"/>
  <c r="T572" i="30"/>
  <c r="S573" i="30"/>
  <c r="T573" i="30"/>
  <c r="S574" i="30"/>
  <c r="T574" i="30"/>
  <c r="S575" i="30"/>
  <c r="T575" i="30"/>
  <c r="S576" i="30"/>
  <c r="T576" i="30"/>
  <c r="S577" i="30"/>
  <c r="T577" i="30"/>
  <c r="S578" i="30"/>
  <c r="T578" i="30"/>
  <c r="S579" i="30"/>
  <c r="T579" i="30"/>
  <c r="S580" i="30"/>
  <c r="T580" i="30"/>
  <c r="S581" i="30"/>
  <c r="T581" i="30"/>
  <c r="S582" i="30"/>
  <c r="T582" i="30"/>
  <c r="S583" i="30"/>
  <c r="T583" i="30"/>
  <c r="S584" i="30"/>
  <c r="T584" i="30"/>
  <c r="S585" i="30"/>
  <c r="T585" i="30"/>
  <c r="S586" i="30"/>
  <c r="T586" i="30"/>
  <c r="S587" i="30"/>
  <c r="T587" i="30"/>
  <c r="S588" i="30"/>
  <c r="T588" i="30"/>
  <c r="S589" i="30"/>
  <c r="T589" i="30"/>
  <c r="S590" i="30"/>
  <c r="T590" i="30"/>
  <c r="S591" i="30"/>
  <c r="T591" i="30"/>
  <c r="S592" i="30"/>
  <c r="T592" i="30"/>
  <c r="S593" i="30"/>
  <c r="T593" i="30"/>
  <c r="S594" i="30"/>
  <c r="T594" i="30"/>
  <c r="S595" i="30"/>
  <c r="T595" i="30"/>
  <c r="S596" i="30"/>
  <c r="T596" i="30"/>
  <c r="S597" i="30"/>
  <c r="T597" i="30"/>
  <c r="S598" i="30"/>
  <c r="T598" i="30"/>
  <c r="S599" i="30"/>
  <c r="T599" i="30"/>
  <c r="S600" i="30"/>
  <c r="T600" i="30"/>
  <c r="S601" i="30"/>
  <c r="T601" i="30"/>
  <c r="S602" i="30"/>
  <c r="T602" i="30"/>
  <c r="S603" i="30"/>
  <c r="T603" i="30"/>
  <c r="S604" i="30"/>
  <c r="T604" i="30"/>
  <c r="S605" i="30"/>
  <c r="T605" i="30"/>
  <c r="S606" i="30"/>
  <c r="T606" i="30"/>
  <c r="S607" i="30"/>
  <c r="T607" i="30"/>
  <c r="S608" i="30"/>
  <c r="T608" i="30"/>
  <c r="S609" i="30"/>
  <c r="T609" i="30"/>
  <c r="S610" i="30"/>
  <c r="T610" i="30"/>
  <c r="S611" i="30"/>
  <c r="T611" i="30"/>
  <c r="S612" i="30"/>
  <c r="T612" i="30"/>
  <c r="S613" i="30"/>
  <c r="T613" i="30"/>
  <c r="S614" i="30"/>
  <c r="T614" i="30"/>
  <c r="S615" i="30"/>
  <c r="T615" i="30"/>
  <c r="S616" i="30"/>
  <c r="T616" i="30"/>
  <c r="S617" i="30"/>
  <c r="T617" i="30"/>
  <c r="S618" i="30"/>
  <c r="T618" i="30"/>
  <c r="S619" i="30"/>
  <c r="T619" i="30"/>
  <c r="S620" i="30"/>
  <c r="T620" i="30"/>
  <c r="S621" i="30"/>
  <c r="T621" i="30"/>
  <c r="S622" i="30"/>
  <c r="T622" i="30"/>
  <c r="S623" i="30"/>
  <c r="T623" i="30"/>
  <c r="S624" i="30"/>
  <c r="T624" i="30"/>
  <c r="S625" i="30"/>
  <c r="T625" i="30"/>
  <c r="S626" i="30"/>
  <c r="T626" i="30"/>
  <c r="S627" i="30"/>
  <c r="T627" i="30"/>
  <c r="S628" i="30"/>
  <c r="T628" i="30"/>
  <c r="S629" i="30"/>
  <c r="T629" i="30"/>
  <c r="S630" i="30"/>
  <c r="T630" i="30"/>
  <c r="S631" i="30"/>
  <c r="T631" i="30"/>
  <c r="S632" i="30"/>
  <c r="T632" i="30"/>
  <c r="S633" i="30"/>
  <c r="T633" i="30"/>
  <c r="S634" i="30"/>
  <c r="T634" i="30"/>
  <c r="S635" i="30"/>
  <c r="T635" i="30"/>
  <c r="S636" i="30"/>
  <c r="T636" i="30"/>
  <c r="S637" i="30"/>
  <c r="T637" i="30"/>
  <c r="S638" i="30"/>
  <c r="T638" i="30"/>
  <c r="S639" i="30"/>
  <c r="T639" i="30"/>
  <c r="S640" i="30"/>
  <c r="T640" i="30"/>
  <c r="S641" i="30"/>
  <c r="T641" i="30"/>
  <c r="S642" i="30"/>
  <c r="T642" i="30"/>
  <c r="S643" i="30"/>
  <c r="T643" i="30"/>
  <c r="S644" i="30"/>
  <c r="T644" i="30"/>
  <c r="S645" i="30"/>
  <c r="T645" i="30"/>
  <c r="S646" i="30"/>
  <c r="T646" i="30"/>
  <c r="S647" i="30"/>
  <c r="T647" i="30"/>
  <c r="S648" i="30"/>
  <c r="T648" i="30"/>
  <c r="S649" i="30"/>
  <c r="T649" i="30"/>
  <c r="S650" i="30"/>
  <c r="T650" i="30"/>
  <c r="S651" i="30"/>
  <c r="T651" i="30"/>
  <c r="S652" i="30"/>
  <c r="T652" i="30"/>
  <c r="S653" i="30"/>
  <c r="T653" i="30"/>
  <c r="S654" i="30"/>
  <c r="T654" i="30"/>
  <c r="S655" i="30"/>
  <c r="T655" i="30"/>
  <c r="S656" i="30"/>
  <c r="T656" i="30"/>
  <c r="S657" i="30"/>
  <c r="T657" i="30"/>
  <c r="S658" i="30"/>
  <c r="T658" i="30"/>
  <c r="S659" i="30"/>
  <c r="T659" i="30"/>
  <c r="S660" i="30"/>
  <c r="T660" i="30"/>
  <c r="S661" i="30"/>
  <c r="T661" i="30"/>
  <c r="S662" i="30"/>
  <c r="T662" i="30"/>
  <c r="S663" i="30"/>
  <c r="T663" i="30"/>
  <c r="S664" i="30"/>
  <c r="T664" i="30"/>
  <c r="S665" i="30"/>
  <c r="T665" i="30"/>
  <c r="S666" i="30"/>
  <c r="T666" i="30"/>
  <c r="S667" i="30"/>
  <c r="T667" i="30"/>
  <c r="S668" i="30"/>
  <c r="T668" i="30"/>
  <c r="S669" i="30"/>
  <c r="T669" i="30"/>
  <c r="S670" i="30"/>
  <c r="T670" i="30"/>
  <c r="S671" i="30"/>
  <c r="T671" i="30"/>
  <c r="S672" i="30"/>
  <c r="T672" i="30"/>
  <c r="S673" i="30"/>
  <c r="T673" i="30"/>
  <c r="S674" i="30"/>
  <c r="T674" i="30"/>
  <c r="S675" i="30"/>
  <c r="T675" i="30"/>
  <c r="S676" i="30"/>
  <c r="T676" i="30"/>
  <c r="S677" i="30"/>
  <c r="T677" i="30"/>
  <c r="S678" i="30"/>
  <c r="T678" i="30"/>
  <c r="S679" i="30"/>
  <c r="T679" i="30"/>
  <c r="S680" i="30"/>
  <c r="T680" i="30"/>
  <c r="S681" i="30"/>
  <c r="T681" i="30"/>
  <c r="S682" i="30"/>
  <c r="T682" i="30"/>
  <c r="S683" i="30"/>
  <c r="T683" i="30"/>
  <c r="S684" i="30"/>
  <c r="T684" i="30"/>
  <c r="S685" i="30"/>
  <c r="T685" i="30"/>
  <c r="S686" i="30"/>
  <c r="T686" i="30"/>
  <c r="S687" i="30"/>
  <c r="T687" i="30"/>
  <c r="S688" i="30"/>
  <c r="T688" i="30"/>
  <c r="S689" i="30"/>
  <c r="T689" i="30"/>
  <c r="S690" i="30"/>
  <c r="T690" i="30"/>
  <c r="S691" i="30"/>
  <c r="T691" i="30"/>
  <c r="S692" i="30"/>
  <c r="T692" i="30"/>
  <c r="S693" i="30"/>
  <c r="T693" i="30"/>
  <c r="S694" i="30"/>
  <c r="T694" i="30"/>
  <c r="S695" i="30"/>
  <c r="T695" i="30"/>
  <c r="S696" i="30"/>
  <c r="T696" i="30"/>
  <c r="S697" i="30"/>
  <c r="T697" i="30"/>
  <c r="S698" i="30"/>
  <c r="T698" i="30"/>
  <c r="S699" i="30"/>
  <c r="T699" i="30"/>
  <c r="S700" i="30"/>
  <c r="T700" i="30"/>
  <c r="S701" i="30"/>
  <c r="T701" i="30"/>
  <c r="S702" i="30"/>
  <c r="T702" i="30"/>
  <c r="S703" i="30"/>
  <c r="T703" i="30"/>
  <c r="S704" i="30"/>
  <c r="T704" i="30"/>
  <c r="S705" i="30"/>
  <c r="T705" i="30"/>
  <c r="S706" i="30"/>
  <c r="T706" i="30"/>
  <c r="S707" i="30"/>
  <c r="T707" i="30"/>
  <c r="S708" i="30"/>
  <c r="T708" i="30"/>
  <c r="S709" i="30"/>
  <c r="T709" i="30"/>
  <c r="S710" i="30"/>
  <c r="T710" i="30"/>
  <c r="S711" i="30"/>
  <c r="T711" i="30"/>
  <c r="S712" i="30"/>
  <c r="T712" i="30"/>
  <c r="S713" i="30"/>
  <c r="T713" i="30"/>
  <c r="S714" i="30"/>
  <c r="T714" i="30"/>
  <c r="S715" i="30"/>
  <c r="T715" i="30"/>
  <c r="S716" i="30"/>
  <c r="T716" i="30"/>
  <c r="S717" i="30"/>
  <c r="T717" i="30"/>
  <c r="S718" i="30"/>
  <c r="T718" i="30"/>
  <c r="S719" i="30"/>
  <c r="T719" i="30"/>
  <c r="S720" i="30"/>
  <c r="T720" i="30"/>
  <c r="S721" i="30"/>
  <c r="T721" i="30"/>
  <c r="S722" i="30"/>
  <c r="T722" i="30"/>
  <c r="S723" i="30"/>
  <c r="T723" i="30"/>
  <c r="S724" i="30"/>
  <c r="T724" i="30"/>
  <c r="S725" i="30"/>
  <c r="T725" i="30"/>
  <c r="S726" i="30"/>
  <c r="T726" i="30"/>
  <c r="S727" i="30"/>
  <c r="T727" i="30"/>
  <c r="S728" i="30"/>
  <c r="T728" i="30"/>
  <c r="S729" i="30"/>
  <c r="T729" i="30"/>
  <c r="S730" i="30"/>
  <c r="T730" i="30"/>
  <c r="S731" i="30"/>
  <c r="T731" i="30"/>
  <c r="S732" i="30"/>
  <c r="T732" i="30"/>
  <c r="S733" i="30"/>
  <c r="T733" i="30"/>
  <c r="S734" i="30"/>
  <c r="T734" i="30"/>
  <c r="S735" i="30"/>
  <c r="T735" i="30"/>
  <c r="S736" i="30"/>
  <c r="T736" i="30"/>
  <c r="S737" i="30"/>
  <c r="T737" i="30"/>
  <c r="S738" i="30"/>
  <c r="T738" i="30"/>
  <c r="S739" i="30"/>
  <c r="T739" i="30"/>
  <c r="S740" i="30"/>
  <c r="T740" i="30"/>
  <c r="S741" i="30"/>
  <c r="T741" i="30"/>
  <c r="S742" i="30"/>
  <c r="T742" i="30"/>
  <c r="S743" i="30"/>
  <c r="T743" i="30"/>
  <c r="S744" i="30"/>
  <c r="T744" i="30"/>
  <c r="S745" i="30"/>
  <c r="T745" i="30"/>
  <c r="S746" i="30"/>
  <c r="T746" i="30"/>
  <c r="S747" i="30"/>
  <c r="T747" i="30"/>
  <c r="S748" i="30"/>
  <c r="T748" i="30"/>
  <c r="S749" i="30"/>
  <c r="T749" i="30"/>
  <c r="S750" i="30"/>
  <c r="T750" i="30"/>
  <c r="S751" i="30"/>
  <c r="T751" i="30"/>
  <c r="S752" i="30"/>
  <c r="T752" i="30"/>
  <c r="S753" i="30"/>
  <c r="T753" i="30"/>
  <c r="S754" i="30"/>
  <c r="T754" i="30"/>
  <c r="S755" i="30"/>
  <c r="T755" i="30"/>
  <c r="S756" i="30"/>
  <c r="T756" i="30"/>
  <c r="S757" i="30"/>
  <c r="T757" i="30"/>
  <c r="S758" i="30"/>
  <c r="T758" i="30"/>
  <c r="S759" i="30"/>
  <c r="T759" i="30"/>
  <c r="S760" i="30"/>
  <c r="T760" i="30"/>
  <c r="S761" i="30"/>
  <c r="T761" i="30"/>
  <c r="S762" i="30"/>
  <c r="T762" i="30"/>
  <c r="S763" i="30"/>
  <c r="T763" i="30"/>
  <c r="S764" i="30"/>
  <c r="T764" i="30"/>
  <c r="S765" i="30"/>
  <c r="T765" i="30"/>
  <c r="S766" i="30"/>
  <c r="T766" i="30"/>
  <c r="S767" i="30"/>
  <c r="T767" i="30"/>
  <c r="S768" i="30"/>
  <c r="T768" i="30"/>
  <c r="S769" i="30"/>
  <c r="T769" i="30"/>
  <c r="S770" i="30"/>
  <c r="T770" i="30"/>
  <c r="S771" i="30"/>
  <c r="T771" i="30"/>
  <c r="S772" i="30"/>
  <c r="T772" i="30"/>
  <c r="S773" i="30"/>
  <c r="T773" i="30"/>
  <c r="S774" i="30"/>
  <c r="T774" i="30"/>
  <c r="S775" i="30"/>
  <c r="T775" i="30"/>
  <c r="S776" i="30"/>
  <c r="T776" i="30"/>
  <c r="S777" i="30"/>
  <c r="T777" i="30"/>
  <c r="S778" i="30"/>
  <c r="T778" i="30"/>
  <c r="S779" i="30"/>
  <c r="T779" i="30"/>
  <c r="S780" i="30"/>
  <c r="T780" i="30"/>
  <c r="S781" i="30"/>
  <c r="T781" i="30"/>
  <c r="S782" i="30"/>
  <c r="T782" i="30"/>
  <c r="S783" i="30"/>
  <c r="T783" i="30"/>
  <c r="S784" i="30"/>
  <c r="T784" i="30"/>
  <c r="S785" i="30"/>
  <c r="T785" i="30"/>
  <c r="S786" i="30"/>
  <c r="T786" i="30"/>
  <c r="S787" i="30"/>
  <c r="T787" i="30"/>
  <c r="S788" i="30"/>
  <c r="T788" i="30"/>
  <c r="S789" i="30"/>
  <c r="T789" i="30"/>
  <c r="S790" i="30"/>
  <c r="T790" i="30"/>
  <c r="S791" i="30"/>
  <c r="T791" i="30"/>
  <c r="S792" i="30"/>
  <c r="T792" i="30"/>
  <c r="S793" i="30"/>
  <c r="T793" i="30"/>
  <c r="S794" i="30"/>
  <c r="T794" i="30"/>
  <c r="S795" i="30"/>
  <c r="T795" i="30"/>
  <c r="S796" i="30"/>
  <c r="T796" i="30"/>
  <c r="S797" i="30"/>
  <c r="T797" i="30"/>
  <c r="S798" i="30"/>
  <c r="T798" i="30"/>
  <c r="S799" i="30"/>
  <c r="T799" i="30"/>
  <c r="S800" i="30"/>
  <c r="T800" i="30"/>
  <c r="S801" i="30"/>
  <c r="T801" i="30"/>
  <c r="S802" i="30"/>
  <c r="T802" i="30"/>
  <c r="S803" i="30"/>
  <c r="T803" i="30"/>
  <c r="S804" i="30"/>
  <c r="T804" i="30"/>
  <c r="S805" i="30"/>
  <c r="T805" i="30"/>
  <c r="S806" i="30"/>
  <c r="T806" i="30"/>
  <c r="S807" i="30"/>
  <c r="T807" i="30"/>
  <c r="S808" i="30"/>
  <c r="T808" i="30"/>
  <c r="S809" i="30"/>
  <c r="T809" i="30"/>
  <c r="S810" i="30"/>
  <c r="T810" i="30"/>
  <c r="S811" i="30"/>
  <c r="T811" i="30"/>
  <c r="S812" i="30"/>
  <c r="T812" i="30"/>
  <c r="S813" i="30"/>
  <c r="T813" i="30"/>
  <c r="S814" i="30"/>
  <c r="T814" i="30"/>
  <c r="S815" i="30"/>
  <c r="T815" i="30"/>
  <c r="S816" i="30"/>
  <c r="T816" i="30"/>
  <c r="S817" i="30"/>
  <c r="T817" i="30"/>
  <c r="S818" i="30"/>
  <c r="T818" i="30"/>
  <c r="S819" i="30"/>
  <c r="T819" i="30"/>
  <c r="S820" i="30"/>
  <c r="T820" i="30"/>
  <c r="S821" i="30"/>
  <c r="T821" i="30"/>
  <c r="S822" i="30"/>
  <c r="T822" i="30"/>
  <c r="S823" i="30"/>
  <c r="T823" i="30"/>
  <c r="S824" i="30"/>
  <c r="T824" i="30"/>
  <c r="S825" i="30"/>
  <c r="T825" i="30"/>
  <c r="S826" i="30"/>
  <c r="T826" i="30"/>
  <c r="S827" i="30"/>
  <c r="T827" i="30"/>
  <c r="S828" i="30"/>
  <c r="T828" i="30"/>
  <c r="S829" i="30"/>
  <c r="T829" i="30"/>
  <c r="S830" i="30"/>
  <c r="T830" i="30"/>
  <c r="S831" i="30"/>
  <c r="T831" i="30"/>
  <c r="S832" i="30"/>
  <c r="T832" i="30"/>
  <c r="S833" i="30"/>
  <c r="T833" i="30"/>
  <c r="S834" i="30"/>
  <c r="T834" i="30"/>
  <c r="S835" i="30"/>
  <c r="T835" i="30"/>
  <c r="S836" i="30"/>
  <c r="T836" i="30"/>
  <c r="S837" i="30"/>
  <c r="T837" i="30"/>
  <c r="S838" i="30"/>
  <c r="T838" i="30"/>
  <c r="S839" i="30"/>
  <c r="T839" i="30"/>
  <c r="S840" i="30"/>
  <c r="T840" i="30"/>
  <c r="S841" i="30"/>
  <c r="T841" i="30"/>
  <c r="S842" i="30"/>
  <c r="T842" i="30"/>
  <c r="S843" i="30"/>
  <c r="T843" i="30"/>
  <c r="S844" i="30"/>
  <c r="T844" i="30"/>
  <c r="S845" i="30"/>
  <c r="T845" i="30"/>
  <c r="S846" i="30"/>
  <c r="T846" i="30"/>
  <c r="S847" i="30"/>
  <c r="T847" i="30"/>
  <c r="S848" i="30"/>
  <c r="T848" i="30"/>
  <c r="S849" i="30"/>
  <c r="T849" i="30"/>
  <c r="S850" i="30"/>
  <c r="T850" i="30"/>
  <c r="S851" i="30"/>
  <c r="T851" i="30"/>
  <c r="S852" i="30"/>
  <c r="T852" i="30"/>
  <c r="S853" i="30"/>
  <c r="T853" i="30"/>
  <c r="S854" i="30"/>
  <c r="T854" i="30"/>
  <c r="S855" i="30"/>
  <c r="T855" i="30"/>
  <c r="S856" i="30"/>
  <c r="T856" i="30"/>
  <c r="S857" i="30"/>
  <c r="T857" i="30"/>
  <c r="S858" i="30"/>
  <c r="T858" i="30"/>
  <c r="S859" i="30"/>
  <c r="T859" i="30"/>
  <c r="S860" i="30"/>
  <c r="T860" i="30"/>
  <c r="S861" i="30"/>
  <c r="T861" i="30"/>
  <c r="S862" i="30"/>
  <c r="T862" i="30"/>
  <c r="S863" i="30"/>
  <c r="T863" i="30"/>
  <c r="S864" i="30"/>
  <c r="T864" i="30"/>
  <c r="S865" i="30"/>
  <c r="T865" i="30"/>
  <c r="S866" i="30"/>
  <c r="T866" i="30"/>
  <c r="S867" i="30"/>
  <c r="T867" i="30"/>
  <c r="S868" i="30"/>
  <c r="T868" i="30"/>
  <c r="S869" i="30"/>
  <c r="T869" i="30"/>
  <c r="S870" i="30"/>
  <c r="T870" i="30"/>
  <c r="S871" i="30"/>
  <c r="T871" i="30"/>
  <c r="S872" i="30"/>
  <c r="T872" i="30"/>
  <c r="S873" i="30"/>
  <c r="T873" i="30"/>
  <c r="S874" i="30"/>
  <c r="T874" i="30"/>
  <c r="S875" i="30"/>
  <c r="T875" i="30"/>
  <c r="S876" i="30"/>
  <c r="T876" i="30"/>
  <c r="S877" i="30"/>
  <c r="T877" i="30"/>
  <c r="S878" i="30"/>
  <c r="T878" i="30"/>
  <c r="S879" i="30"/>
  <c r="T879" i="30"/>
  <c r="S880" i="30"/>
  <c r="T880" i="30"/>
  <c r="S881" i="30"/>
  <c r="T881" i="30"/>
  <c r="S882" i="30"/>
  <c r="T882" i="30"/>
  <c r="S883" i="30"/>
  <c r="T883" i="30"/>
  <c r="S884" i="30"/>
  <c r="T884" i="30"/>
  <c r="S885" i="30"/>
  <c r="T885" i="30"/>
  <c r="S886" i="30"/>
  <c r="T886" i="30"/>
  <c r="S887" i="30"/>
  <c r="T887" i="30"/>
  <c r="S888" i="30"/>
  <c r="T888" i="30"/>
  <c r="S889" i="30"/>
  <c r="T889" i="30"/>
  <c r="S890" i="30"/>
  <c r="T890" i="30"/>
  <c r="S891" i="30"/>
  <c r="T891" i="30"/>
  <c r="S892" i="30"/>
  <c r="T892" i="30"/>
  <c r="S893" i="30"/>
  <c r="T893" i="30"/>
  <c r="S894" i="30"/>
  <c r="T894" i="30"/>
  <c r="S895" i="30"/>
  <c r="T895" i="30"/>
  <c r="S896" i="30"/>
  <c r="T896" i="30"/>
  <c r="S897" i="30"/>
  <c r="T897" i="30"/>
  <c r="S898" i="30"/>
  <c r="T898" i="30"/>
  <c r="S899" i="30"/>
  <c r="T899" i="30"/>
  <c r="S900" i="30"/>
  <c r="T900" i="30"/>
  <c r="S901" i="30"/>
  <c r="T901" i="30"/>
  <c r="S902" i="30"/>
  <c r="T902" i="30"/>
  <c r="S903" i="30"/>
  <c r="T903" i="30"/>
  <c r="S904" i="30"/>
  <c r="T904" i="30"/>
  <c r="S905" i="30"/>
  <c r="T905" i="30"/>
  <c r="S906" i="30"/>
  <c r="T906" i="30"/>
  <c r="S907" i="30"/>
  <c r="T907" i="30"/>
  <c r="S908" i="30"/>
  <c r="T908" i="30"/>
  <c r="S909" i="30"/>
  <c r="T909" i="30"/>
  <c r="S910" i="30"/>
  <c r="T910" i="30"/>
  <c r="S911" i="30"/>
  <c r="T911" i="30"/>
  <c r="S912" i="30"/>
  <c r="T912" i="30"/>
  <c r="S913" i="30"/>
  <c r="T913" i="30"/>
  <c r="S914" i="30"/>
  <c r="T914" i="30"/>
  <c r="S915" i="30"/>
  <c r="T915" i="30"/>
  <c r="S916" i="30"/>
  <c r="T916" i="30"/>
  <c r="S917" i="30"/>
  <c r="T917" i="30"/>
  <c r="S918" i="30"/>
  <c r="T918" i="30"/>
  <c r="S919" i="30"/>
  <c r="T919" i="30"/>
  <c r="S920" i="30"/>
  <c r="T920" i="30"/>
  <c r="S921" i="30"/>
  <c r="T921" i="30"/>
  <c r="S922" i="30"/>
  <c r="T922" i="30"/>
  <c r="S923" i="30"/>
  <c r="T923" i="30"/>
  <c r="S924" i="30"/>
  <c r="T924" i="30"/>
  <c r="S925" i="30"/>
  <c r="T925" i="30"/>
  <c r="S926" i="30"/>
  <c r="T926" i="30"/>
  <c r="S927" i="30"/>
  <c r="T927" i="30"/>
  <c r="S928" i="30"/>
  <c r="T928" i="30"/>
  <c r="S929" i="30"/>
  <c r="T929" i="30"/>
  <c r="S930" i="30"/>
  <c r="T930" i="30"/>
  <c r="S931" i="30"/>
  <c r="T931" i="30"/>
  <c r="S932" i="30"/>
  <c r="T932" i="30"/>
  <c r="S933" i="30"/>
  <c r="T933" i="30"/>
  <c r="S934" i="30"/>
  <c r="T934" i="30"/>
  <c r="S935" i="30"/>
  <c r="T935" i="30"/>
  <c r="S936" i="30"/>
  <c r="T936" i="30"/>
  <c r="S937" i="30"/>
  <c r="T937" i="30"/>
  <c r="S938" i="30"/>
  <c r="T938" i="30"/>
  <c r="S939" i="30"/>
  <c r="T939" i="30"/>
  <c r="S940" i="30"/>
  <c r="T940" i="30"/>
  <c r="S941" i="30"/>
  <c r="T941" i="30"/>
  <c r="S942" i="30"/>
  <c r="T942" i="30"/>
  <c r="S943" i="30"/>
  <c r="T943" i="30"/>
  <c r="S944" i="30"/>
  <c r="T944" i="30"/>
  <c r="S945" i="30"/>
  <c r="T945" i="30"/>
  <c r="S946" i="30"/>
  <c r="T946" i="30"/>
  <c r="S947" i="30"/>
  <c r="T947" i="30"/>
  <c r="S948" i="30"/>
  <c r="T948" i="30"/>
  <c r="S949" i="30"/>
  <c r="T949" i="30"/>
  <c r="S950" i="30"/>
  <c r="T950" i="30"/>
  <c r="S951" i="30"/>
  <c r="T951" i="30"/>
  <c r="S952" i="30"/>
  <c r="T952" i="30"/>
  <c r="S953" i="30"/>
  <c r="T953" i="30"/>
  <c r="S954" i="30"/>
  <c r="T954" i="30"/>
  <c r="S955" i="30"/>
  <c r="T955" i="30"/>
  <c r="S956" i="30"/>
  <c r="T956" i="30"/>
  <c r="S957" i="30"/>
  <c r="T957" i="30"/>
  <c r="S958" i="30"/>
  <c r="T958" i="30"/>
  <c r="S959" i="30"/>
  <c r="T959" i="30"/>
  <c r="S960" i="30"/>
  <c r="T960" i="30"/>
  <c r="S961" i="30"/>
  <c r="T961" i="30"/>
  <c r="S962" i="30"/>
  <c r="T962" i="30"/>
  <c r="S963" i="30"/>
  <c r="T963" i="30"/>
  <c r="S964" i="30"/>
  <c r="T964" i="30"/>
  <c r="S965" i="30"/>
  <c r="T965" i="30"/>
  <c r="S966" i="30"/>
  <c r="T966" i="30"/>
  <c r="S967" i="30"/>
  <c r="T967" i="30"/>
  <c r="S968" i="30"/>
  <c r="T968" i="30"/>
  <c r="S969" i="30"/>
  <c r="T969" i="30"/>
  <c r="S970" i="30"/>
  <c r="T970" i="30"/>
  <c r="S971" i="30"/>
  <c r="T971" i="30"/>
  <c r="S972" i="30"/>
  <c r="T972" i="30"/>
  <c r="S973" i="30"/>
  <c r="T973" i="30"/>
  <c r="S974" i="30"/>
  <c r="T974" i="30"/>
  <c r="S975" i="30"/>
  <c r="T975" i="30"/>
  <c r="S976" i="30"/>
  <c r="T976" i="30"/>
  <c r="S977" i="30"/>
  <c r="T977" i="30"/>
  <c r="S978" i="30"/>
  <c r="T978" i="30"/>
  <c r="S979" i="30"/>
  <c r="T979" i="30"/>
  <c r="S980" i="30"/>
  <c r="T980" i="30"/>
  <c r="S981" i="30"/>
  <c r="T981" i="30"/>
  <c r="S982" i="30"/>
  <c r="T982" i="30"/>
  <c r="S983" i="30"/>
  <c r="T983" i="30"/>
  <c r="S984" i="30"/>
  <c r="T984" i="30"/>
  <c r="S985" i="30"/>
  <c r="T985" i="30"/>
  <c r="S986" i="30"/>
  <c r="T986" i="30"/>
  <c r="S987" i="30"/>
  <c r="T987" i="30"/>
  <c r="S988" i="30"/>
  <c r="T988" i="30"/>
  <c r="S989" i="30"/>
  <c r="T989" i="30"/>
  <c r="S990" i="30"/>
  <c r="T990" i="30"/>
  <c r="S991" i="30"/>
  <c r="T991" i="30"/>
  <c r="S992" i="30"/>
  <c r="T992" i="30"/>
  <c r="S993" i="30"/>
  <c r="T993" i="30"/>
  <c r="S994" i="30"/>
  <c r="T994" i="30"/>
  <c r="S995" i="30"/>
  <c r="T995" i="30"/>
  <c r="S996" i="30"/>
  <c r="T996" i="30"/>
  <c r="S997" i="30"/>
  <c r="T997" i="30"/>
  <c r="S998" i="30"/>
  <c r="T998" i="30"/>
  <c r="S999" i="30"/>
  <c r="T999" i="30"/>
  <c r="S1000" i="30"/>
  <c r="T1000" i="30"/>
  <c r="S1001" i="30"/>
  <c r="T1001" i="30"/>
  <c r="S1002" i="30"/>
  <c r="T1002" i="30"/>
  <c r="S1003" i="30"/>
  <c r="T1003" i="30"/>
  <c r="S1004" i="30"/>
  <c r="T1004" i="30"/>
  <c r="S1005" i="30"/>
  <c r="T1005" i="30"/>
  <c r="S1006" i="30"/>
  <c r="T1006" i="30"/>
  <c r="S1007" i="30"/>
  <c r="T1007" i="30"/>
  <c r="S1008" i="30"/>
  <c r="T1008" i="30"/>
  <c r="S1009" i="30"/>
  <c r="T1009" i="30"/>
  <c r="S1010" i="30"/>
  <c r="T1010" i="30"/>
  <c r="S1011" i="30"/>
  <c r="T1011" i="30"/>
  <c r="S1012" i="30"/>
  <c r="T1012" i="30"/>
  <c r="S1013" i="30"/>
  <c r="T1013" i="30"/>
  <c r="S1014" i="30"/>
  <c r="T1014" i="30"/>
  <c r="S1015" i="30"/>
  <c r="T1015" i="30"/>
  <c r="S1016" i="30"/>
  <c r="T1016" i="30"/>
  <c r="S1017" i="30"/>
  <c r="T1017" i="30"/>
  <c r="S1018" i="30"/>
  <c r="T1018" i="30"/>
  <c r="S1019" i="30"/>
  <c r="T1019" i="30"/>
  <c r="S1020" i="30"/>
  <c r="T1020" i="30"/>
  <c r="S1021" i="30"/>
  <c r="T1021" i="30"/>
  <c r="S1022" i="30"/>
  <c r="T1022" i="30"/>
  <c r="S1023" i="30"/>
  <c r="T1023" i="30"/>
  <c r="S1024" i="30"/>
  <c r="T1024" i="30"/>
  <c r="S1025" i="30"/>
  <c r="T1025" i="30"/>
  <c r="S1026" i="30"/>
  <c r="T1026" i="30"/>
  <c r="S1027" i="30"/>
  <c r="T1027" i="30"/>
  <c r="S1028" i="30"/>
  <c r="T1028" i="30"/>
  <c r="S1029" i="30"/>
  <c r="T1029" i="30"/>
  <c r="S1030" i="30"/>
  <c r="T1030" i="30"/>
  <c r="S1031" i="30"/>
  <c r="T1031" i="30"/>
  <c r="S1032" i="30"/>
  <c r="T1032" i="30"/>
  <c r="S1033" i="30"/>
  <c r="T1033" i="30"/>
  <c r="S1034" i="30"/>
  <c r="T1034" i="30"/>
  <c r="S1035" i="30"/>
  <c r="T1035" i="30"/>
  <c r="S1036" i="30"/>
  <c r="T1036" i="30"/>
  <c r="S1037" i="30"/>
  <c r="T1037" i="30"/>
  <c r="S1038" i="30"/>
  <c r="T1038" i="30"/>
  <c r="S1039" i="30"/>
  <c r="T1039" i="30"/>
  <c r="S1040" i="30"/>
  <c r="T1040" i="30"/>
  <c r="S1041" i="30"/>
  <c r="T1041" i="30"/>
  <c r="S1042" i="30"/>
  <c r="T1042" i="30"/>
  <c r="S1043" i="30"/>
  <c r="T1043" i="30"/>
  <c r="S1044" i="30"/>
  <c r="T1044" i="30"/>
  <c r="S1045" i="30"/>
  <c r="T1045" i="30"/>
  <c r="S1046" i="30"/>
  <c r="T1046" i="30"/>
  <c r="S1047" i="30"/>
  <c r="T1047" i="30"/>
  <c r="S1048" i="30"/>
  <c r="T1048" i="30"/>
  <c r="S1049" i="30"/>
  <c r="T1049" i="30"/>
  <c r="S1050" i="30"/>
  <c r="T1050" i="30"/>
  <c r="S1051" i="30"/>
  <c r="T1051" i="30"/>
  <c r="S1052" i="30"/>
  <c r="T1052" i="30"/>
  <c r="S1053" i="30"/>
  <c r="T1053" i="30"/>
  <c r="S1054" i="30"/>
  <c r="T1054" i="30"/>
  <c r="S1055" i="30"/>
  <c r="T1055" i="30"/>
  <c r="S1056" i="30"/>
  <c r="T1056" i="30"/>
  <c r="S1057" i="30"/>
  <c r="T1057" i="30"/>
  <c r="S1058" i="30"/>
  <c r="T1058" i="30"/>
  <c r="S1059" i="30"/>
  <c r="T1059" i="30"/>
  <c r="S1060" i="30"/>
  <c r="T1060" i="30"/>
  <c r="S1061" i="30"/>
  <c r="T1061" i="30"/>
  <c r="S1062" i="30"/>
  <c r="T1062" i="30"/>
  <c r="S1063" i="30"/>
  <c r="T1063" i="30"/>
  <c r="S1064" i="30"/>
  <c r="T1064" i="30"/>
  <c r="S1065" i="30"/>
  <c r="T1065" i="30"/>
  <c r="S1066" i="30"/>
  <c r="T1066" i="30"/>
  <c r="S1067" i="30"/>
  <c r="T1067" i="30"/>
  <c r="S1068" i="30"/>
  <c r="T1068" i="30"/>
  <c r="S1069" i="30"/>
  <c r="T1069" i="30"/>
  <c r="S1070" i="30"/>
  <c r="T1070" i="30"/>
  <c r="S1071" i="30"/>
  <c r="T1071" i="30"/>
  <c r="S1072" i="30"/>
  <c r="T1072" i="30"/>
  <c r="S1073" i="30"/>
  <c r="T1073" i="30"/>
  <c r="S1074" i="30"/>
  <c r="T1074" i="30"/>
  <c r="S1075" i="30"/>
  <c r="T1075" i="30"/>
  <c r="S1076" i="30"/>
  <c r="T1076" i="30"/>
  <c r="S1077" i="30"/>
  <c r="T1077" i="30"/>
  <c r="S1078" i="30"/>
  <c r="T1078" i="30"/>
  <c r="S1079" i="30"/>
  <c r="T1079" i="30"/>
  <c r="S1080" i="30"/>
  <c r="T1080" i="30"/>
  <c r="S1081" i="30"/>
  <c r="T1081" i="30"/>
  <c r="S1082" i="30"/>
  <c r="T1082" i="30"/>
  <c r="S1083" i="30"/>
  <c r="T1083" i="30"/>
  <c r="S1084" i="30"/>
  <c r="T1084" i="30"/>
  <c r="S1085" i="30"/>
  <c r="T1085" i="30"/>
  <c r="S1086" i="30"/>
  <c r="T1086" i="30"/>
  <c r="S1087" i="30"/>
  <c r="T1087" i="30"/>
  <c r="S1088" i="30"/>
  <c r="T1088" i="30"/>
  <c r="S1089" i="30"/>
  <c r="T1089" i="30"/>
  <c r="S1090" i="30"/>
  <c r="T1090" i="30"/>
  <c r="S1091" i="30"/>
  <c r="T1091" i="30"/>
  <c r="S1092" i="30"/>
  <c r="T1092" i="30"/>
  <c r="S1093" i="30"/>
  <c r="T1093" i="30"/>
  <c r="S1094" i="30"/>
  <c r="T1094" i="30"/>
  <c r="S1095" i="30"/>
  <c r="T1095" i="30"/>
  <c r="S1096" i="30"/>
  <c r="T1096" i="30"/>
  <c r="S1097" i="30"/>
  <c r="T1097" i="30"/>
  <c r="S1098" i="30"/>
  <c r="T1098" i="30"/>
  <c r="S1099" i="30"/>
  <c r="T1099" i="30"/>
  <c r="S1100" i="30"/>
  <c r="T1100" i="30"/>
  <c r="S1101" i="30"/>
  <c r="T1101" i="30"/>
  <c r="S1102" i="30"/>
  <c r="T1102" i="30"/>
  <c r="S1103" i="30"/>
  <c r="T1103" i="30"/>
  <c r="S1104" i="30"/>
  <c r="T1104" i="30"/>
  <c r="S1105" i="30"/>
  <c r="T1105" i="30"/>
  <c r="S1106" i="30"/>
  <c r="T1106" i="30"/>
  <c r="S1107" i="30"/>
  <c r="T1107" i="30"/>
  <c r="S1108" i="30"/>
  <c r="T1108" i="30"/>
  <c r="S1109" i="30"/>
  <c r="T1109" i="30"/>
  <c r="S1110" i="30"/>
  <c r="T1110" i="30"/>
  <c r="S1111" i="30"/>
  <c r="T1111" i="30"/>
  <c r="S1112" i="30"/>
  <c r="T1112" i="30"/>
  <c r="S1113" i="30"/>
  <c r="T1113" i="30"/>
  <c r="S1114" i="30"/>
  <c r="T1114" i="30"/>
  <c r="S1115" i="30"/>
  <c r="T1115" i="30"/>
  <c r="S1116" i="30"/>
  <c r="T1116" i="30"/>
  <c r="S1117" i="30"/>
  <c r="T1117" i="30"/>
  <c r="S1118" i="30"/>
  <c r="T1118" i="30"/>
  <c r="S1119" i="30"/>
  <c r="T1119" i="30"/>
  <c r="S1120" i="30"/>
  <c r="T1120" i="30"/>
  <c r="S1121" i="30"/>
  <c r="T1121" i="30"/>
  <c r="T15" i="30"/>
  <c r="S15" i="30"/>
  <c r="R7" i="30"/>
  <c r="Q7" i="30"/>
  <c r="E1117" i="30" l="1"/>
  <c r="F1117" i="30"/>
  <c r="E1121" i="30" l="1"/>
  <c r="F1121" i="30"/>
  <c r="E1120" i="30" l="1"/>
  <c r="F1120" i="30"/>
  <c r="E1119" i="30" l="1"/>
  <c r="F1119" i="30"/>
  <c r="E1118" i="30" l="1"/>
  <c r="F1118" i="30"/>
  <c r="E1116" i="30" l="1"/>
  <c r="F1116" i="30"/>
  <c r="E1115" i="30" l="1"/>
  <c r="F1115" i="30"/>
  <c r="E1114" i="30" l="1"/>
  <c r="F1114" i="30"/>
  <c r="E1113" i="30" l="1"/>
  <c r="F1113" i="30"/>
  <c r="E1112" i="30" l="1"/>
  <c r="F1112" i="30"/>
  <c r="E1111" i="30" l="1"/>
  <c r="F1111" i="30"/>
  <c r="E1110" i="30" l="1"/>
  <c r="F1110" i="30"/>
  <c r="E1109" i="30" l="1"/>
  <c r="F1109" i="30"/>
  <c r="E1108" i="30" l="1"/>
  <c r="F1108" i="30"/>
  <c r="E1107" i="30" l="1"/>
  <c r="F1107" i="30"/>
  <c r="E1106" i="30" l="1"/>
  <c r="F1106" i="30"/>
  <c r="E1105" i="30" l="1"/>
  <c r="F1105" i="30"/>
  <c r="E1104" i="30" l="1"/>
  <c r="F1104" i="30"/>
  <c r="E1103" i="30" l="1"/>
  <c r="F1103" i="30"/>
  <c r="E1102" i="30" l="1"/>
  <c r="F1102" i="30"/>
  <c r="E1101" i="30" l="1"/>
  <c r="F1101" i="30"/>
  <c r="E1100" i="30" l="1"/>
  <c r="F1100" i="30"/>
  <c r="E1099" i="30"/>
  <c r="F1099" i="30"/>
  <c r="E1098" i="30" l="1"/>
  <c r="F1098" i="30"/>
  <c r="E1097" i="30" l="1"/>
  <c r="F1097" i="30"/>
  <c r="E1096" i="30" l="1"/>
  <c r="F1096" i="30"/>
  <c r="E1095" i="30" l="1"/>
  <c r="F1095" i="30"/>
  <c r="E1094" i="30" l="1"/>
  <c r="F1094" i="30"/>
  <c r="E1093" i="30" l="1"/>
  <c r="F1093" i="30"/>
  <c r="E1092" i="30" l="1"/>
  <c r="F1092" i="30"/>
  <c r="E1091" i="30" l="1"/>
  <c r="F1091" i="30"/>
  <c r="E1090" i="30" l="1"/>
  <c r="F1090" i="30"/>
  <c r="E1089" i="30" l="1"/>
  <c r="F1089" i="30"/>
  <c r="E1088" i="30" l="1"/>
  <c r="F1088" i="30"/>
  <c r="E1087" i="30" l="1"/>
  <c r="F1087" i="30"/>
  <c r="E1086" i="30" l="1"/>
  <c r="F1086" i="30"/>
  <c r="E1085" i="30" l="1"/>
  <c r="F1085" i="30"/>
  <c r="E1084" i="30" l="1"/>
  <c r="F1084" i="30"/>
  <c r="E1083" i="30" l="1"/>
  <c r="F1083" i="30"/>
  <c r="E1082" i="30" l="1"/>
  <c r="F1082" i="30"/>
  <c r="E1081" i="30" l="1"/>
  <c r="F1081" i="30"/>
  <c r="E1080" i="30" l="1"/>
  <c r="F1080" i="30"/>
  <c r="E1079" i="30"/>
  <c r="F1079" i="30"/>
  <c r="E1078" i="30" l="1"/>
  <c r="F1078" i="30"/>
  <c r="E1077" i="30" l="1"/>
  <c r="F1077" i="30"/>
  <c r="E1076" i="30" l="1"/>
  <c r="F1076" i="30"/>
  <c r="F1075" i="30" l="1"/>
  <c r="E2" i="30"/>
  <c r="E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  <c r="E86" i="30"/>
  <c r="E87" i="30"/>
  <c r="E88" i="30"/>
  <c r="E89" i="30"/>
  <c r="E90" i="30"/>
  <c r="E91" i="30"/>
  <c r="E92" i="30"/>
  <c r="E93" i="30"/>
  <c r="E94" i="30"/>
  <c r="E95" i="30"/>
  <c r="E96" i="30"/>
  <c r="E97" i="30"/>
  <c r="E98" i="30"/>
  <c r="E99" i="30"/>
  <c r="E100" i="30"/>
  <c r="E101" i="30"/>
  <c r="E102" i="30"/>
  <c r="E103" i="30"/>
  <c r="E104" i="30"/>
  <c r="E105" i="30"/>
  <c r="E106" i="30"/>
  <c r="E107" i="30"/>
  <c r="E108" i="30"/>
  <c r="E109" i="30"/>
  <c r="E110" i="30"/>
  <c r="E111" i="30"/>
  <c r="E112" i="30"/>
  <c r="E113" i="30"/>
  <c r="E114" i="30"/>
  <c r="E115" i="30"/>
  <c r="E116" i="30"/>
  <c r="E117" i="30"/>
  <c r="E118" i="30"/>
  <c r="E119" i="30"/>
  <c r="E120" i="30"/>
  <c r="E121" i="30"/>
  <c r="E122" i="30"/>
  <c r="E123" i="30"/>
  <c r="E124" i="30"/>
  <c r="E125" i="30"/>
  <c r="E126" i="30"/>
  <c r="E127" i="30"/>
  <c r="E128" i="30"/>
  <c r="E129" i="30"/>
  <c r="E130" i="30"/>
  <c r="E131" i="30"/>
  <c r="E132" i="30"/>
  <c r="E133" i="30"/>
  <c r="E134" i="30"/>
  <c r="E135" i="30"/>
  <c r="E136" i="30"/>
  <c r="E137" i="30"/>
  <c r="E138" i="30"/>
  <c r="E139" i="30"/>
  <c r="E140" i="30"/>
  <c r="E141" i="30"/>
  <c r="E142" i="30"/>
  <c r="E143" i="30"/>
  <c r="E144" i="30"/>
  <c r="E145" i="30"/>
  <c r="E146" i="30"/>
  <c r="E147" i="30"/>
  <c r="E148" i="30"/>
  <c r="E149" i="30"/>
  <c r="E150" i="30"/>
  <c r="E151" i="30"/>
  <c r="E152" i="30"/>
  <c r="E153" i="30"/>
  <c r="E154" i="30"/>
  <c r="E155" i="30"/>
  <c r="E156" i="30"/>
  <c r="E157" i="30"/>
  <c r="E158" i="30"/>
  <c r="E159" i="30"/>
  <c r="E160" i="30"/>
  <c r="E161" i="30"/>
  <c r="E162" i="30"/>
  <c r="E163" i="30"/>
  <c r="E164" i="30"/>
  <c r="E165" i="30"/>
  <c r="E166" i="30"/>
  <c r="E167" i="30"/>
  <c r="E168" i="30"/>
  <c r="E169" i="30"/>
  <c r="E170" i="30"/>
  <c r="E171" i="30"/>
  <c r="E172" i="30"/>
  <c r="E173" i="30"/>
  <c r="E174" i="30"/>
  <c r="E175" i="30"/>
  <c r="E176" i="30"/>
  <c r="E177" i="30"/>
  <c r="E178" i="30"/>
  <c r="E179" i="30"/>
  <c r="E180" i="30"/>
  <c r="E181" i="30"/>
  <c r="E182" i="30"/>
  <c r="E183" i="30"/>
  <c r="E184" i="30"/>
  <c r="E185" i="30"/>
  <c r="E186" i="30"/>
  <c r="E187" i="30"/>
  <c r="E188" i="30"/>
  <c r="E189" i="30"/>
  <c r="E190" i="30"/>
  <c r="E191" i="30"/>
  <c r="E192" i="30"/>
  <c r="E193" i="30"/>
  <c r="E194" i="30"/>
  <c r="E195" i="30"/>
  <c r="E196" i="30"/>
  <c r="E197" i="30"/>
  <c r="E198" i="30"/>
  <c r="E199" i="30"/>
  <c r="E200" i="30"/>
  <c r="E201" i="30"/>
  <c r="E202" i="30"/>
  <c r="E203" i="30"/>
  <c r="E204" i="30"/>
  <c r="E205" i="30"/>
  <c r="E206" i="30"/>
  <c r="E207" i="30"/>
  <c r="E208" i="30"/>
  <c r="E209" i="30"/>
  <c r="E210" i="30"/>
  <c r="E211" i="30"/>
  <c r="E212" i="30"/>
  <c r="E213" i="30"/>
  <c r="E214" i="30"/>
  <c r="E215" i="30"/>
  <c r="E216" i="30"/>
  <c r="E217" i="30"/>
  <c r="E218" i="30"/>
  <c r="E219" i="30"/>
  <c r="E220" i="30"/>
  <c r="E221" i="30"/>
  <c r="E222" i="30"/>
  <c r="E223" i="30"/>
  <c r="E224" i="30"/>
  <c r="E225" i="30"/>
  <c r="E226" i="30"/>
  <c r="E227" i="30"/>
  <c r="E228" i="30"/>
  <c r="E229" i="30"/>
  <c r="E230" i="30"/>
  <c r="E231" i="30"/>
  <c r="E232" i="30"/>
  <c r="E233" i="30"/>
  <c r="E234" i="30"/>
  <c r="E235" i="30"/>
  <c r="E236" i="30"/>
  <c r="E237" i="30"/>
  <c r="E238" i="30"/>
  <c r="E239" i="30"/>
  <c r="E240" i="30"/>
  <c r="E241" i="30"/>
  <c r="E242" i="30"/>
  <c r="E243" i="30"/>
  <c r="E244" i="30"/>
  <c r="E245" i="30"/>
  <c r="E246" i="30"/>
  <c r="E247" i="30"/>
  <c r="E248" i="30"/>
  <c r="E249" i="30"/>
  <c r="E250" i="30"/>
  <c r="E251" i="30"/>
  <c r="E252" i="30"/>
  <c r="E253" i="30"/>
  <c r="E254" i="30"/>
  <c r="E255" i="30"/>
  <c r="E256" i="30"/>
  <c r="E257" i="30"/>
  <c r="E258" i="30"/>
  <c r="E259" i="30"/>
  <c r="E260" i="30"/>
  <c r="E261" i="30"/>
  <c r="E262" i="30"/>
  <c r="E263" i="30"/>
  <c r="E264" i="30"/>
  <c r="E265" i="30"/>
  <c r="E266" i="30"/>
  <c r="E267" i="30"/>
  <c r="E268" i="30"/>
  <c r="E269" i="30"/>
  <c r="E270" i="30"/>
  <c r="E271" i="30"/>
  <c r="E272" i="30"/>
  <c r="E273" i="30"/>
  <c r="E274" i="30"/>
  <c r="E275" i="30"/>
  <c r="E276" i="30"/>
  <c r="E277" i="30"/>
  <c r="E278" i="30"/>
  <c r="E279" i="30"/>
  <c r="E280" i="30"/>
  <c r="E281" i="30"/>
  <c r="E282" i="30"/>
  <c r="E283" i="30"/>
  <c r="E284" i="30"/>
  <c r="E285" i="30"/>
  <c r="E286" i="30"/>
  <c r="E287" i="30"/>
  <c r="E288" i="30"/>
  <c r="E289" i="30"/>
  <c r="E290" i="30"/>
  <c r="E291" i="30"/>
  <c r="E292" i="30"/>
  <c r="E293" i="30"/>
  <c r="E294" i="30"/>
  <c r="E295" i="30"/>
  <c r="E296" i="30"/>
  <c r="E297" i="30"/>
  <c r="E298" i="30"/>
  <c r="E299" i="30"/>
  <c r="E300" i="30"/>
  <c r="E301" i="30"/>
  <c r="E302" i="30"/>
  <c r="E303" i="30"/>
  <c r="E304" i="30"/>
  <c r="E305" i="30"/>
  <c r="E306" i="30"/>
  <c r="E307" i="30"/>
  <c r="E308" i="30"/>
  <c r="E309" i="30"/>
  <c r="E310" i="30"/>
  <c r="E311" i="30"/>
  <c r="E312" i="30"/>
  <c r="E313" i="30"/>
  <c r="E314" i="30"/>
  <c r="E315" i="30"/>
  <c r="E316" i="30"/>
  <c r="E317" i="30"/>
  <c r="E318" i="30"/>
  <c r="E319" i="30"/>
  <c r="E320" i="30"/>
  <c r="E321" i="30"/>
  <c r="E322" i="30"/>
  <c r="E323" i="30"/>
  <c r="E324" i="30"/>
  <c r="E325" i="30"/>
  <c r="E326" i="30"/>
  <c r="E327" i="30"/>
  <c r="E328" i="30"/>
  <c r="E329" i="30"/>
  <c r="E330" i="30"/>
  <c r="E331" i="30"/>
  <c r="E332" i="30"/>
  <c r="E333" i="30"/>
  <c r="E334" i="30"/>
  <c r="E335" i="30"/>
  <c r="E336" i="30"/>
  <c r="E337" i="30"/>
  <c r="E338" i="30"/>
  <c r="E339" i="30"/>
  <c r="E340" i="30"/>
  <c r="E341" i="30"/>
  <c r="E342" i="30"/>
  <c r="E343" i="30"/>
  <c r="E344" i="30"/>
  <c r="E345" i="30"/>
  <c r="E346" i="30"/>
  <c r="E347" i="30"/>
  <c r="E348" i="30"/>
  <c r="E349" i="30"/>
  <c r="E350" i="30"/>
  <c r="E351" i="30"/>
  <c r="E352" i="30"/>
  <c r="E353" i="30"/>
  <c r="E354" i="30"/>
  <c r="E355" i="30"/>
  <c r="E356" i="30"/>
  <c r="E357" i="30"/>
  <c r="E358" i="30"/>
  <c r="E359" i="30"/>
  <c r="E360" i="30"/>
  <c r="E361" i="30"/>
  <c r="E362" i="30"/>
  <c r="E363" i="30"/>
  <c r="E364" i="30"/>
  <c r="E365" i="30"/>
  <c r="E366" i="30"/>
  <c r="E367" i="30"/>
  <c r="E368" i="30"/>
  <c r="E369" i="30"/>
  <c r="E370" i="30"/>
  <c r="E371" i="30"/>
  <c r="E372" i="30"/>
  <c r="E373" i="30"/>
  <c r="E374" i="30"/>
  <c r="E375" i="30"/>
  <c r="E376" i="30"/>
  <c r="E377" i="30"/>
  <c r="E378" i="30"/>
  <c r="E379" i="30"/>
  <c r="E380" i="30"/>
  <c r="E381" i="30"/>
  <c r="E382" i="30"/>
  <c r="E383" i="30"/>
  <c r="E384" i="30"/>
  <c r="E385" i="30"/>
  <c r="E386" i="30"/>
  <c r="E387" i="30"/>
  <c r="E388" i="30"/>
  <c r="E389" i="30"/>
  <c r="E390" i="30"/>
  <c r="E391" i="30"/>
  <c r="E392" i="30"/>
  <c r="E393" i="30"/>
  <c r="E394" i="30"/>
  <c r="E395" i="30"/>
  <c r="E396" i="30"/>
  <c r="E397" i="30"/>
  <c r="E398" i="30"/>
  <c r="E399" i="30"/>
  <c r="E400" i="30"/>
  <c r="E401" i="30"/>
  <c r="E402" i="30"/>
  <c r="E403" i="30"/>
  <c r="E404" i="30"/>
  <c r="E405" i="30"/>
  <c r="E406" i="30"/>
  <c r="E407" i="30"/>
  <c r="E408" i="30"/>
  <c r="E409" i="30"/>
  <c r="E410" i="30"/>
  <c r="E411" i="30"/>
  <c r="E412" i="30"/>
  <c r="E413" i="30"/>
  <c r="E414" i="30"/>
  <c r="E415" i="30"/>
  <c r="E416" i="30"/>
  <c r="E417" i="30"/>
  <c r="E418" i="30"/>
  <c r="E419" i="30"/>
  <c r="E420" i="30"/>
  <c r="E421" i="30"/>
  <c r="E422" i="30"/>
  <c r="E423" i="30"/>
  <c r="E424" i="30"/>
  <c r="E425" i="30"/>
  <c r="E426" i="30"/>
  <c r="E427" i="30"/>
  <c r="E428" i="30"/>
  <c r="E429" i="30"/>
  <c r="E430" i="30"/>
  <c r="E431" i="30"/>
  <c r="E432" i="30"/>
  <c r="E433" i="30"/>
  <c r="E434" i="30"/>
  <c r="E435" i="30"/>
  <c r="E436" i="30"/>
  <c r="E437" i="30"/>
  <c r="E438" i="30"/>
  <c r="E439" i="30"/>
  <c r="E440" i="30"/>
  <c r="E441" i="30"/>
  <c r="E442" i="30"/>
  <c r="E443" i="30"/>
  <c r="E444" i="30"/>
  <c r="E445" i="30"/>
  <c r="E446" i="30"/>
  <c r="E447" i="30"/>
  <c r="E448" i="30"/>
  <c r="E449" i="30"/>
  <c r="E450" i="30"/>
  <c r="E451" i="30"/>
  <c r="E452" i="30"/>
  <c r="E453" i="30"/>
  <c r="E454" i="30"/>
  <c r="E455" i="30"/>
  <c r="E456" i="30"/>
  <c r="E457" i="30"/>
  <c r="E458" i="30"/>
  <c r="E459" i="30"/>
  <c r="E460" i="30"/>
  <c r="E461" i="30"/>
  <c r="E462" i="30"/>
  <c r="E463" i="30"/>
  <c r="E464" i="30"/>
  <c r="E465" i="30"/>
  <c r="E466" i="30"/>
  <c r="E467" i="30"/>
  <c r="E468" i="30"/>
  <c r="E469" i="30"/>
  <c r="E470" i="30"/>
  <c r="E471" i="30"/>
  <c r="E472" i="30"/>
  <c r="E473" i="30"/>
  <c r="E474" i="30"/>
  <c r="E475" i="30"/>
  <c r="E476" i="30"/>
  <c r="E477" i="30"/>
  <c r="E478" i="30"/>
  <c r="E479" i="30"/>
  <c r="E480" i="30"/>
  <c r="E481" i="30"/>
  <c r="E482" i="30"/>
  <c r="E483" i="30"/>
  <c r="E484" i="30"/>
  <c r="E485" i="30"/>
  <c r="E486" i="30"/>
  <c r="E487" i="30"/>
  <c r="E488" i="30"/>
  <c r="E489" i="30"/>
  <c r="E490" i="30"/>
  <c r="E491" i="30"/>
  <c r="E492" i="30"/>
  <c r="E493" i="30"/>
  <c r="E494" i="30"/>
  <c r="E495" i="30"/>
  <c r="E496" i="30"/>
  <c r="E497" i="30"/>
  <c r="E498" i="30"/>
  <c r="E499" i="30"/>
  <c r="E500" i="30"/>
  <c r="E501" i="30"/>
  <c r="E502" i="30"/>
  <c r="E503" i="30"/>
  <c r="E504" i="30"/>
  <c r="E505" i="30"/>
  <c r="E506" i="30"/>
  <c r="E507" i="30"/>
  <c r="E508" i="30"/>
  <c r="E509" i="30"/>
  <c r="E510" i="30"/>
  <c r="E511" i="30"/>
  <c r="E512" i="30"/>
  <c r="E513" i="30"/>
  <c r="E514" i="30"/>
  <c r="E515" i="30"/>
  <c r="E516" i="30"/>
  <c r="E517" i="30"/>
  <c r="E518" i="30"/>
  <c r="E519" i="30"/>
  <c r="E520" i="30"/>
  <c r="E521" i="30"/>
  <c r="E522" i="30"/>
  <c r="E523" i="30"/>
  <c r="E524" i="30"/>
  <c r="E525" i="30"/>
  <c r="E526" i="30"/>
  <c r="E527" i="30"/>
  <c r="E528" i="30"/>
  <c r="E529" i="30"/>
  <c r="E530" i="30"/>
  <c r="E531" i="30"/>
  <c r="E532" i="30"/>
  <c r="E533" i="30"/>
  <c r="E534" i="30"/>
  <c r="E535" i="30"/>
  <c r="E536" i="30"/>
  <c r="E537" i="30"/>
  <c r="E538" i="30"/>
  <c r="E539" i="30"/>
  <c r="E540" i="30"/>
  <c r="E541" i="30"/>
  <c r="E542" i="30"/>
  <c r="E543" i="30"/>
  <c r="E544" i="30"/>
  <c r="E545" i="30"/>
  <c r="E546" i="30"/>
  <c r="E547" i="30"/>
  <c r="E548" i="30"/>
  <c r="E549" i="30"/>
  <c r="E550" i="30"/>
  <c r="E551" i="30"/>
  <c r="E552" i="30"/>
  <c r="E553" i="30"/>
  <c r="E554" i="30"/>
  <c r="E555" i="30"/>
  <c r="E556" i="30"/>
  <c r="E557" i="30"/>
  <c r="E558" i="30"/>
  <c r="E559" i="30"/>
  <c r="E560" i="30"/>
  <c r="E561" i="30"/>
  <c r="E562" i="30"/>
  <c r="E563" i="30"/>
  <c r="E564" i="30"/>
  <c r="E565" i="30"/>
  <c r="E566" i="30"/>
  <c r="E567" i="30"/>
  <c r="E568" i="30"/>
  <c r="E569" i="30"/>
  <c r="E570" i="30"/>
  <c r="E571" i="30"/>
  <c r="E572" i="30"/>
  <c r="E573" i="30"/>
  <c r="E574" i="30"/>
  <c r="E575" i="30"/>
  <c r="E576" i="30"/>
  <c r="E577" i="30"/>
  <c r="E578" i="30"/>
  <c r="E579" i="30"/>
  <c r="E580" i="30"/>
  <c r="E581" i="30"/>
  <c r="E582" i="30"/>
  <c r="E583" i="30"/>
  <c r="E584" i="30"/>
  <c r="E585" i="30"/>
  <c r="E586" i="30"/>
  <c r="E587" i="30"/>
  <c r="E588" i="30"/>
  <c r="E589" i="30"/>
  <c r="E590" i="30"/>
  <c r="E591" i="30"/>
  <c r="E592" i="30"/>
  <c r="E593" i="30"/>
  <c r="E594" i="30"/>
  <c r="E595" i="30"/>
  <c r="E596" i="30"/>
  <c r="E597" i="30"/>
  <c r="E598" i="30"/>
  <c r="E599" i="30"/>
  <c r="E600" i="30"/>
  <c r="E601" i="30"/>
  <c r="E602" i="30"/>
  <c r="E603" i="30"/>
  <c r="E604" i="30"/>
  <c r="E605" i="30"/>
  <c r="E606" i="30"/>
  <c r="E607" i="30"/>
  <c r="E608" i="30"/>
  <c r="E609" i="30"/>
  <c r="E610" i="30"/>
  <c r="E611" i="30"/>
  <c r="E612" i="30"/>
  <c r="E613" i="30"/>
  <c r="E614" i="30"/>
  <c r="E615" i="30"/>
  <c r="E616" i="30"/>
  <c r="E617" i="30"/>
  <c r="E618" i="30"/>
  <c r="E619" i="30"/>
  <c r="E620" i="30"/>
  <c r="E621" i="30"/>
  <c r="E622" i="30"/>
  <c r="E623" i="30"/>
  <c r="E624" i="30"/>
  <c r="E625" i="30"/>
  <c r="E626" i="30"/>
  <c r="E627" i="30"/>
  <c r="E628" i="30"/>
  <c r="E629" i="30"/>
  <c r="E630" i="30"/>
  <c r="E631" i="30"/>
  <c r="E632" i="30"/>
  <c r="E633" i="30"/>
  <c r="E634" i="30"/>
  <c r="E635" i="30"/>
  <c r="E636" i="30"/>
  <c r="E637" i="30"/>
  <c r="E638" i="30"/>
  <c r="E639" i="30"/>
  <c r="E640" i="30"/>
  <c r="E641" i="30"/>
  <c r="E642" i="30"/>
  <c r="E643" i="30"/>
  <c r="E644" i="30"/>
  <c r="E645" i="30"/>
  <c r="E646" i="30"/>
  <c r="E647" i="30"/>
  <c r="E648" i="30"/>
  <c r="E649" i="30"/>
  <c r="E650" i="30"/>
  <c r="E651" i="30"/>
  <c r="E652" i="30"/>
  <c r="E653" i="30"/>
  <c r="E654" i="30"/>
  <c r="E655" i="30"/>
  <c r="E656" i="30"/>
  <c r="E657" i="30"/>
  <c r="E658" i="30"/>
  <c r="E659" i="30"/>
  <c r="E660" i="30"/>
  <c r="E661" i="30"/>
  <c r="E662" i="30"/>
  <c r="E663" i="30"/>
  <c r="E664" i="30"/>
  <c r="E665" i="30"/>
  <c r="E666" i="30"/>
  <c r="E667" i="30"/>
  <c r="E668" i="30"/>
  <c r="E669" i="30"/>
  <c r="E670" i="30"/>
  <c r="E671" i="30"/>
  <c r="E672" i="30"/>
  <c r="E673" i="30"/>
  <c r="E674" i="30"/>
  <c r="E675" i="30"/>
  <c r="E676" i="30"/>
  <c r="E677" i="30"/>
  <c r="E678" i="30"/>
  <c r="E679" i="30"/>
  <c r="E680" i="30"/>
  <c r="E681" i="30"/>
  <c r="E682" i="30"/>
  <c r="E683" i="30"/>
  <c r="E684" i="30"/>
  <c r="E685" i="30"/>
  <c r="E686" i="30"/>
  <c r="E687" i="30"/>
  <c r="E688" i="30"/>
  <c r="E689" i="30"/>
  <c r="E690" i="30"/>
  <c r="E691" i="30"/>
  <c r="E692" i="30"/>
  <c r="E693" i="30"/>
  <c r="E694" i="30"/>
  <c r="E695" i="30"/>
  <c r="E696" i="30"/>
  <c r="E697" i="30"/>
  <c r="E698" i="30"/>
  <c r="E699" i="30"/>
  <c r="E700" i="30"/>
  <c r="E701" i="30"/>
  <c r="E702" i="30"/>
  <c r="E703" i="30"/>
  <c r="E704" i="30"/>
  <c r="E705" i="30"/>
  <c r="E706" i="30"/>
  <c r="E707" i="30"/>
  <c r="E708" i="30"/>
  <c r="E709" i="30"/>
  <c r="E710" i="30"/>
  <c r="E711" i="30"/>
  <c r="E712" i="30"/>
  <c r="E713" i="30"/>
  <c r="E714" i="30"/>
  <c r="E715" i="30"/>
  <c r="E716" i="30"/>
  <c r="E717" i="30"/>
  <c r="E718" i="30"/>
  <c r="E719" i="30"/>
  <c r="E720" i="30"/>
  <c r="E721" i="30"/>
  <c r="E722" i="30"/>
  <c r="E723" i="30"/>
  <c r="E724" i="30"/>
  <c r="E725" i="30"/>
  <c r="E726" i="30"/>
  <c r="E727" i="30"/>
  <c r="E728" i="30"/>
  <c r="E729" i="30"/>
  <c r="E730" i="30"/>
  <c r="E731" i="30"/>
  <c r="E732" i="30"/>
  <c r="E733" i="30"/>
  <c r="E734" i="30"/>
  <c r="E735" i="30"/>
  <c r="E736" i="30"/>
  <c r="E737" i="30"/>
  <c r="E738" i="30"/>
  <c r="E739" i="30"/>
  <c r="E740" i="30"/>
  <c r="E741" i="30"/>
  <c r="E742" i="30"/>
  <c r="E743" i="30"/>
  <c r="E744" i="30"/>
  <c r="E745" i="30"/>
  <c r="E746" i="30"/>
  <c r="E747" i="30"/>
  <c r="E748" i="30"/>
  <c r="E749" i="30"/>
  <c r="E750" i="30"/>
  <c r="E751" i="30"/>
  <c r="E752" i="30"/>
  <c r="E753" i="30"/>
  <c r="E754" i="30"/>
  <c r="E755" i="30"/>
  <c r="E756" i="30"/>
  <c r="E757" i="30"/>
  <c r="E758" i="30"/>
  <c r="E759" i="30"/>
  <c r="E760" i="30"/>
  <c r="E761" i="30"/>
  <c r="E762" i="30"/>
  <c r="E763" i="30"/>
  <c r="E764" i="30"/>
  <c r="E765" i="30"/>
  <c r="E766" i="30"/>
  <c r="E767" i="30"/>
  <c r="E768" i="30"/>
  <c r="E769" i="30"/>
  <c r="E770" i="30"/>
  <c r="E771" i="30"/>
  <c r="E772" i="30"/>
  <c r="E773" i="30"/>
  <c r="E774" i="30"/>
  <c r="E775" i="30"/>
  <c r="E776" i="30"/>
  <c r="E777" i="30"/>
  <c r="E778" i="30"/>
  <c r="E779" i="30"/>
  <c r="E780" i="30"/>
  <c r="E781" i="30"/>
  <c r="E782" i="30"/>
  <c r="E783" i="30"/>
  <c r="E784" i="30"/>
  <c r="E785" i="30"/>
  <c r="E786" i="30"/>
  <c r="E787" i="30"/>
  <c r="E788" i="30"/>
  <c r="E789" i="30"/>
  <c r="E790" i="30"/>
  <c r="E791" i="30"/>
  <c r="E792" i="30"/>
  <c r="E793" i="30"/>
  <c r="E794" i="30"/>
  <c r="E795" i="30"/>
  <c r="E796" i="30"/>
  <c r="E797" i="30"/>
  <c r="E798" i="30"/>
  <c r="E799" i="30"/>
  <c r="E800" i="30"/>
  <c r="E801" i="30"/>
  <c r="E802" i="30"/>
  <c r="E803" i="30"/>
  <c r="E804" i="30"/>
  <c r="E805" i="30"/>
  <c r="E806" i="30"/>
  <c r="E807" i="30"/>
  <c r="E808" i="30"/>
  <c r="E809" i="30"/>
  <c r="E810" i="30"/>
  <c r="E811" i="30"/>
  <c r="E812" i="30"/>
  <c r="E813" i="30"/>
  <c r="E814" i="30"/>
  <c r="E815" i="30"/>
  <c r="E816" i="30"/>
  <c r="E817" i="30"/>
  <c r="E818" i="30"/>
  <c r="E819" i="30"/>
  <c r="E820" i="30"/>
  <c r="E821" i="30"/>
  <c r="E822" i="30"/>
  <c r="E823" i="30"/>
  <c r="E824" i="30"/>
  <c r="E825" i="30"/>
  <c r="E826" i="30"/>
  <c r="E827" i="30"/>
  <c r="E828" i="30"/>
  <c r="E829" i="30"/>
  <c r="E830" i="30"/>
  <c r="E831" i="30"/>
  <c r="E832" i="30"/>
  <c r="E833" i="30"/>
  <c r="E834" i="30"/>
  <c r="E835" i="30"/>
  <c r="E836" i="30"/>
  <c r="E837" i="30"/>
  <c r="E838" i="30"/>
  <c r="E839" i="30"/>
  <c r="E840" i="30"/>
  <c r="E841" i="30"/>
  <c r="E842" i="30"/>
  <c r="E843" i="30"/>
  <c r="E844" i="30"/>
  <c r="E845" i="30"/>
  <c r="E846" i="30"/>
  <c r="E847" i="30"/>
  <c r="E848" i="30"/>
  <c r="E849" i="30"/>
  <c r="E850" i="30"/>
  <c r="E851" i="30"/>
  <c r="E852" i="30"/>
  <c r="E853" i="30"/>
  <c r="E854" i="30"/>
  <c r="E855" i="30"/>
  <c r="E856" i="30"/>
  <c r="E857" i="30"/>
  <c r="E858" i="30"/>
  <c r="E859" i="30"/>
  <c r="E860" i="30"/>
  <c r="E861" i="30"/>
  <c r="E862" i="30"/>
  <c r="E863" i="30"/>
  <c r="E864" i="30"/>
  <c r="E865" i="30"/>
  <c r="E866" i="30"/>
  <c r="E867" i="30"/>
  <c r="E868" i="30"/>
  <c r="E869" i="30"/>
  <c r="E870" i="30"/>
  <c r="E871" i="30"/>
  <c r="E872" i="30"/>
  <c r="E873" i="30"/>
  <c r="E874" i="30"/>
  <c r="E875" i="30"/>
  <c r="E876" i="30"/>
  <c r="E877" i="30"/>
  <c r="E878" i="30"/>
  <c r="E879" i="30"/>
  <c r="E880" i="30"/>
  <c r="E881" i="30"/>
  <c r="E882" i="30"/>
  <c r="E883" i="30"/>
  <c r="E884" i="30"/>
  <c r="E885" i="30"/>
  <c r="E886" i="30"/>
  <c r="E887" i="30"/>
  <c r="E888" i="30"/>
  <c r="E889" i="30"/>
  <c r="E890" i="30"/>
  <c r="E891" i="30"/>
  <c r="E892" i="30"/>
  <c r="E893" i="30"/>
  <c r="E894" i="30"/>
  <c r="E895" i="30"/>
  <c r="E896" i="30"/>
  <c r="E897" i="30"/>
  <c r="E898" i="30"/>
  <c r="E899" i="30"/>
  <c r="E900" i="30"/>
  <c r="E901" i="30"/>
  <c r="E902" i="30"/>
  <c r="E903" i="30"/>
  <c r="E904" i="30"/>
  <c r="E905" i="30"/>
  <c r="E906" i="30"/>
  <c r="E907" i="30"/>
  <c r="E908" i="30"/>
  <c r="E909" i="30"/>
  <c r="E910" i="30"/>
  <c r="E911" i="30"/>
  <c r="E912" i="30"/>
  <c r="E913" i="30"/>
  <c r="E914" i="30"/>
  <c r="E915" i="30"/>
  <c r="E916" i="30"/>
  <c r="E917" i="30"/>
  <c r="E918" i="30"/>
  <c r="E919" i="30"/>
  <c r="E920" i="30"/>
  <c r="E921" i="30"/>
  <c r="E922" i="30"/>
  <c r="E923" i="30"/>
  <c r="E924" i="30"/>
  <c r="E925" i="30"/>
  <c r="E926" i="30"/>
  <c r="E927" i="30"/>
  <c r="E928" i="30"/>
  <c r="E929" i="30"/>
  <c r="E930" i="30"/>
  <c r="E931" i="30"/>
  <c r="E932" i="30"/>
  <c r="E933" i="30"/>
  <c r="E934" i="30"/>
  <c r="E935" i="30"/>
  <c r="E936" i="30"/>
  <c r="E937" i="30"/>
  <c r="E938" i="30"/>
  <c r="E939" i="30"/>
  <c r="E940" i="30"/>
  <c r="E941" i="30"/>
  <c r="E942" i="30"/>
  <c r="E943" i="30"/>
  <c r="E944" i="30"/>
  <c r="E945" i="30"/>
  <c r="E946" i="30"/>
  <c r="E947" i="30"/>
  <c r="E948" i="30"/>
  <c r="E949" i="30"/>
  <c r="E950" i="30"/>
  <c r="E951" i="30"/>
  <c r="E952" i="30"/>
  <c r="E953" i="30"/>
  <c r="E954" i="30"/>
  <c r="E955" i="30"/>
  <c r="E956" i="30"/>
  <c r="E957" i="30"/>
  <c r="E958" i="30"/>
  <c r="E959" i="30"/>
  <c r="E960" i="30"/>
  <c r="E961" i="30"/>
  <c r="E962" i="30"/>
  <c r="E963" i="30"/>
  <c r="E964" i="30"/>
  <c r="E965" i="30"/>
  <c r="E966" i="30"/>
  <c r="E967" i="30"/>
  <c r="E968" i="30"/>
  <c r="E969" i="30"/>
  <c r="E970" i="30"/>
  <c r="E971" i="30"/>
  <c r="E972" i="30"/>
  <c r="E973" i="30"/>
  <c r="E974" i="30"/>
  <c r="E975" i="30"/>
  <c r="E976" i="30"/>
  <c r="E977" i="30"/>
  <c r="E978" i="30"/>
  <c r="E979" i="30"/>
  <c r="E980" i="30"/>
  <c r="E981" i="30"/>
  <c r="E982" i="30"/>
  <c r="E983" i="30"/>
  <c r="E984" i="30"/>
  <c r="E985" i="30"/>
  <c r="E986" i="30"/>
  <c r="E987" i="30"/>
  <c r="E988" i="30"/>
  <c r="E989" i="30"/>
  <c r="E990" i="30"/>
  <c r="E991" i="30"/>
  <c r="E992" i="30"/>
  <c r="E993" i="30"/>
  <c r="E994" i="30"/>
  <c r="E995" i="30"/>
  <c r="E996" i="30"/>
  <c r="E997" i="30"/>
  <c r="E998" i="30"/>
  <c r="E999" i="30"/>
  <c r="E1000" i="30"/>
  <c r="E1001" i="30"/>
  <c r="E1002" i="30"/>
  <c r="E1003" i="30"/>
  <c r="E1004" i="30"/>
  <c r="E1005" i="30"/>
  <c r="E1006" i="30"/>
  <c r="E1007" i="30"/>
  <c r="E1008" i="30"/>
  <c r="E1009" i="30"/>
  <c r="E1010" i="30"/>
  <c r="E1011" i="30"/>
  <c r="E1012" i="30"/>
  <c r="E1013" i="30"/>
  <c r="E1014" i="30"/>
  <c r="E1015" i="30"/>
  <c r="E1016" i="30"/>
  <c r="E1017" i="30"/>
  <c r="E1018" i="30"/>
  <c r="E1019" i="30"/>
  <c r="E1020" i="30"/>
  <c r="E1021" i="30"/>
  <c r="E1022" i="30"/>
  <c r="E1023" i="30"/>
  <c r="E1024" i="30"/>
  <c r="E1025" i="30"/>
  <c r="E1026" i="30"/>
  <c r="E1027" i="30"/>
  <c r="E1028" i="30"/>
  <c r="E1029" i="30"/>
  <c r="E1030" i="30"/>
  <c r="E1031" i="30"/>
  <c r="E1032" i="30"/>
  <c r="E1033" i="30"/>
  <c r="E1034" i="30"/>
  <c r="E1035" i="30"/>
  <c r="E1036" i="30"/>
  <c r="E1037" i="30"/>
  <c r="E1038" i="30"/>
  <c r="E1039" i="30"/>
  <c r="E1040" i="30"/>
  <c r="E1041" i="30"/>
  <c r="E1042" i="30"/>
  <c r="E1043" i="30"/>
  <c r="E1044" i="30"/>
  <c r="E1045" i="30"/>
  <c r="E1046" i="30"/>
  <c r="E1047" i="30"/>
  <c r="E1048" i="30"/>
  <c r="E1049" i="30"/>
  <c r="E1050" i="30"/>
  <c r="E1051" i="30"/>
  <c r="E1052" i="30"/>
  <c r="E1053" i="30"/>
  <c r="E1054" i="30"/>
  <c r="E1055" i="30"/>
  <c r="E1056" i="30"/>
  <c r="E1057" i="30"/>
  <c r="E1058" i="30"/>
  <c r="E1059" i="30"/>
  <c r="E1060" i="30"/>
  <c r="E1061" i="30"/>
  <c r="E1062" i="30"/>
  <c r="E1063" i="30"/>
  <c r="E1064" i="30"/>
  <c r="E1065" i="30"/>
  <c r="E1066" i="30"/>
  <c r="E1067" i="30"/>
  <c r="E1068" i="30"/>
  <c r="E1069" i="30"/>
  <c r="E1070" i="30"/>
  <c r="E1071" i="30"/>
  <c r="E1072" i="30"/>
  <c r="E1073" i="30"/>
  <c r="E1074" i="30"/>
  <c r="E1075" i="30"/>
  <c r="F1074" i="30" l="1"/>
  <c r="F1073" i="30" l="1"/>
  <c r="F1072" i="30" l="1"/>
  <c r="F1071" i="30" l="1"/>
  <c r="F1070" i="30" l="1"/>
  <c r="F1069" i="30" l="1"/>
  <c r="F1068" i="30" l="1"/>
  <c r="F1067" i="30" l="1"/>
  <c r="F1066" i="30" l="1"/>
  <c r="F1065" i="30" l="1"/>
  <c r="F1064" i="30" l="1"/>
  <c r="F1063" i="30" l="1"/>
  <c r="F1062" i="30" l="1"/>
  <c r="F1061" i="30" l="1"/>
  <c r="F1060" i="30" l="1"/>
  <c r="F1059" i="30"/>
  <c r="F1058" i="30" l="1"/>
  <c r="F1057" i="30" l="1"/>
  <c r="F1056" i="30"/>
  <c r="F1055" i="30" l="1"/>
  <c r="F1054" i="30" l="1"/>
  <c r="F1053" i="30"/>
  <c r="F1052" i="30"/>
  <c r="F1051" i="30" l="1"/>
  <c r="F1050" i="30" l="1"/>
  <c r="F1049" i="30" l="1"/>
  <c r="F1048" i="30"/>
  <c r="F1047" i="30" l="1"/>
  <c r="F1046" i="30" l="1"/>
  <c r="F1045" i="30" l="1"/>
  <c r="F1044" i="30" l="1"/>
  <c r="F1043" i="30" l="1"/>
  <c r="F1042" i="30" l="1"/>
  <c r="F1041" i="30" l="1"/>
  <c r="F1040" i="30" l="1"/>
  <c r="F1039" i="30" l="1"/>
  <c r="F1038" i="30" l="1"/>
  <c r="F1037" i="30" l="1"/>
  <c r="F1036" i="30" l="1"/>
  <c r="F1035" i="30" l="1"/>
  <c r="F1034" i="30" l="1"/>
  <c r="F1033" i="30" l="1"/>
  <c r="F1032" i="30" l="1"/>
  <c r="F1031" i="30" l="1"/>
  <c r="F1030" i="30" l="1"/>
  <c r="F1029" i="30" l="1"/>
  <c r="F1028" i="30"/>
  <c r="F1027" i="30" l="1"/>
  <c r="F1026" i="30" l="1"/>
  <c r="F1025" i="30" l="1"/>
  <c r="F1024" i="30" l="1"/>
  <c r="F1023" i="30" l="1"/>
  <c r="F1022" i="30" l="1"/>
  <c r="F1021" i="30" l="1"/>
  <c r="F1020" i="30" l="1"/>
  <c r="F1019" i="30" l="1"/>
  <c r="F1018" i="30" l="1"/>
  <c r="F1017" i="30" l="1"/>
  <c r="F1016" i="30" l="1"/>
  <c r="F1015" i="30" l="1"/>
  <c r="F1014" i="30" l="1"/>
  <c r="F1013" i="30" l="1"/>
  <c r="F1012" i="30" l="1"/>
  <c r="F1011" i="30" l="1"/>
  <c r="F1010" i="30" l="1"/>
  <c r="F1009" i="30" l="1"/>
  <c r="F1008" i="30" l="1"/>
  <c r="F1007" i="30"/>
  <c r="F1006" i="30" l="1"/>
  <c r="F1005" i="30"/>
  <c r="F1004" i="30" l="1"/>
  <c r="F1003" i="30" l="1"/>
  <c r="F1002" i="30"/>
  <c r="F1001" i="30" l="1"/>
  <c r="F1000" i="30" l="1"/>
  <c r="F999" i="30" l="1"/>
  <c r="F998" i="30" l="1"/>
  <c r="F997" i="30" l="1"/>
  <c r="F996" i="30" l="1"/>
  <c r="F992" i="30" l="1"/>
  <c r="F995" i="30" l="1"/>
  <c r="F994" i="30" l="1"/>
  <c r="F993" i="30" l="1"/>
  <c r="F991" i="30" l="1"/>
  <c r="F990" i="30" l="1"/>
  <c r="F989" i="30" l="1"/>
  <c r="F988" i="30" l="1"/>
  <c r="F987" i="30" l="1"/>
  <c r="F986" i="30" l="1"/>
  <c r="F985" i="30" l="1"/>
  <c r="F984" i="30" l="1"/>
  <c r="F983" i="30" l="1"/>
  <c r="F982" i="30"/>
  <c r="F981" i="30" l="1"/>
  <c r="F980" i="30" l="1"/>
  <c r="F979" i="30" l="1"/>
  <c r="F978" i="30" l="1"/>
  <c r="F977" i="30" l="1"/>
  <c r="F976" i="30" l="1"/>
  <c r="F975" i="30" l="1"/>
  <c r="F974" i="30" l="1"/>
  <c r="F973" i="30" l="1"/>
  <c r="F972" i="30" l="1"/>
  <c r="F971" i="30" l="1"/>
  <c r="F970" i="30" l="1"/>
  <c r="F969" i="30" l="1"/>
  <c r="F968" i="30" l="1"/>
  <c r="F967" i="30"/>
  <c r="F966" i="30" l="1"/>
  <c r="F965" i="30" l="1"/>
  <c r="F964" i="30" l="1"/>
  <c r="F963" i="30" l="1"/>
  <c r="F962" i="30" l="1"/>
  <c r="F961" i="30" l="1"/>
  <c r="F960" i="30" l="1"/>
  <c r="F959" i="30" l="1"/>
  <c r="F958" i="30" l="1"/>
  <c r="F957" i="30" l="1"/>
  <c r="F956" i="30" l="1"/>
  <c r="F955" i="30" l="1"/>
  <c r="F954" i="30"/>
  <c r="F953" i="30" l="1"/>
  <c r="F952" i="30" l="1"/>
  <c r="F951" i="30" l="1"/>
  <c r="F950" i="30" l="1"/>
  <c r="F949" i="30"/>
  <c r="F948" i="30"/>
  <c r="F947" i="30" l="1"/>
  <c r="F946" i="30" l="1"/>
  <c r="F945" i="30" l="1"/>
  <c r="F944" i="30" l="1"/>
  <c r="F943" i="30" l="1"/>
  <c r="F942" i="30" l="1"/>
  <c r="F941" i="30" l="1"/>
  <c r="F940" i="30" l="1"/>
  <c r="F939" i="30" l="1"/>
  <c r="F938" i="30" l="1"/>
  <c r="F937" i="30" l="1"/>
  <c r="F936" i="30"/>
  <c r="F935" i="30" l="1"/>
  <c r="F934" i="30" l="1"/>
  <c r="F933" i="30" l="1"/>
  <c r="F932" i="30" l="1"/>
  <c r="F931" i="30" l="1"/>
  <c r="F930" i="30" l="1"/>
  <c r="F929" i="30"/>
  <c r="F928" i="30" l="1"/>
  <c r="F927" i="30" l="1"/>
  <c r="F926" i="30" l="1"/>
  <c r="F925" i="30" l="1"/>
  <c r="F924" i="30" l="1"/>
  <c r="F923" i="30" l="1"/>
  <c r="F922" i="30" l="1"/>
  <c r="F921" i="30" l="1"/>
  <c r="F920" i="30" l="1"/>
  <c r="F919" i="30" l="1"/>
  <c r="F918" i="30" l="1"/>
  <c r="F917" i="30" l="1"/>
  <c r="F916" i="30" l="1"/>
  <c r="F915" i="30" l="1"/>
  <c r="F914" i="30" l="1"/>
  <c r="F913" i="30" l="1"/>
  <c r="F912" i="30" l="1"/>
  <c r="F911" i="30" l="1"/>
  <c r="F910" i="30" l="1"/>
  <c r="F909" i="30" l="1"/>
  <c r="F908" i="30" l="1"/>
  <c r="F907" i="30" l="1"/>
  <c r="F906" i="30" l="1"/>
  <c r="F905" i="30" l="1"/>
  <c r="F904" i="30" l="1"/>
  <c r="F903" i="30" l="1"/>
  <c r="F902" i="30" l="1"/>
  <c r="F901" i="30" l="1"/>
  <c r="F900" i="30" l="1"/>
  <c r="F899" i="30" l="1"/>
  <c r="F898" i="30" l="1"/>
  <c r="F897" i="30" l="1"/>
  <c r="F896" i="30"/>
  <c r="F895" i="30" l="1"/>
  <c r="F894" i="30" l="1"/>
  <c r="F893" i="30" l="1"/>
  <c r="F892" i="30" l="1"/>
  <c r="F891" i="30" l="1"/>
  <c r="F890" i="30" l="1"/>
  <c r="F889" i="30" l="1"/>
  <c r="F888" i="30" l="1"/>
  <c r="F887" i="30" l="1"/>
  <c r="F886" i="30" l="1"/>
  <c r="F885" i="30" l="1"/>
  <c r="F884" i="30" l="1"/>
  <c r="F883" i="30"/>
  <c r="F882" i="30" l="1"/>
  <c r="F881" i="30" l="1"/>
  <c r="F880" i="30" l="1"/>
  <c r="F879" i="30" l="1"/>
  <c r="F878" i="30" l="1"/>
  <c r="F877" i="30" l="1"/>
  <c r="F876" i="30" l="1"/>
  <c r="F875" i="30" l="1"/>
  <c r="F874" i="30" l="1"/>
  <c r="F873" i="30" l="1"/>
  <c r="F872" i="30" l="1"/>
  <c r="F871" i="30" l="1"/>
  <c r="F870" i="30" l="1"/>
  <c r="F869" i="30" l="1"/>
  <c r="F868" i="30" l="1"/>
  <c r="F867" i="30"/>
  <c r="F866" i="30"/>
  <c r="F865" i="30" l="1"/>
  <c r="F864" i="30" l="1"/>
  <c r="F863" i="30" l="1"/>
  <c r="F862" i="30" l="1"/>
  <c r="F861" i="30" l="1"/>
  <c r="F860" i="30" l="1"/>
  <c r="F859" i="30" l="1"/>
  <c r="F858" i="30"/>
  <c r="F857" i="30" l="1"/>
  <c r="F856" i="30"/>
  <c r="F855" i="30"/>
  <c r="F854" i="30" l="1"/>
  <c r="F853" i="30" l="1"/>
  <c r="F852" i="30" l="1"/>
  <c r="F851" i="30"/>
  <c r="F850" i="30" l="1"/>
  <c r="F849" i="30" l="1"/>
  <c r="F848" i="30" l="1"/>
  <c r="F847" i="30" l="1"/>
  <c r="F846" i="30" l="1"/>
  <c r="F845" i="30" l="1"/>
  <c r="F844" i="30" l="1"/>
  <c r="F843" i="30" l="1"/>
  <c r="F842" i="30" l="1"/>
  <c r="F841" i="30" l="1"/>
  <c r="F840" i="30" l="1"/>
  <c r="F839" i="30" l="1"/>
  <c r="F838" i="30" l="1"/>
  <c r="F837" i="30" l="1"/>
  <c r="F830" i="30" l="1"/>
  <c r="F836" i="30" l="1"/>
  <c r="F835" i="30" l="1"/>
  <c r="F834" i="30" l="1"/>
  <c r="F833" i="30" l="1"/>
  <c r="F832" i="30"/>
  <c r="F831" i="30" l="1"/>
  <c r="F829" i="30" l="1"/>
  <c r="F828" i="30" l="1"/>
  <c r="F827" i="30"/>
  <c r="F826" i="30" l="1"/>
  <c r="F825" i="30"/>
  <c r="F824" i="30" l="1"/>
  <c r="F823" i="30" l="1"/>
  <c r="F822" i="30" l="1"/>
  <c r="F821" i="30" l="1"/>
  <c r="F820" i="30" l="1"/>
  <c r="F819" i="30" l="1"/>
  <c r="F818" i="30" l="1"/>
  <c r="F817" i="30" l="1"/>
  <c r="F816" i="30" l="1"/>
  <c r="F815" i="30" l="1"/>
  <c r="F814" i="30" l="1"/>
  <c r="F813" i="30" l="1"/>
  <c r="F812" i="30" l="1"/>
  <c r="F811" i="30" l="1"/>
  <c r="F810" i="30" l="1"/>
  <c r="F809" i="30" l="1"/>
  <c r="F808" i="30" l="1"/>
  <c r="F807" i="30" l="1"/>
  <c r="F806" i="30" l="1"/>
  <c r="F805" i="30" l="1"/>
  <c r="F804" i="30" l="1"/>
  <c r="F803" i="30" l="1"/>
  <c r="F802" i="30" l="1"/>
  <c r="F801" i="30" l="1"/>
  <c r="F800" i="30"/>
  <c r="F799" i="30" l="1"/>
  <c r="F798" i="30" l="1"/>
  <c r="F797" i="30" l="1"/>
  <c r="F796" i="30" l="1"/>
  <c r="F795" i="30" l="1"/>
  <c r="F794" i="30" l="1"/>
  <c r="F793" i="30" l="1"/>
  <c r="F792" i="30"/>
  <c r="F791" i="30" l="1"/>
  <c r="F790" i="30" l="1"/>
  <c r="F789" i="30" l="1"/>
  <c r="F788" i="30" l="1"/>
  <c r="F787" i="30" l="1"/>
  <c r="F786" i="30" l="1"/>
  <c r="F785" i="30"/>
  <c r="F784" i="30" l="1"/>
  <c r="F783" i="30" l="1"/>
  <c r="F782" i="30" l="1"/>
  <c r="F781" i="30" l="1"/>
  <c r="F780" i="30" l="1"/>
  <c r="F779" i="30" l="1"/>
  <c r="F778" i="30" l="1"/>
  <c r="F777" i="30" l="1"/>
  <c r="F776" i="30" l="1"/>
  <c r="F775" i="30" l="1"/>
  <c r="F774" i="30" l="1"/>
  <c r="F773" i="30" l="1"/>
  <c r="F772" i="30"/>
  <c r="F771" i="30" l="1"/>
  <c r="F770" i="30" l="1"/>
  <c r="F769" i="30" l="1"/>
  <c r="F768" i="30" l="1"/>
  <c r="F767" i="30" l="1"/>
  <c r="F766" i="30" l="1"/>
  <c r="F765" i="30" l="1"/>
  <c r="F764" i="30" l="1"/>
  <c r="F763" i="30" l="1"/>
  <c r="F762" i="30" l="1"/>
  <c r="F761" i="30" l="1"/>
  <c r="F760" i="30" l="1"/>
  <c r="F759" i="30" l="1"/>
  <c r="F758" i="30" l="1"/>
  <c r="F757" i="30"/>
  <c r="F756" i="30" l="1"/>
  <c r="F755" i="30" l="1"/>
  <c r="F754" i="30" l="1"/>
  <c r="F753" i="30" l="1"/>
  <c r="F752" i="30" l="1"/>
  <c r="F751" i="30" l="1"/>
  <c r="F750" i="30" l="1"/>
  <c r="F749" i="30" l="1"/>
  <c r="F748" i="30" l="1"/>
  <c r="F747" i="30" l="1"/>
  <c r="F746" i="30" l="1"/>
  <c r="F745" i="30" l="1"/>
  <c r="F744" i="30" l="1"/>
  <c r="F743" i="30"/>
  <c r="F742" i="30" l="1"/>
  <c r="F741" i="30" l="1"/>
  <c r="F740" i="30" l="1"/>
  <c r="F739" i="30" l="1"/>
  <c r="F738" i="30" l="1"/>
  <c r="F737" i="30" l="1"/>
  <c r="F736" i="30" l="1"/>
  <c r="F735" i="30" l="1"/>
  <c r="F734" i="30" l="1"/>
  <c r="F733" i="30" l="1"/>
  <c r="F732" i="30"/>
  <c r="F731" i="30" l="1"/>
  <c r="F730" i="30" l="1"/>
  <c r="F729" i="30" l="1"/>
  <c r="F728" i="30" l="1"/>
  <c r="F727" i="30" l="1"/>
  <c r="F726" i="30" l="1"/>
  <c r="F725" i="30" l="1"/>
  <c r="F724" i="30" l="1"/>
  <c r="F723" i="30" l="1"/>
  <c r="F722" i="30" l="1"/>
  <c r="F721" i="30" l="1"/>
  <c r="F720" i="30" l="1"/>
  <c r="F719" i="30" l="1"/>
  <c r="F718" i="30" l="1"/>
  <c r="F717" i="30" l="1"/>
  <c r="F716" i="30" l="1"/>
  <c r="F715" i="30" l="1"/>
  <c r="F714" i="30"/>
  <c r="F713" i="30" l="1"/>
  <c r="F712" i="30" l="1"/>
  <c r="F711" i="30" l="1"/>
  <c r="F710" i="30" l="1"/>
  <c r="F709" i="30" l="1"/>
  <c r="F708" i="30" l="1"/>
  <c r="F707" i="30" l="1"/>
  <c r="F706" i="30" l="1"/>
  <c r="F705" i="30"/>
  <c r="F704" i="30" l="1"/>
  <c r="F703" i="30" l="1"/>
  <c r="F702" i="30" l="1"/>
  <c r="F701" i="30" l="1"/>
  <c r="F700" i="30" l="1"/>
  <c r="F699" i="30" l="1"/>
  <c r="F698" i="30" l="1"/>
  <c r="F697" i="30" l="1"/>
  <c r="F696" i="30" l="1"/>
  <c r="F695" i="30" l="1"/>
  <c r="F694" i="30" l="1"/>
  <c r="F693" i="30" l="1"/>
  <c r="F692" i="30" l="1"/>
  <c r="F691" i="30" l="1"/>
  <c r="F690" i="30" l="1"/>
  <c r="F689" i="30" l="1"/>
  <c r="F688" i="30" l="1"/>
  <c r="F687" i="30" l="1"/>
  <c r="F686" i="30" l="1"/>
  <c r="F685" i="30" l="1"/>
  <c r="F684" i="30" l="1"/>
  <c r="F683" i="30" l="1"/>
  <c r="F682" i="30" l="1"/>
  <c r="F681" i="30" l="1"/>
  <c r="F680" i="30" l="1"/>
  <c r="F679" i="30" l="1"/>
  <c r="F678" i="30" l="1"/>
  <c r="F677" i="30" l="1"/>
  <c r="F676" i="30" l="1"/>
  <c r="F675" i="30" l="1"/>
  <c r="F674" i="30"/>
  <c r="F673" i="30" l="1"/>
  <c r="F672" i="30" l="1"/>
  <c r="F671" i="30" l="1"/>
  <c r="F670" i="30" l="1"/>
  <c r="F669" i="30" l="1"/>
  <c r="F668" i="30" l="1"/>
  <c r="F667" i="30" l="1"/>
  <c r="F666" i="30" l="1"/>
  <c r="F665" i="30" l="1"/>
  <c r="F664" i="30" l="1"/>
  <c r="F663" i="30" l="1"/>
  <c r="F662" i="30" l="1"/>
  <c r="F661" i="30" l="1"/>
  <c r="F660" i="30" l="1"/>
  <c r="F659" i="30" l="1"/>
  <c r="F658" i="30" l="1"/>
  <c r="F657" i="30" l="1"/>
  <c r="F656" i="30" l="1"/>
  <c r="F655" i="30" l="1"/>
  <c r="F654" i="30" l="1"/>
  <c r="F653" i="30" l="1"/>
  <c r="F652" i="30" l="1"/>
  <c r="F651" i="30" l="1"/>
  <c r="F650" i="30" l="1"/>
  <c r="F649" i="30" l="1"/>
  <c r="F648" i="30" l="1"/>
  <c r="F647" i="30" l="1"/>
  <c r="F646" i="30" l="1"/>
  <c r="F645" i="30" l="1"/>
  <c r="F644" i="30" l="1"/>
  <c r="F643" i="30" l="1"/>
  <c r="F642" i="30" l="1"/>
  <c r="F641" i="30" l="1"/>
  <c r="F640" i="30" l="1"/>
  <c r="F639" i="30"/>
  <c r="F638" i="30" l="1"/>
  <c r="F637" i="30" l="1"/>
  <c r="F636" i="30" l="1"/>
  <c r="F635" i="30" l="1"/>
  <c r="F634" i="30" l="1"/>
  <c r="F633" i="30" l="1"/>
  <c r="F632" i="30" l="1"/>
  <c r="F631" i="30" l="1"/>
  <c r="F630" i="30" l="1"/>
  <c r="F629" i="30" l="1"/>
  <c r="F628" i="30" l="1"/>
  <c r="F627" i="30" l="1"/>
  <c r="F626" i="30" l="1"/>
  <c r="F625" i="30" l="1"/>
  <c r="F624" i="30" l="1"/>
  <c r="F623" i="30" l="1"/>
  <c r="F622" i="30" l="1"/>
  <c r="F621" i="30" l="1"/>
  <c r="F620" i="30" l="1"/>
  <c r="F619" i="30" l="1"/>
  <c r="F618" i="30" l="1"/>
  <c r="F604" i="30" l="1"/>
  <c r="F617" i="30" l="1"/>
  <c r="F616" i="30" l="1"/>
  <c r="F615" i="30" l="1"/>
  <c r="F614" i="30" l="1"/>
  <c r="F613" i="30" l="1"/>
  <c r="F612" i="30" l="1"/>
  <c r="F611" i="30" l="1"/>
  <c r="F610" i="30" l="1"/>
  <c r="F609" i="30" l="1"/>
  <c r="F608" i="30" l="1"/>
  <c r="F607" i="30" l="1"/>
  <c r="F606" i="30" l="1"/>
  <c r="F605" i="30" l="1"/>
  <c r="F603" i="30" l="1"/>
  <c r="F602" i="30" l="1"/>
  <c r="F601" i="30" l="1"/>
  <c r="F600" i="30" l="1"/>
  <c r="F599" i="30"/>
  <c r="F598" i="30" l="1"/>
  <c r="F597" i="30"/>
  <c r="F596" i="30" l="1"/>
  <c r="F595" i="30" l="1"/>
  <c r="F594" i="30" l="1"/>
  <c r="F593" i="30" l="1"/>
  <c r="F592" i="30"/>
  <c r="F591" i="30" l="1"/>
  <c r="F590" i="30" l="1"/>
  <c r="F589" i="30" l="1"/>
  <c r="F588" i="30" l="1"/>
  <c r="F587" i="30" l="1"/>
  <c r="F586" i="30" l="1"/>
  <c r="F585" i="30" l="1"/>
  <c r="F584" i="30" l="1"/>
  <c r="F583" i="30" l="1"/>
  <c r="F582" i="30" l="1"/>
  <c r="F581" i="30" l="1"/>
  <c r="F580" i="30" l="1"/>
  <c r="F579" i="30"/>
  <c r="F578" i="30" l="1"/>
  <c r="F577" i="30" l="1"/>
  <c r="F576" i="30"/>
  <c r="F575" i="30" l="1"/>
  <c r="F574" i="30" l="1"/>
  <c r="F573" i="30" l="1"/>
  <c r="F572" i="30"/>
  <c r="F571" i="30" l="1"/>
  <c r="F570" i="30" l="1"/>
  <c r="F569" i="30" l="1"/>
  <c r="F568" i="30" l="1"/>
  <c r="F567" i="30" l="1"/>
  <c r="F566" i="30" l="1"/>
  <c r="F565" i="30" l="1"/>
  <c r="F564" i="30"/>
  <c r="F563" i="30" l="1"/>
  <c r="F562" i="30" l="1"/>
  <c r="F561" i="30" l="1"/>
  <c r="F560" i="30" l="1"/>
  <c r="F559" i="30" l="1"/>
  <c r="F558" i="30" l="1"/>
  <c r="F557" i="30" l="1"/>
  <c r="F556" i="30" l="1"/>
  <c r="F555" i="30" l="1"/>
  <c r="F554" i="30"/>
  <c r="F553" i="30" l="1"/>
  <c r="F552" i="30"/>
  <c r="F551" i="30" l="1"/>
  <c r="F550" i="30" l="1"/>
  <c r="F549" i="30" l="1"/>
  <c r="F548" i="30" l="1"/>
  <c r="F547" i="30" l="1"/>
  <c r="F546" i="30" l="1"/>
  <c r="F545" i="30" l="1"/>
  <c r="F544" i="30" l="1"/>
  <c r="F543" i="30" l="1"/>
  <c r="F542" i="30" l="1"/>
  <c r="F541" i="30" l="1"/>
  <c r="F540" i="30" l="1"/>
  <c r="F539" i="30" l="1"/>
  <c r="F538" i="30" l="1"/>
  <c r="F537" i="30" l="1"/>
  <c r="F536" i="30"/>
  <c r="F535" i="30" l="1"/>
  <c r="F534" i="30" l="1"/>
  <c r="F533" i="30" l="1"/>
  <c r="F532" i="30" l="1"/>
  <c r="F531" i="30" l="1"/>
  <c r="F530" i="30"/>
  <c r="F529" i="30" l="1"/>
  <c r="F528" i="30" l="1"/>
  <c r="F527" i="30" l="1"/>
  <c r="F526" i="30" l="1"/>
  <c r="F525" i="30" l="1"/>
  <c r="F524" i="30" l="1"/>
  <c r="F523" i="30" l="1"/>
  <c r="F522" i="30" l="1"/>
  <c r="F521" i="30" l="1"/>
  <c r="F520" i="30" l="1"/>
  <c r="F519" i="30" l="1"/>
  <c r="F518" i="30" l="1"/>
  <c r="F517" i="30" l="1"/>
  <c r="F516" i="30" l="1"/>
  <c r="F515" i="30" l="1"/>
  <c r="F514" i="30" l="1"/>
  <c r="F513" i="30" l="1"/>
  <c r="F512" i="30" l="1"/>
  <c r="F511" i="30" l="1"/>
  <c r="F510" i="30" l="1"/>
  <c r="F509" i="30" l="1"/>
  <c r="F508" i="30" l="1"/>
  <c r="F507" i="30" l="1"/>
  <c r="F506" i="30"/>
  <c r="F505" i="30"/>
  <c r="F504" i="30"/>
  <c r="F503" i="30"/>
  <c r="F502" i="30" l="1"/>
  <c r="F501" i="30" l="1"/>
  <c r="F500" i="30" l="1"/>
  <c r="F499" i="30" l="1"/>
  <c r="F498" i="30" l="1"/>
  <c r="F497" i="30" l="1"/>
  <c r="F496" i="30" l="1"/>
  <c r="F495" i="30" l="1"/>
  <c r="F494" i="30" l="1"/>
  <c r="F493" i="30" l="1"/>
  <c r="F492" i="30" l="1"/>
  <c r="F491" i="30" l="1"/>
  <c r="F490" i="30" l="1"/>
  <c r="F489" i="30"/>
  <c r="F488" i="30" l="1"/>
  <c r="F487" i="30" l="1"/>
  <c r="F486" i="30" l="1"/>
  <c r="F485" i="30" l="1"/>
  <c r="F484" i="30" l="1"/>
  <c r="F483" i="30" l="1"/>
  <c r="F482" i="30" l="1"/>
  <c r="F481" i="30" l="1"/>
  <c r="F480" i="30" l="1"/>
  <c r="F479" i="30" l="1"/>
  <c r="F478" i="30"/>
  <c r="F477" i="30" l="1"/>
  <c r="F476" i="30" l="1"/>
  <c r="F475" i="30" l="1"/>
  <c r="F474" i="30" l="1"/>
  <c r="F473" i="30" l="1"/>
  <c r="F472" i="30" l="1"/>
  <c r="F471" i="30" l="1"/>
  <c r="F470" i="30" l="1"/>
  <c r="F469" i="30" l="1"/>
  <c r="F468" i="30" l="1"/>
  <c r="F464" i="30" l="1"/>
  <c r="F467" i="30" l="1"/>
  <c r="F466" i="30" l="1"/>
  <c r="F465" i="30" l="1"/>
  <c r="F463" i="30" l="1"/>
  <c r="F462" i="30" l="1"/>
  <c r="F461" i="30" l="1"/>
  <c r="F460" i="30" l="1"/>
  <c r="F459" i="30" l="1"/>
  <c r="F458" i="30" l="1"/>
  <c r="F457" i="30" l="1"/>
  <c r="F456" i="30" l="1"/>
  <c r="F455" i="30" l="1"/>
  <c r="F454" i="30"/>
  <c r="F453" i="30" l="1"/>
  <c r="F452" i="30" l="1"/>
  <c r="F451" i="30" l="1"/>
  <c r="F450" i="30" l="1"/>
  <c r="F449" i="30" l="1"/>
  <c r="F448" i="30"/>
  <c r="F447" i="30" l="1"/>
  <c r="F446" i="30" l="1"/>
  <c r="F445" i="30" l="1"/>
  <c r="F444" i="30" l="1"/>
  <c r="F443" i="30" l="1"/>
  <c r="F442" i="30" l="1"/>
  <c r="F441" i="30" l="1"/>
  <c r="F440" i="30" l="1"/>
  <c r="F439" i="30" l="1"/>
  <c r="F438" i="30" l="1"/>
  <c r="F437" i="30" l="1"/>
  <c r="F430" i="30" l="1"/>
  <c r="F436" i="30" l="1"/>
  <c r="F435" i="30" l="1"/>
  <c r="F434" i="30" l="1"/>
  <c r="F433" i="30" l="1"/>
  <c r="F432" i="30" l="1"/>
  <c r="F431" i="30" l="1"/>
  <c r="F429" i="30" l="1"/>
  <c r="F428" i="30" l="1"/>
  <c r="F427" i="30" l="1"/>
  <c r="F426" i="30" l="1"/>
  <c r="F425" i="30" l="1"/>
  <c r="F424" i="30" l="1"/>
  <c r="F423" i="30"/>
  <c r="F422" i="30" l="1"/>
  <c r="F421" i="30" l="1"/>
  <c r="F420" i="30" l="1"/>
  <c r="F419" i="30"/>
  <c r="F418" i="30"/>
  <c r="F417" i="30" l="1"/>
  <c r="F416" i="30" l="1"/>
  <c r="F415" i="30" l="1"/>
  <c r="F414" i="30" l="1"/>
  <c r="F413" i="30"/>
  <c r="F412" i="30" l="1"/>
  <c r="F411" i="30" l="1"/>
  <c r="F410" i="30" l="1"/>
  <c r="F409" i="30" l="1"/>
  <c r="F408" i="30" l="1"/>
  <c r="F407" i="30" l="1"/>
  <c r="F406" i="30" l="1"/>
  <c r="F405" i="30"/>
  <c r="F404" i="30" l="1"/>
  <c r="F403" i="30" l="1"/>
  <c r="F402" i="30" l="1"/>
  <c r="F401" i="30" l="1"/>
  <c r="F400" i="30" l="1"/>
  <c r="F399" i="30" l="1"/>
  <c r="F398" i="30" l="1"/>
  <c r="F397" i="30" l="1"/>
  <c r="F396" i="30" l="1"/>
  <c r="F395" i="30" l="1"/>
  <c r="F394" i="30" l="1"/>
  <c r="F393" i="30" l="1"/>
  <c r="F392" i="30" l="1"/>
  <c r="F391" i="30"/>
  <c r="F390" i="30" l="1"/>
  <c r="F389" i="30" l="1"/>
  <c r="F388" i="30"/>
  <c r="F387" i="30" l="1"/>
  <c r="F386" i="30" l="1"/>
  <c r="F385" i="30" l="1"/>
  <c r="F384" i="30" l="1"/>
  <c r="F383" i="30" l="1"/>
  <c r="F382" i="30" l="1"/>
  <c r="F381" i="30" l="1"/>
  <c r="F380" i="30" l="1"/>
  <c r="F379" i="30" l="1"/>
  <c r="F378" i="30" l="1"/>
  <c r="F377" i="30" l="1"/>
  <c r="F376" i="30" l="1"/>
  <c r="F375" i="30" l="1"/>
  <c r="F374" i="30"/>
  <c r="F373" i="30" l="1"/>
  <c r="F372" i="30" l="1"/>
  <c r="F371" i="30" l="1"/>
  <c r="F370" i="30" l="1"/>
  <c r="F369" i="30" l="1"/>
  <c r="F368" i="30"/>
  <c r="F367" i="30"/>
  <c r="F366" i="30" l="1"/>
  <c r="F365" i="30" l="1"/>
  <c r="F364" i="30" l="1"/>
  <c r="F363" i="30" l="1"/>
  <c r="F362" i="30"/>
  <c r="F361" i="30" l="1"/>
  <c r="F360" i="30" l="1"/>
  <c r="F359" i="30" l="1"/>
  <c r="F358" i="30" l="1"/>
  <c r="F353" i="30" l="1"/>
  <c r="F357" i="30" l="1"/>
  <c r="F356" i="30" l="1"/>
  <c r="F355" i="30" l="1"/>
  <c r="F354" i="30" l="1"/>
  <c r="F352" i="30" l="1"/>
  <c r="F351" i="30" l="1"/>
  <c r="F350" i="30" l="1"/>
  <c r="F349" i="30" l="1"/>
  <c r="F348" i="30" l="1"/>
  <c r="F347" i="30" l="1"/>
  <c r="F346" i="30" l="1"/>
  <c r="F345" i="30" l="1"/>
  <c r="F344" i="30" l="1"/>
  <c r="F343" i="30" l="1"/>
  <c r="F342" i="30"/>
  <c r="F341" i="30" l="1"/>
  <c r="F340" i="30" l="1"/>
  <c r="F339" i="30" l="1"/>
  <c r="F338" i="30"/>
  <c r="F337" i="30" l="1"/>
  <c r="F336" i="30" l="1"/>
  <c r="F335" i="30" l="1"/>
  <c r="F334" i="30" l="1"/>
  <c r="F333" i="30" l="1"/>
  <c r="F332" i="30" l="1"/>
  <c r="F331" i="30" l="1"/>
  <c r="F330" i="30" l="1"/>
  <c r="F329" i="30" l="1"/>
  <c r="F328" i="30" l="1"/>
  <c r="F327" i="30" l="1"/>
  <c r="F326" i="30" l="1"/>
  <c r="F325" i="30"/>
  <c r="F324" i="30" l="1"/>
  <c r="F323" i="30" l="1"/>
  <c r="F322" i="30" l="1"/>
  <c r="F321" i="30" l="1"/>
  <c r="F320" i="30" l="1"/>
  <c r="F319" i="30" l="1"/>
  <c r="F318" i="30" l="1"/>
  <c r="F317" i="30" l="1"/>
  <c r="F315" i="30" l="1"/>
  <c r="F316" i="30" l="1"/>
  <c r="F314" i="30" l="1"/>
  <c r="F313" i="30"/>
  <c r="F312" i="30" l="1"/>
  <c r="F311" i="30" l="1"/>
  <c r="F310" i="30" l="1"/>
  <c r="F309" i="30"/>
  <c r="F308" i="30" l="1"/>
  <c r="F303" i="30" l="1"/>
  <c r="F307" i="30" l="1"/>
  <c r="F306" i="30" l="1"/>
  <c r="F305" i="30"/>
  <c r="F304" i="30" l="1"/>
  <c r="F302" i="30" l="1"/>
  <c r="F301" i="30" l="1"/>
  <c r="F300" i="30" l="1"/>
  <c r="F294" i="30"/>
  <c r="F299" i="30" l="1"/>
  <c r="F298" i="30" l="1"/>
  <c r="F297" i="30"/>
  <c r="F296" i="30" l="1"/>
  <c r="F295" i="30" l="1"/>
  <c r="F293" i="30" l="1"/>
  <c r="F292" i="30" l="1"/>
  <c r="F291" i="30" l="1"/>
  <c r="F290" i="30" l="1"/>
  <c r="F289" i="30" l="1"/>
  <c r="F288" i="30"/>
  <c r="F287" i="30" l="1"/>
  <c r="F286" i="30" l="1"/>
  <c r="F285" i="30" l="1"/>
  <c r="F284" i="30" l="1"/>
  <c r="F283" i="30"/>
  <c r="F282" i="30" l="1"/>
  <c r="F281" i="30" l="1"/>
  <c r="F280" i="30" l="1"/>
  <c r="F279" i="30" l="1"/>
  <c r="F278" i="30" l="1"/>
  <c r="F277" i="30" l="1"/>
  <c r="F276" i="30" l="1"/>
  <c r="F275" i="30" l="1"/>
  <c r="F274" i="30" l="1"/>
  <c r="F273" i="30" l="1"/>
  <c r="F272" i="30" l="1"/>
  <c r="F271" i="30" l="1"/>
  <c r="F270" i="30" l="1"/>
  <c r="F269" i="30" l="1"/>
  <c r="F268" i="30" l="1"/>
  <c r="F267" i="30" l="1"/>
  <c r="F266" i="30" l="1"/>
  <c r="F265" i="30" l="1"/>
  <c r="F254" i="30" l="1"/>
  <c r="F264" i="30" l="1"/>
  <c r="F263" i="30" l="1"/>
  <c r="F262" i="30" l="1"/>
  <c r="F261" i="30" l="1"/>
  <c r="F260" i="30" l="1"/>
  <c r="F259" i="30" l="1"/>
  <c r="F258" i="30" l="1"/>
  <c r="F257" i="30"/>
  <c r="F256" i="30"/>
  <c r="F255" i="30" l="1"/>
  <c r="F253" i="30"/>
  <c r="F252" i="30" l="1"/>
  <c r="F251" i="30"/>
  <c r="F250" i="30" l="1"/>
  <c r="F249" i="30" l="1"/>
  <c r="F248" i="30"/>
  <c r="F247" i="30" l="1"/>
  <c r="F246" i="30" l="1"/>
  <c r="F245" i="30"/>
  <c r="F244" i="30" l="1"/>
  <c r="F243" i="30" l="1"/>
  <c r="F242" i="30" l="1"/>
  <c r="F241" i="30" l="1"/>
  <c r="F240" i="30" l="1"/>
  <c r="F239" i="30" l="1"/>
  <c r="F238" i="30" l="1"/>
  <c r="F237" i="30" l="1"/>
  <c r="F236" i="30" l="1"/>
  <c r="F235" i="30" l="1"/>
  <c r="F234" i="30" l="1"/>
  <c r="F233" i="30" l="1"/>
  <c r="F232" i="30"/>
  <c r="F231" i="30"/>
  <c r="F230" i="30" l="1"/>
  <c r="F229" i="30" l="1"/>
  <c r="F228" i="30" l="1"/>
  <c r="F227" i="30" l="1"/>
  <c r="F226" i="30" l="1"/>
  <c r="F225" i="30" l="1"/>
  <c r="F224" i="30" l="1"/>
  <c r="F223" i="30" l="1"/>
  <c r="F222" i="30"/>
  <c r="F221" i="30" l="1"/>
  <c r="F220" i="30" l="1"/>
  <c r="F219" i="30" l="1"/>
  <c r="F218" i="30" l="1"/>
  <c r="F217" i="30" l="1"/>
  <c r="F216" i="30" l="1"/>
  <c r="F215" i="30" l="1"/>
  <c r="F214" i="30" l="1"/>
  <c r="F213" i="30" l="1"/>
  <c r="F212" i="30" l="1"/>
  <c r="F211" i="30" l="1"/>
  <c r="F210" i="30" l="1"/>
  <c r="F209" i="30" l="1"/>
  <c r="F208" i="30" l="1"/>
  <c r="F207" i="30" l="1"/>
  <c r="F206" i="30"/>
  <c r="F205" i="30" l="1"/>
  <c r="F204" i="30" l="1"/>
  <c r="F203" i="30" l="1"/>
  <c r="F202" i="30" l="1"/>
  <c r="F201" i="30"/>
  <c r="F200" i="30"/>
  <c r="F199" i="30" l="1"/>
  <c r="F198" i="30" l="1"/>
  <c r="F197" i="30" l="1"/>
  <c r="F196" i="30" l="1"/>
  <c r="F195" i="30"/>
  <c r="F194" i="30" l="1"/>
  <c r="F193" i="30" l="1"/>
  <c r="F192" i="30" l="1"/>
  <c r="F191" i="30" l="1"/>
  <c r="F190" i="30" l="1"/>
  <c r="F189" i="30" l="1"/>
  <c r="F188" i="30" l="1"/>
  <c r="F187" i="30" l="1"/>
  <c r="F186" i="30" l="1"/>
  <c r="F185" i="30" l="1"/>
  <c r="F184" i="30"/>
  <c r="F183" i="30" l="1"/>
  <c r="F182" i="30" l="1"/>
  <c r="F181" i="30" l="1"/>
  <c r="F180" i="30" l="1"/>
  <c r="F179" i="30" l="1"/>
  <c r="F178" i="30"/>
  <c r="F177" i="30" l="1"/>
  <c r="F176" i="30" l="1"/>
  <c r="F175" i="30"/>
  <c r="F174" i="30" l="1"/>
  <c r="F173" i="30" l="1"/>
  <c r="F172" i="30" l="1"/>
  <c r="F171" i="30" l="1"/>
  <c r="F170" i="30" l="1"/>
  <c r="F169" i="30" l="1"/>
  <c r="F168" i="30" l="1"/>
  <c r="F167" i="30" l="1"/>
  <c r="F166" i="30" l="1"/>
  <c r="F165" i="30"/>
  <c r="F164" i="30" l="1"/>
  <c r="F163" i="30" l="1"/>
  <c r="F162" i="30" l="1"/>
  <c r="F161" i="30" l="1"/>
  <c r="F160" i="30" l="1"/>
  <c r="F159" i="30" l="1"/>
  <c r="F158" i="30" l="1"/>
  <c r="F157" i="30" l="1"/>
  <c r="F156" i="30" l="1"/>
  <c r="F155" i="30" l="1"/>
  <c r="F154" i="30" l="1"/>
  <c r="F153" i="30" l="1"/>
  <c r="F152" i="30"/>
  <c r="F151" i="30" l="1"/>
  <c r="F150" i="30" l="1"/>
  <c r="F149" i="30"/>
  <c r="F148" i="30" l="1"/>
  <c r="F147" i="30" l="1"/>
  <c r="F146" i="30" l="1"/>
  <c r="F145" i="30" l="1"/>
  <c r="F144" i="30" l="1"/>
  <c r="F143" i="30" l="1"/>
  <c r="F142" i="30" l="1"/>
  <c r="F141" i="30"/>
  <c r="F140" i="30"/>
  <c r="F139" i="30" l="1"/>
  <c r="F138" i="30" l="1"/>
  <c r="F137" i="30" l="1"/>
  <c r="F136" i="30" l="1"/>
  <c r="F135" i="30" l="1"/>
  <c r="F134" i="30" l="1"/>
  <c r="F133" i="30" l="1"/>
  <c r="F132" i="30" l="1"/>
  <c r="F131" i="30" l="1"/>
  <c r="F130" i="30" l="1"/>
  <c r="F129" i="30" l="1"/>
  <c r="F128" i="30"/>
  <c r="F127" i="30" l="1"/>
  <c r="F126" i="30"/>
  <c r="F125" i="30" l="1"/>
  <c r="F124" i="30" l="1"/>
  <c r="F123" i="30" l="1"/>
  <c r="F122" i="30"/>
  <c r="F121" i="30" l="1"/>
  <c r="F120" i="30" l="1"/>
  <c r="F119" i="30"/>
  <c r="F118" i="30"/>
  <c r="F117" i="30" l="1"/>
  <c r="F116" i="30" l="1"/>
  <c r="F115" i="30" l="1"/>
  <c r="F114" i="30" l="1"/>
  <c r="F113" i="30"/>
  <c r="F112" i="30" l="1"/>
  <c r="F111" i="30" l="1"/>
  <c r="F110" i="30" l="1"/>
  <c r="F109" i="30" l="1"/>
  <c r="F108" i="30"/>
  <c r="F107" i="30" l="1"/>
  <c r="F106" i="30" l="1"/>
  <c r="F105" i="30" l="1"/>
  <c r="F104" i="30" l="1"/>
  <c r="F103" i="30" l="1"/>
  <c r="F102" i="30" l="1"/>
  <c r="F101" i="30" l="1"/>
  <c r="F100" i="30" l="1"/>
  <c r="F99" i="30" l="1"/>
  <c r="F98" i="30" l="1"/>
  <c r="F97" i="30" l="1"/>
  <c r="F96" i="30" l="1"/>
  <c r="F95" i="30" l="1"/>
  <c r="F94" i="30"/>
  <c r="F93" i="30" l="1"/>
  <c r="F92" i="30" l="1"/>
  <c r="F91" i="30" l="1"/>
  <c r="F90" i="30" l="1"/>
  <c r="F89" i="30" l="1"/>
  <c r="F88" i="30" l="1"/>
  <c r="F87" i="30" l="1"/>
  <c r="F86" i="30" l="1"/>
  <c r="F85" i="30" l="1"/>
  <c r="F84" i="30"/>
  <c r="F83" i="30" l="1"/>
  <c r="F82" i="30" l="1"/>
  <c r="F81" i="30"/>
  <c r="F75" i="30" l="1"/>
  <c r="F80" i="30" l="1"/>
  <c r="F79" i="30" l="1"/>
  <c r="F78" i="30" l="1"/>
  <c r="F77" i="30" l="1"/>
  <c r="F76" i="30" l="1"/>
  <c r="F74" i="30" l="1"/>
  <c r="F73" i="30"/>
  <c r="F72" i="30" l="1"/>
  <c r="F71" i="30" l="1"/>
  <c r="F70" i="30" l="1"/>
  <c r="F69" i="30" l="1"/>
  <c r="F68" i="30" l="1"/>
  <c r="F67" i="30"/>
  <c r="F66" i="30" l="1"/>
  <c r="F65" i="30" l="1"/>
  <c r="F64" i="30" l="1"/>
  <c r="F63" i="30" l="1"/>
  <c r="F62" i="30" l="1"/>
  <c r="F61" i="30" l="1"/>
  <c r="F60" i="30" l="1"/>
  <c r="F59" i="30" l="1"/>
  <c r="F58" i="30" l="1"/>
  <c r="F57" i="30" l="1"/>
  <c r="F56" i="30"/>
  <c r="F55" i="30"/>
  <c r="F54" i="30"/>
  <c r="F46" i="30" l="1"/>
  <c r="F53" i="30" l="1"/>
  <c r="F52" i="30" l="1"/>
  <c r="F51" i="30" l="1"/>
  <c r="F50" i="30" l="1"/>
  <c r="F49" i="30" l="1"/>
  <c r="F48" i="30" l="1"/>
  <c r="F47" i="30" l="1"/>
  <c r="F45" i="30" l="1"/>
  <c r="F44" i="30" l="1"/>
  <c r="F43" i="30" l="1"/>
  <c r="F42" i="30" l="1"/>
  <c r="F41" i="30"/>
  <c r="F40" i="30"/>
  <c r="F39" i="30" l="1"/>
  <c r="F38" i="30" l="1"/>
  <c r="F37" i="30" l="1"/>
  <c r="F36" i="30" l="1"/>
  <c r="F35" i="30" l="1"/>
  <c r="F34" i="30" l="1"/>
  <c r="F33" i="30"/>
  <c r="F32" i="30" l="1"/>
  <c r="F31" i="30" l="1"/>
  <c r="F30" i="30" l="1"/>
  <c r="F29" i="30"/>
  <c r="F28" i="30" l="1"/>
  <c r="F27" i="30" l="1"/>
  <c r="F26" i="30" l="1"/>
  <c r="F25" i="30"/>
  <c r="F24" i="30"/>
  <c r="F23" i="30" l="1"/>
  <c r="F22" i="30" l="1"/>
  <c r="F21" i="30"/>
  <c r="F20" i="30" l="1"/>
  <c r="F19" i="30" l="1"/>
  <c r="F13" i="30" l="1"/>
  <c r="F18" i="30" l="1"/>
  <c r="F17" i="30" l="1"/>
  <c r="F16" i="30" l="1"/>
  <c r="F15" i="30" l="1"/>
  <c r="F14" i="30" l="1"/>
  <c r="F12" i="30" l="1"/>
  <c r="F11" i="30" l="1"/>
  <c r="F10" i="30"/>
  <c r="F9" i="30"/>
  <c r="F8" i="30"/>
  <c r="F7" i="30" l="1"/>
  <c r="F6" i="30"/>
  <c r="F2" i="30" l="1"/>
  <c r="F3" i="30"/>
  <c r="F4" i="30"/>
  <c r="F5" i="30" l="1"/>
  <c r="Z2" i="30" l="1" a="1"/>
  <c r="Z2" i="30" s="1"/>
  <c r="AA2" i="30" l="1"/>
  <c r="AB2" i="30" l="1"/>
  <c r="AF2" i="30" s="1"/>
  <c r="AC2" i="30" l="1"/>
  <c r="AD2" i="30"/>
  <c r="AE2" i="30"/>
  <c r="M5" i="30" s="1" a="1"/>
  <c r="M5" i="30" s="1"/>
  <c r="M1117" i="30" l="1" a="1"/>
  <c r="M1117" i="30" s="1"/>
  <c r="M1120" i="30" a="1"/>
  <c r="M1120" i="30" s="1"/>
  <c r="M1121" i="30" a="1"/>
  <c r="M1121" i="30" s="1"/>
  <c r="M1119" i="30" a="1"/>
  <c r="M1119" i="30" s="1"/>
  <c r="M1118" i="30" a="1"/>
  <c r="M1118" i="30" s="1"/>
  <c r="M1116" i="30" a="1"/>
  <c r="M1116" i="30" s="1"/>
  <c r="M1114" i="30" a="1"/>
  <c r="M1114" i="30" s="1"/>
  <c r="M1115" i="30" a="1"/>
  <c r="M1115" i="30" s="1"/>
  <c r="M1113" i="30" a="1"/>
  <c r="M1113" i="30" s="1"/>
  <c r="M1112" i="30" a="1"/>
  <c r="M1112" i="30" s="1"/>
  <c r="M1110" i="30" a="1"/>
  <c r="M1110" i="30" s="1"/>
  <c r="M1111" i="30" a="1"/>
  <c r="M1111" i="30" s="1"/>
  <c r="M1109" i="30" a="1"/>
  <c r="M1109" i="30" s="1"/>
  <c r="M1108" i="30" a="1"/>
  <c r="M1108" i="30" s="1"/>
  <c r="M1107" i="30" a="1"/>
  <c r="M1107" i="30" s="1"/>
  <c r="M1106" i="30" a="1"/>
  <c r="M1106" i="30" s="1"/>
  <c r="M1105" i="30" a="1"/>
  <c r="M1105" i="30" s="1"/>
  <c r="M1104" i="30" a="1"/>
  <c r="M1104" i="30" s="1"/>
  <c r="M1103" i="30" a="1"/>
  <c r="M1103" i="30" s="1"/>
  <c r="M1102" i="30" a="1"/>
  <c r="M1102" i="30" s="1"/>
  <c r="M1101" i="30" a="1"/>
  <c r="M1101" i="30" s="1"/>
  <c r="M1100" i="30" a="1"/>
  <c r="M1100" i="30" s="1"/>
  <c r="M1099" i="30" a="1"/>
  <c r="M1099" i="30" s="1"/>
  <c r="M1098" i="30" a="1"/>
  <c r="M1098" i="30" s="1"/>
  <c r="M1097" i="30" a="1"/>
  <c r="M1097" i="30" s="1"/>
  <c r="M1095" i="30" a="1"/>
  <c r="M1095" i="30" s="1"/>
  <c r="M1096" i="30" a="1"/>
  <c r="M1096" i="30" s="1"/>
  <c r="M1093" i="30" a="1"/>
  <c r="M1093" i="30" s="1"/>
  <c r="M1094" i="30" a="1"/>
  <c r="M1094" i="30" s="1"/>
  <c r="M1092" i="30" a="1"/>
  <c r="M1092" i="30" s="1"/>
  <c r="M1091" i="30" a="1"/>
  <c r="M1091" i="30" s="1"/>
  <c r="M1090" i="30" a="1"/>
  <c r="M1090" i="30" s="1"/>
  <c r="M1089" i="30" a="1"/>
  <c r="M1089" i="30" s="1"/>
  <c r="M1088" i="30" a="1"/>
  <c r="M1088" i="30" s="1"/>
  <c r="M1087" i="30" a="1"/>
  <c r="M1087" i="30" s="1"/>
  <c r="M1086" i="30" a="1"/>
  <c r="M1086" i="30" s="1"/>
  <c r="M1085" i="30" a="1"/>
  <c r="M1085" i="30" s="1"/>
  <c r="M1084" i="30" a="1"/>
  <c r="M1084" i="30" s="1"/>
  <c r="M1083" i="30" a="1"/>
  <c r="M1083" i="30" s="1"/>
  <c r="M1082" i="30" a="1"/>
  <c r="M1082" i="30" s="1"/>
  <c r="M1081" i="30" a="1"/>
  <c r="M1081" i="30" s="1"/>
  <c r="M1080" i="30" a="1"/>
  <c r="M1080" i="30" s="1"/>
  <c r="M1079" i="30" a="1"/>
  <c r="M1079" i="30" s="1"/>
  <c r="M1078" i="30" a="1"/>
  <c r="M1078" i="30" s="1"/>
  <c r="M1077" i="30" a="1"/>
  <c r="M1077" i="30" s="1"/>
  <c r="M1075" i="30" a="1"/>
  <c r="M1075" i="30" s="1"/>
  <c r="M1076" i="30" a="1"/>
  <c r="M1076" i="30" s="1"/>
  <c r="M1074" i="30" a="1"/>
  <c r="M1074" i="30" s="1"/>
  <c r="M1073" i="30" a="1"/>
  <c r="M1073" i="30" s="1"/>
  <c r="M1072" i="30" a="1"/>
  <c r="M1072" i="30" s="1"/>
  <c r="M1071" i="30" a="1"/>
  <c r="M1071" i="30" s="1"/>
  <c r="M1070" i="30" a="1"/>
  <c r="M1070" i="30" s="1"/>
  <c r="M1069" i="30" a="1"/>
  <c r="M1069" i="30" s="1"/>
  <c r="M1068" i="30" a="1"/>
  <c r="M1068" i="30" s="1"/>
  <c r="M1066" i="30" a="1"/>
  <c r="M1066" i="30" s="1"/>
  <c r="M1067" i="30" a="1"/>
  <c r="M1067" i="30" s="1"/>
  <c r="M1065" i="30" a="1"/>
  <c r="M1065" i="30" s="1"/>
  <c r="M1064" i="30" a="1"/>
  <c r="M1064" i="30" s="1"/>
  <c r="M1063" i="30" a="1"/>
  <c r="M1063" i="30" s="1"/>
  <c r="M1061" i="30" a="1"/>
  <c r="M1061" i="30" s="1"/>
  <c r="M1062" i="30" a="1"/>
  <c r="M1062" i="30" s="1"/>
  <c r="M1060" i="30" a="1"/>
  <c r="M1060" i="30" s="1"/>
  <c r="M1059" i="30" a="1"/>
  <c r="M1059" i="30" s="1"/>
  <c r="M1058" i="30" a="1"/>
  <c r="M1058" i="30" s="1"/>
  <c r="M1056" i="30" a="1"/>
  <c r="M1056" i="30" s="1"/>
  <c r="M1057" i="30" a="1"/>
  <c r="M1057" i="30" s="1"/>
  <c r="M1055" i="30" a="1"/>
  <c r="M1055" i="30" s="1"/>
  <c r="M1054" i="30" a="1"/>
  <c r="M1054" i="30" s="1"/>
  <c r="M1053" i="30" a="1"/>
  <c r="M1053" i="30" s="1"/>
  <c r="M1052" i="30" a="1"/>
  <c r="M1052" i="30" s="1"/>
  <c r="M1051" i="30" a="1"/>
  <c r="M1051" i="30" s="1"/>
  <c r="M1050" i="30" a="1"/>
  <c r="M1050" i="30" s="1"/>
  <c r="M1049" i="30" a="1"/>
  <c r="M1049" i="30" s="1"/>
  <c r="M1048" i="30" a="1"/>
  <c r="M1048" i="30" s="1"/>
  <c r="M1046" i="30" a="1"/>
  <c r="M1046" i="30" s="1"/>
  <c r="M1047" i="30" a="1"/>
  <c r="M1047" i="30" s="1"/>
  <c r="M1045" i="30" a="1"/>
  <c r="M1045" i="30" s="1"/>
  <c r="M1044" i="30" a="1"/>
  <c r="M1044" i="30" s="1"/>
  <c r="M1043" i="30" a="1"/>
  <c r="M1043" i="30" s="1"/>
  <c r="M1042" i="30" a="1"/>
  <c r="M1042" i="30" s="1"/>
  <c r="M1041" i="30" a="1"/>
  <c r="M1041" i="30" s="1"/>
  <c r="M1040" i="30" a="1"/>
  <c r="M1040" i="30" s="1"/>
  <c r="M1039" i="30" a="1"/>
  <c r="M1039" i="30" s="1"/>
  <c r="M1038" i="30" a="1"/>
  <c r="M1038" i="30" s="1"/>
  <c r="M1037" i="30" a="1"/>
  <c r="M1037" i="30" s="1"/>
  <c r="M1036" i="30" a="1"/>
  <c r="M1036" i="30" s="1"/>
  <c r="M1032" i="30" a="1"/>
  <c r="M1032" i="30" s="1"/>
  <c r="M1035" i="30" a="1"/>
  <c r="M1035" i="30" s="1"/>
  <c r="M1034" i="30" a="1"/>
  <c r="M1034" i="30" s="1"/>
  <c r="M1033" i="30" a="1"/>
  <c r="M1033" i="30" s="1"/>
  <c r="M1031" i="30" a="1"/>
  <c r="M1031" i="30" s="1"/>
  <c r="M1030" i="30" a="1"/>
  <c r="M1030" i="30" s="1"/>
  <c r="M1029" i="30" a="1"/>
  <c r="M1029" i="30" s="1"/>
  <c r="M1028" i="30" a="1"/>
  <c r="M1028" i="30" s="1"/>
  <c r="M1027" i="30" a="1"/>
  <c r="M1027" i="30" s="1"/>
  <c r="M1021" i="30" a="1"/>
  <c r="M1021" i="30" s="1"/>
  <c r="M1026" i="30" a="1"/>
  <c r="M1026" i="30" s="1"/>
  <c r="M1025" i="30" a="1"/>
  <c r="M1025" i="30" s="1"/>
  <c r="M1024" i="30" a="1"/>
  <c r="M1024" i="30" s="1"/>
  <c r="M1023" i="30" a="1"/>
  <c r="M1023" i="30" s="1"/>
  <c r="M1022" i="30" a="1"/>
  <c r="M1022" i="30" s="1"/>
  <c r="M1020" i="30" a="1"/>
  <c r="M1020" i="30" s="1"/>
  <c r="M1019" i="30" a="1"/>
  <c r="M1019" i="30" s="1"/>
  <c r="M1017" i="30" a="1"/>
  <c r="M1017" i="30" s="1"/>
  <c r="M1018" i="30" a="1"/>
  <c r="M1018" i="30" s="1"/>
  <c r="M1016" i="30" a="1"/>
  <c r="M1016" i="30" s="1"/>
  <c r="M1015" i="30" a="1"/>
  <c r="M1015" i="30" s="1"/>
  <c r="M1014" i="30" a="1"/>
  <c r="M1014" i="30" s="1"/>
  <c r="M1012" i="30" a="1"/>
  <c r="M1012" i="30" s="1"/>
  <c r="M1013" i="30" a="1"/>
  <c r="M1013" i="30" s="1"/>
  <c r="M1011" i="30" a="1"/>
  <c r="M1011" i="30" s="1"/>
  <c r="M1010" i="30" a="1"/>
  <c r="M1010" i="30" s="1"/>
  <c r="M1009" i="30" a="1"/>
  <c r="M1009" i="30" s="1"/>
  <c r="M1007" i="30" a="1"/>
  <c r="M1007" i="30" s="1"/>
  <c r="M1008" i="30" a="1"/>
  <c r="M1008" i="30" s="1"/>
  <c r="M1006" i="30" a="1"/>
  <c r="M1006" i="30" s="1"/>
  <c r="M1005" i="30" a="1"/>
  <c r="M1005" i="30" s="1"/>
  <c r="M1004" i="30" a="1"/>
  <c r="M1004" i="30" s="1"/>
  <c r="M1003" i="30" a="1"/>
  <c r="M1003" i="30" s="1"/>
  <c r="M1002" i="30" a="1"/>
  <c r="M1002" i="30" s="1"/>
  <c r="M1001" i="30" a="1"/>
  <c r="M1001" i="30" s="1"/>
  <c r="M1000" i="30" a="1"/>
  <c r="M1000" i="30" s="1"/>
  <c r="M998" i="30" a="1"/>
  <c r="M998" i="30" s="1"/>
  <c r="M999" i="30" a="1"/>
  <c r="M999" i="30" s="1"/>
  <c r="M997" i="30" a="1"/>
  <c r="M997" i="30" s="1"/>
  <c r="M996" i="30" a="1"/>
  <c r="M996" i="30" s="1"/>
  <c r="M992" i="30" a="1"/>
  <c r="M992" i="30" s="1"/>
  <c r="M994" i="30" a="1"/>
  <c r="M994" i="30" s="1"/>
  <c r="M995" i="30" a="1"/>
  <c r="M995" i="30" s="1"/>
  <c r="M993" i="30" a="1"/>
  <c r="M993" i="30" s="1"/>
  <c r="M991" i="30" a="1"/>
  <c r="M991" i="30" s="1"/>
  <c r="M990" i="30" a="1"/>
  <c r="M990" i="30" s="1"/>
  <c r="M989" i="30" a="1"/>
  <c r="M989" i="30" s="1"/>
  <c r="M988" i="30" a="1"/>
  <c r="M988" i="30" s="1"/>
  <c r="M987" i="30" a="1"/>
  <c r="M987" i="30" s="1"/>
  <c r="M986" i="30" a="1"/>
  <c r="M986" i="30" s="1"/>
  <c r="M985" i="30" a="1"/>
  <c r="M985" i="30" s="1"/>
  <c r="M984" i="30" a="1"/>
  <c r="M984" i="30" s="1"/>
  <c r="M979" i="30" a="1"/>
  <c r="M979" i="30" s="1"/>
  <c r="M983" i="30" a="1"/>
  <c r="M983" i="30" s="1"/>
  <c r="M982" i="30" a="1"/>
  <c r="M982" i="30" s="1"/>
  <c r="M981" i="30" a="1"/>
  <c r="M981" i="30" s="1"/>
  <c r="M980" i="30" a="1"/>
  <c r="M980" i="30" s="1"/>
  <c r="M978" i="30" a="1"/>
  <c r="M978" i="30" s="1"/>
  <c r="M977" i="30" a="1"/>
  <c r="M977" i="30" s="1"/>
  <c r="M976" i="30" a="1"/>
  <c r="M976" i="30" s="1"/>
  <c r="M975" i="30" a="1"/>
  <c r="M975" i="30" s="1"/>
  <c r="M974" i="30" a="1"/>
  <c r="M974" i="30" s="1"/>
  <c r="M973" i="30" a="1"/>
  <c r="M973" i="30" s="1"/>
  <c r="M972" i="30" a="1"/>
  <c r="M972" i="30" s="1"/>
  <c r="M971" i="30" a="1"/>
  <c r="M971" i="30" s="1"/>
  <c r="M970" i="30" a="1"/>
  <c r="M970" i="30" s="1"/>
  <c r="M969" i="30" a="1"/>
  <c r="M969" i="30" s="1"/>
  <c r="M968" i="30" a="1"/>
  <c r="M968" i="30" s="1"/>
  <c r="M967" i="30" a="1"/>
  <c r="M967" i="30" s="1"/>
  <c r="M966" i="30" a="1"/>
  <c r="M966" i="30" s="1"/>
  <c r="M965" i="30" a="1"/>
  <c r="M965" i="30" s="1"/>
  <c r="M964" i="30" a="1"/>
  <c r="M964" i="30" s="1"/>
  <c r="M963" i="30" a="1"/>
  <c r="M963" i="30" s="1"/>
  <c r="M962" i="30" a="1"/>
  <c r="M962" i="30" s="1"/>
  <c r="M961" i="30" a="1"/>
  <c r="M961" i="30" s="1"/>
  <c r="M960" i="30" a="1"/>
  <c r="M960" i="30" s="1"/>
  <c r="M959" i="30" a="1"/>
  <c r="M959" i="30" s="1"/>
  <c r="M958" i="30" a="1"/>
  <c r="M958" i="30" s="1"/>
  <c r="M957" i="30" a="1"/>
  <c r="M957" i="30" s="1"/>
  <c r="M956" i="30" a="1"/>
  <c r="M956" i="30" s="1"/>
  <c r="M955" i="30" a="1"/>
  <c r="M955" i="30" s="1"/>
  <c r="M951" i="30" a="1"/>
  <c r="M951" i="30" s="1"/>
  <c r="M954" i="30" a="1"/>
  <c r="M954" i="30" s="1"/>
  <c r="M953" i="30" a="1"/>
  <c r="M953" i="30" s="1"/>
  <c r="M952" i="30" a="1"/>
  <c r="M952" i="30" s="1"/>
  <c r="M950" i="30" a="1"/>
  <c r="M950" i="30" s="1"/>
  <c r="M949" i="30" a="1"/>
  <c r="M949" i="30" s="1"/>
  <c r="M948" i="30" a="1"/>
  <c r="M948" i="30" s="1"/>
  <c r="M946" i="30" a="1"/>
  <c r="M946" i="30" s="1"/>
  <c r="M947" i="30" a="1"/>
  <c r="M947" i="30" s="1"/>
  <c r="M944" i="30" a="1"/>
  <c r="M944" i="30" s="1"/>
  <c r="M945" i="30" a="1"/>
  <c r="M945" i="30" s="1"/>
  <c r="M943" i="30" a="1"/>
  <c r="M943" i="30" s="1"/>
  <c r="M942" i="30" a="1"/>
  <c r="M942" i="30" s="1"/>
  <c r="M941" i="30" a="1"/>
  <c r="M941" i="30" s="1"/>
  <c r="M940" i="30" a="1"/>
  <c r="M940" i="30" s="1"/>
  <c r="M939" i="30" a="1"/>
  <c r="M939" i="30" s="1"/>
  <c r="M938" i="30" a="1"/>
  <c r="M938" i="30" s="1"/>
  <c r="M937" i="30" a="1"/>
  <c r="M937" i="30" s="1"/>
  <c r="M936" i="30" a="1"/>
  <c r="M936" i="30" s="1"/>
  <c r="M933" i="30" a="1"/>
  <c r="M933" i="30" s="1"/>
  <c r="M935" i="30" a="1"/>
  <c r="M935" i="30" s="1"/>
  <c r="M934" i="30" a="1"/>
  <c r="M934" i="30" s="1"/>
  <c r="M932" i="30" a="1"/>
  <c r="M932" i="30" s="1"/>
  <c r="M931" i="30" a="1"/>
  <c r="M931" i="30" s="1"/>
  <c r="M930" i="30" a="1"/>
  <c r="M930" i="30" s="1"/>
  <c r="M929" i="30" a="1"/>
  <c r="M929" i="30" s="1"/>
  <c r="M928" i="30" a="1"/>
  <c r="M928" i="30" s="1"/>
  <c r="M926" i="30" a="1"/>
  <c r="M926" i="30" s="1"/>
  <c r="M927" i="30" a="1"/>
  <c r="M927" i="30" s="1"/>
  <c r="M925" i="30" a="1"/>
  <c r="M925" i="30" s="1"/>
  <c r="M924" i="30" a="1"/>
  <c r="M924" i="30" s="1"/>
  <c r="M923" i="30" a="1"/>
  <c r="M923" i="30" s="1"/>
  <c r="M922" i="30" a="1"/>
  <c r="M922" i="30" s="1"/>
  <c r="M921" i="30" a="1"/>
  <c r="M921" i="30" s="1"/>
  <c r="M920" i="30" a="1"/>
  <c r="M920" i="30" s="1"/>
  <c r="M919" i="30" a="1"/>
  <c r="M919" i="30" s="1"/>
  <c r="M918" i="30" a="1"/>
  <c r="M918" i="30" s="1"/>
  <c r="M917" i="30" a="1"/>
  <c r="M917" i="30" s="1"/>
  <c r="M916" i="30" a="1"/>
  <c r="M916" i="30" s="1"/>
  <c r="M915" i="30" a="1"/>
  <c r="M915" i="30" s="1"/>
  <c r="M914" i="30" a="1"/>
  <c r="M914" i="30" s="1"/>
  <c r="M912" i="30" a="1"/>
  <c r="M912" i="30" s="1"/>
  <c r="M913" i="30" a="1"/>
  <c r="M913" i="30" s="1"/>
  <c r="M911" i="30" a="1"/>
  <c r="M911" i="30" s="1"/>
  <c r="M910" i="30" a="1"/>
  <c r="M910" i="30" s="1"/>
  <c r="M909" i="30" a="1"/>
  <c r="M909" i="30" s="1"/>
  <c r="M908" i="30" a="1"/>
  <c r="M908" i="30" s="1"/>
  <c r="M907" i="30" a="1"/>
  <c r="M907" i="30" s="1"/>
  <c r="M906" i="30" a="1"/>
  <c r="M906" i="30" s="1"/>
  <c r="M905" i="30" a="1"/>
  <c r="M905" i="30" s="1"/>
  <c r="M904" i="30" a="1"/>
  <c r="M904" i="30" s="1"/>
  <c r="M903" i="30" a="1"/>
  <c r="M903" i="30" s="1"/>
  <c r="M902" i="30" a="1"/>
  <c r="M902" i="30" s="1"/>
  <c r="M901" i="30" a="1"/>
  <c r="M901" i="30" s="1"/>
  <c r="M900" i="30" a="1"/>
  <c r="M900" i="30" s="1"/>
  <c r="M899" i="30" a="1"/>
  <c r="M899" i="30" s="1"/>
  <c r="M898" i="30" a="1"/>
  <c r="M898" i="30" s="1"/>
  <c r="M895" i="30" a="1"/>
  <c r="M895" i="30" s="1"/>
  <c r="M897" i="30" a="1"/>
  <c r="M897" i="30" s="1"/>
  <c r="M896" i="30" a="1"/>
  <c r="M896" i="30" s="1"/>
  <c r="M894" i="30" a="1"/>
  <c r="M894" i="30" s="1"/>
  <c r="M893" i="30" a="1"/>
  <c r="M893" i="30" s="1"/>
  <c r="M892" i="30" a="1"/>
  <c r="M892" i="30" s="1"/>
  <c r="M891" i="30" a="1"/>
  <c r="M891" i="30" s="1"/>
  <c r="M890" i="30" a="1"/>
  <c r="M890" i="30" s="1"/>
  <c r="M889" i="30" a="1"/>
  <c r="M889" i="30" s="1"/>
  <c r="M887" i="30" a="1"/>
  <c r="M887" i="30" s="1"/>
  <c r="M888" i="30" a="1"/>
  <c r="M888" i="30" s="1"/>
  <c r="M886" i="30" a="1"/>
  <c r="M886" i="30" s="1"/>
  <c r="M882" i="30" a="1"/>
  <c r="M882" i="30" s="1"/>
  <c r="M885" i="30" a="1"/>
  <c r="M885" i="30" s="1"/>
  <c r="M884" i="30" a="1"/>
  <c r="M884" i="30" s="1"/>
  <c r="M883" i="30" a="1"/>
  <c r="M883" i="30" s="1"/>
  <c r="M881" i="30" a="1"/>
  <c r="M881" i="30" s="1"/>
  <c r="M880" i="30" a="1"/>
  <c r="M880" i="30" s="1"/>
  <c r="M879" i="30" a="1"/>
  <c r="M879" i="30" s="1"/>
  <c r="M878" i="30" a="1"/>
  <c r="M878" i="30" s="1"/>
  <c r="M877" i="30" a="1"/>
  <c r="M877" i="30" s="1"/>
  <c r="M876" i="30" a="1"/>
  <c r="M876" i="30" s="1"/>
  <c r="M875" i="30" a="1"/>
  <c r="M875" i="30" s="1"/>
  <c r="M874" i="30" a="1"/>
  <c r="M874" i="30" s="1"/>
  <c r="M873" i="30" a="1"/>
  <c r="M873" i="30" s="1"/>
  <c r="M872" i="30" a="1"/>
  <c r="M872" i="30" s="1"/>
  <c r="M871" i="30" a="1"/>
  <c r="M871" i="30" s="1"/>
  <c r="M870" i="30" a="1"/>
  <c r="M870" i="30" s="1"/>
  <c r="M869" i="30" a="1"/>
  <c r="M869" i="30" s="1"/>
  <c r="M868" i="30" a="1"/>
  <c r="M868" i="30" s="1"/>
  <c r="M867" i="30" a="1"/>
  <c r="M867" i="30" s="1"/>
  <c r="M866" i="30" a="1"/>
  <c r="M866" i="30" s="1"/>
  <c r="M865" i="30" a="1"/>
  <c r="M865" i="30" s="1"/>
  <c r="M864" i="30" a="1"/>
  <c r="M864" i="30" s="1"/>
  <c r="M863" i="30" a="1"/>
  <c r="M863" i="30" s="1"/>
  <c r="M861" i="30" a="1"/>
  <c r="M861" i="30" s="1"/>
  <c r="M862" i="30" a="1"/>
  <c r="M862" i="30" s="1"/>
  <c r="M860" i="30" a="1"/>
  <c r="M860" i="30" s="1"/>
  <c r="M855" i="30" a="1"/>
  <c r="M855" i="30" s="1"/>
  <c r="M859" i="30" a="1"/>
  <c r="M859" i="30" s="1"/>
  <c r="M858" i="30" a="1"/>
  <c r="M858" i="30" s="1"/>
  <c r="M857" i="30" a="1"/>
  <c r="M857" i="30" s="1"/>
  <c r="M856" i="30" a="1"/>
  <c r="M856" i="30" s="1"/>
  <c r="M854" i="30" a="1"/>
  <c r="M854" i="30" s="1"/>
  <c r="M853" i="30" a="1"/>
  <c r="M853" i="30" s="1"/>
  <c r="M852" i="30" a="1"/>
  <c r="M852" i="30" s="1"/>
  <c r="M851" i="30" a="1"/>
  <c r="M851" i="30" s="1"/>
  <c r="M850" i="30" a="1"/>
  <c r="M850" i="30" s="1"/>
  <c r="M849" i="30" a="1"/>
  <c r="M849" i="30" s="1"/>
  <c r="M848" i="30" a="1"/>
  <c r="M848" i="30" s="1"/>
  <c r="M835" i="30" a="1"/>
  <c r="M835" i="30" s="1"/>
  <c r="M846" i="30" a="1"/>
  <c r="M846" i="30" s="1"/>
  <c r="M847" i="30" a="1"/>
  <c r="M847" i="30" s="1"/>
  <c r="M845" i="30" a="1"/>
  <c r="M845" i="30" s="1"/>
  <c r="M844" i="30" a="1"/>
  <c r="M844" i="30" s="1"/>
  <c r="M843" i="30" a="1"/>
  <c r="M843" i="30" s="1"/>
  <c r="M842" i="30" a="1"/>
  <c r="M842" i="30" s="1"/>
  <c r="M841" i="30" a="1"/>
  <c r="M841" i="30" s="1"/>
  <c r="M840" i="30" a="1"/>
  <c r="M840" i="30" s="1"/>
  <c r="M839" i="30" a="1"/>
  <c r="M839" i="30" s="1"/>
  <c r="M838" i="30" a="1"/>
  <c r="M838" i="30" s="1"/>
  <c r="M837" i="30" a="1"/>
  <c r="M837" i="30" s="1"/>
  <c r="M830" i="30" a="1"/>
  <c r="M830" i="30" s="1"/>
  <c r="M836" i="30" a="1"/>
  <c r="M836" i="30" s="1"/>
  <c r="M834" i="30" a="1"/>
  <c r="M834" i="30" s="1"/>
  <c r="M833" i="30" a="1"/>
  <c r="M833" i="30" s="1"/>
  <c r="M832" i="30" a="1"/>
  <c r="M832" i="30" s="1"/>
  <c r="M826" i="30" a="1"/>
  <c r="M826" i="30" s="1"/>
  <c r="M831" i="30" a="1"/>
  <c r="M831" i="30" s="1"/>
  <c r="M829" i="30" a="1"/>
  <c r="M829" i="30" s="1"/>
  <c r="M828" i="30" a="1"/>
  <c r="M828" i="30" s="1"/>
  <c r="M827" i="30" a="1"/>
  <c r="M827" i="30" s="1"/>
  <c r="M825" i="30" a="1"/>
  <c r="M825" i="30" s="1"/>
  <c r="M824" i="30" a="1"/>
  <c r="M824" i="30" s="1"/>
  <c r="M822" i="30" a="1"/>
  <c r="M822" i="30" s="1"/>
  <c r="M823" i="30" a="1"/>
  <c r="M823" i="30" s="1"/>
  <c r="M821" i="30" a="1"/>
  <c r="M821" i="30" s="1"/>
  <c r="M820" i="30" a="1"/>
  <c r="M820" i="30" s="1"/>
  <c r="M819" i="30" a="1"/>
  <c r="M819" i="30" s="1"/>
  <c r="M818" i="30" a="1"/>
  <c r="M818" i="30" s="1"/>
  <c r="M817" i="30" a="1"/>
  <c r="M817" i="30" s="1"/>
  <c r="M816" i="30" a="1"/>
  <c r="M816" i="30" s="1"/>
  <c r="M814" i="30" a="1"/>
  <c r="M814" i="30" s="1"/>
  <c r="M815" i="30" a="1"/>
  <c r="M815" i="30" s="1"/>
  <c r="M811" i="30" a="1"/>
  <c r="M811" i="30" s="1"/>
  <c r="M813" i="30" a="1"/>
  <c r="M813" i="30" s="1"/>
  <c r="M812" i="30" a="1"/>
  <c r="M812" i="30" s="1"/>
  <c r="M810" i="30" a="1"/>
  <c r="M810" i="30" s="1"/>
  <c r="M808" i="30" a="1"/>
  <c r="M808" i="30" s="1"/>
  <c r="M809" i="30" a="1"/>
  <c r="M809" i="30" s="1"/>
  <c r="M803" i="30" a="1"/>
  <c r="M803" i="30" s="1"/>
  <c r="M807" i="30" a="1"/>
  <c r="M807" i="30" s="1"/>
  <c r="M806" i="30" a="1"/>
  <c r="M806" i="30" s="1"/>
  <c r="M805" i="30" a="1"/>
  <c r="M805" i="30" s="1"/>
  <c r="M804" i="30" a="1"/>
  <c r="M804" i="30" s="1"/>
  <c r="M802" i="30" a="1"/>
  <c r="M802" i="30" s="1"/>
  <c r="M801" i="30" a="1"/>
  <c r="M801" i="30" s="1"/>
  <c r="M800" i="30" a="1"/>
  <c r="M800" i="30" s="1"/>
  <c r="M797" i="30" a="1"/>
  <c r="M797" i="30" s="1"/>
  <c r="M799" i="30" a="1"/>
  <c r="M799" i="30" s="1"/>
  <c r="M798" i="30" a="1"/>
  <c r="M798" i="30" s="1"/>
  <c r="M796" i="30" a="1"/>
  <c r="M796" i="30" s="1"/>
  <c r="M795" i="30" a="1"/>
  <c r="M795" i="30" s="1"/>
  <c r="M794" i="30" a="1"/>
  <c r="M794" i="30" s="1"/>
  <c r="M793" i="30" a="1"/>
  <c r="M793" i="30" s="1"/>
  <c r="M792" i="30" a="1"/>
  <c r="M792" i="30" s="1"/>
  <c r="M791" i="30" a="1"/>
  <c r="M791" i="30" s="1"/>
  <c r="M790" i="30" a="1"/>
  <c r="M790" i="30" s="1"/>
  <c r="M789" i="30" a="1"/>
  <c r="M789" i="30" s="1"/>
  <c r="M788" i="30" a="1"/>
  <c r="M788" i="30" s="1"/>
  <c r="M787" i="30" a="1"/>
  <c r="M787" i="30" s="1"/>
  <c r="M784" i="30" a="1"/>
  <c r="M784" i="30" s="1"/>
  <c r="M785" i="30" a="1"/>
  <c r="M785" i="30" s="1"/>
  <c r="M786" i="30" a="1"/>
  <c r="M786" i="30" s="1"/>
  <c r="M783" i="30" a="1"/>
  <c r="M783" i="30" s="1"/>
  <c r="M782" i="30" a="1"/>
  <c r="M782" i="30" s="1"/>
  <c r="M781" i="30" a="1"/>
  <c r="M781" i="30" s="1"/>
  <c r="M780" i="30" a="1"/>
  <c r="M780" i="30" s="1"/>
  <c r="M778" i="30" a="1"/>
  <c r="M778" i="30" s="1"/>
  <c r="M779" i="30" a="1"/>
  <c r="M779" i="30" s="1"/>
  <c r="M777" i="30" a="1"/>
  <c r="M777" i="30" s="1"/>
  <c r="M776" i="30" a="1"/>
  <c r="M776" i="30" s="1"/>
  <c r="M773" i="30" a="1"/>
  <c r="M773" i="30" s="1"/>
  <c r="M775" i="30" a="1"/>
  <c r="M775" i="30" s="1"/>
  <c r="M774" i="30" a="1"/>
  <c r="M774" i="30" s="1"/>
  <c r="M772" i="30" a="1"/>
  <c r="M772" i="30" s="1"/>
  <c r="M771" i="30" a="1"/>
  <c r="M771" i="30" s="1"/>
  <c r="M769" i="30" a="1"/>
  <c r="M769" i="30" s="1"/>
  <c r="M770" i="30" a="1"/>
  <c r="M770" i="30" s="1"/>
  <c r="M767" i="30" a="1"/>
  <c r="M767" i="30" s="1"/>
  <c r="M768" i="30" a="1"/>
  <c r="M768" i="30" s="1"/>
  <c r="M766" i="30" a="1"/>
  <c r="M766" i="30" s="1"/>
  <c r="M765" i="30" a="1"/>
  <c r="M765" i="30" s="1"/>
  <c r="M764" i="30" a="1"/>
  <c r="M764" i="30" s="1"/>
  <c r="M763" i="30" a="1"/>
  <c r="M763" i="30" s="1"/>
  <c r="M760" i="30" a="1"/>
  <c r="M760" i="30" s="1"/>
  <c r="M762" i="30" a="1"/>
  <c r="M762" i="30" s="1"/>
  <c r="M761" i="30" a="1"/>
  <c r="M761" i="30" s="1"/>
  <c r="M759" i="30" a="1"/>
  <c r="M759" i="30" s="1"/>
  <c r="M758" i="30" a="1"/>
  <c r="M758" i="30" s="1"/>
  <c r="M757" i="30" a="1"/>
  <c r="M757" i="30" s="1"/>
  <c r="M756" i="30" a="1"/>
  <c r="M756" i="30" s="1"/>
  <c r="M754" i="30" a="1"/>
  <c r="M754" i="30" s="1"/>
  <c r="M755" i="30" a="1"/>
  <c r="M755" i="30" s="1"/>
  <c r="M753" i="30" a="1"/>
  <c r="M753" i="30" s="1"/>
  <c r="M752" i="30" a="1"/>
  <c r="M752" i="30" s="1"/>
  <c r="M751" i="30" a="1"/>
  <c r="M751" i="30" s="1"/>
  <c r="M750" i="30" a="1"/>
  <c r="M750" i="30" s="1"/>
  <c r="M749" i="30" a="1"/>
  <c r="M749" i="30" s="1"/>
  <c r="M746" i="30" a="1"/>
  <c r="M746" i="30" s="1"/>
  <c r="M748" i="30" a="1"/>
  <c r="M748" i="30" s="1"/>
  <c r="M747" i="30" a="1"/>
  <c r="M747" i="30" s="1"/>
  <c r="M745" i="30" a="1"/>
  <c r="M745" i="30" s="1"/>
  <c r="M744" i="30" a="1"/>
  <c r="M744" i="30" s="1"/>
  <c r="M742" i="30" a="1"/>
  <c r="M742" i="30" s="1"/>
  <c r="M743" i="30" a="1"/>
  <c r="M743" i="30" s="1"/>
  <c r="M740" i="30" a="1"/>
  <c r="M740" i="30" s="1"/>
  <c r="M741" i="30" a="1"/>
  <c r="M741" i="30" s="1"/>
  <c r="M738" i="30" a="1"/>
  <c r="M738" i="30" s="1"/>
  <c r="M739" i="30" a="1"/>
  <c r="M739" i="30" s="1"/>
  <c r="M737" i="30" a="1"/>
  <c r="M737" i="30" s="1"/>
  <c r="M735" i="30" a="1"/>
  <c r="M735" i="30" s="1"/>
  <c r="M736" i="30" a="1"/>
  <c r="M736" i="30" s="1"/>
  <c r="M734" i="30" a="1"/>
  <c r="M734" i="30" s="1"/>
  <c r="M733" i="30" a="1"/>
  <c r="M733" i="30" s="1"/>
  <c r="M731" i="30" a="1"/>
  <c r="M731" i="30" s="1"/>
  <c r="M732" i="30" a="1"/>
  <c r="M732" i="30" s="1"/>
  <c r="M730" i="30" a="1"/>
  <c r="M730" i="30" s="1"/>
  <c r="M729" i="30" a="1"/>
  <c r="M729" i="30" s="1"/>
  <c r="M728" i="30" a="1"/>
  <c r="M728" i="30" s="1"/>
  <c r="M727" i="30" a="1"/>
  <c r="M727" i="30" s="1"/>
  <c r="M726" i="30" a="1"/>
  <c r="M726" i="30" s="1"/>
  <c r="M725" i="30" a="1"/>
  <c r="M725" i="30" s="1"/>
  <c r="M724" i="30" a="1"/>
  <c r="M724" i="30" s="1"/>
  <c r="M723" i="30" a="1"/>
  <c r="M723" i="30" s="1"/>
  <c r="M722" i="30" a="1"/>
  <c r="M722" i="30" s="1"/>
  <c r="M721" i="30" a="1"/>
  <c r="M721" i="30" s="1"/>
  <c r="M720" i="30" a="1"/>
  <c r="M720" i="30" s="1"/>
  <c r="M719" i="30" a="1"/>
  <c r="M719" i="30" s="1"/>
  <c r="M718" i="30" a="1"/>
  <c r="M718" i="30" s="1"/>
  <c r="M717" i="30" a="1"/>
  <c r="M717" i="30" s="1"/>
  <c r="M716" i="30" a="1"/>
  <c r="M716" i="30" s="1"/>
  <c r="M715" i="30" a="1"/>
  <c r="M715" i="30" s="1"/>
  <c r="M705" i="30" a="1"/>
  <c r="M705" i="30" s="1"/>
  <c r="M713" i="30" a="1"/>
  <c r="M713" i="30" s="1"/>
  <c r="M714" i="30" a="1"/>
  <c r="M714" i="30" s="1"/>
  <c r="M712" i="30" a="1"/>
  <c r="M712" i="30" s="1"/>
  <c r="M711" i="30" a="1"/>
  <c r="M711" i="30" s="1"/>
  <c r="M710" i="30" a="1"/>
  <c r="M710" i="30" s="1"/>
  <c r="M709" i="30" a="1"/>
  <c r="M709" i="30" s="1"/>
  <c r="M708" i="30" a="1"/>
  <c r="M708" i="30" s="1"/>
  <c r="M707" i="30" a="1"/>
  <c r="M707" i="30" s="1"/>
  <c r="M706" i="30" a="1"/>
  <c r="M706" i="30" s="1"/>
  <c r="M704" i="30" a="1"/>
  <c r="M704" i="30" s="1"/>
  <c r="M703" i="30" a="1"/>
  <c r="M703" i="30" s="1"/>
  <c r="M702" i="30" a="1"/>
  <c r="M702" i="30" s="1"/>
  <c r="M701" i="30" a="1"/>
  <c r="M701" i="30" s="1"/>
  <c r="M700" i="30" a="1"/>
  <c r="M700" i="30" s="1"/>
  <c r="M699" i="30" a="1"/>
  <c r="M699" i="30" s="1"/>
  <c r="M698" i="30" a="1"/>
  <c r="M698" i="30" s="1"/>
  <c r="M697" i="30" a="1"/>
  <c r="M697" i="30" s="1"/>
  <c r="M696" i="30" a="1"/>
  <c r="M696" i="30" s="1"/>
  <c r="M695" i="30" a="1"/>
  <c r="M695" i="30" s="1"/>
  <c r="M694" i="30" a="1"/>
  <c r="M694" i="30" s="1"/>
  <c r="M692" i="30" a="1"/>
  <c r="M692" i="30" s="1"/>
  <c r="M693" i="30" a="1"/>
  <c r="M693" i="30" s="1"/>
  <c r="M691" i="30" a="1"/>
  <c r="M691" i="30" s="1"/>
  <c r="M690" i="30" a="1"/>
  <c r="M690" i="30" s="1"/>
  <c r="M688" i="30" a="1"/>
  <c r="M688" i="30" s="1"/>
  <c r="M689" i="30" a="1"/>
  <c r="M689" i="30" s="1"/>
  <c r="M687" i="30" a="1"/>
  <c r="M687" i="30" s="1"/>
  <c r="M685" i="30" a="1"/>
  <c r="M685" i="30" s="1"/>
  <c r="M686" i="30" a="1"/>
  <c r="M686" i="30" s="1"/>
  <c r="M684" i="30" a="1"/>
  <c r="M684" i="30" s="1"/>
  <c r="M682" i="30" a="1"/>
  <c r="M682" i="30" s="1"/>
  <c r="M683" i="30" a="1"/>
  <c r="M683" i="30" s="1"/>
  <c r="M681" i="30" a="1"/>
  <c r="M681" i="30" s="1"/>
  <c r="M680" i="30" a="1"/>
  <c r="M680" i="30" s="1"/>
  <c r="M679" i="30" a="1"/>
  <c r="M679" i="30" s="1"/>
  <c r="M678" i="30" a="1"/>
  <c r="M678" i="30" s="1"/>
  <c r="M677" i="30" a="1"/>
  <c r="M677" i="30" s="1"/>
  <c r="M676" i="30" a="1"/>
  <c r="M676" i="30" s="1"/>
  <c r="M675" i="30" a="1"/>
  <c r="M675" i="30" s="1"/>
  <c r="M674" i="30" a="1"/>
  <c r="M674" i="30" s="1"/>
  <c r="M673" i="30" a="1"/>
  <c r="M673" i="30" s="1"/>
  <c r="M672" i="30" a="1"/>
  <c r="M672" i="30" s="1"/>
  <c r="M671" i="30" a="1"/>
  <c r="M671" i="30" s="1"/>
  <c r="M670" i="30" a="1"/>
  <c r="M670" i="30" s="1"/>
  <c r="M669" i="30" a="1"/>
  <c r="M669" i="30" s="1"/>
  <c r="M666" i="30" a="1"/>
  <c r="M666" i="30" s="1"/>
  <c r="M668" i="30" a="1"/>
  <c r="M668" i="30" s="1"/>
  <c r="M667" i="30" a="1"/>
  <c r="M667" i="30" s="1"/>
  <c r="M665" i="30" a="1"/>
  <c r="M665" i="30" s="1"/>
  <c r="M663" i="30" a="1"/>
  <c r="M663" i="30" s="1"/>
  <c r="M664" i="30" a="1"/>
  <c r="M664" i="30" s="1"/>
  <c r="M662" i="30" a="1"/>
  <c r="M662" i="30" s="1"/>
  <c r="M660" i="30" a="1"/>
  <c r="M660" i="30" s="1"/>
  <c r="M661" i="30" a="1"/>
  <c r="M661" i="30" s="1"/>
  <c r="M659" i="30" a="1"/>
  <c r="M659" i="30" s="1"/>
  <c r="M658" i="30" a="1"/>
  <c r="M658" i="30" s="1"/>
  <c r="M654" i="30" a="1"/>
  <c r="M654" i="30" s="1"/>
  <c r="M657" i="30" a="1"/>
  <c r="M657" i="30" s="1"/>
  <c r="M656" i="30" a="1"/>
  <c r="M656" i="30" s="1"/>
  <c r="M655" i="30" a="1"/>
  <c r="M655" i="30" s="1"/>
  <c r="M651" i="30" a="1"/>
  <c r="M651" i="30" s="1"/>
  <c r="M653" i="30" a="1"/>
  <c r="M653" i="30" s="1"/>
  <c r="M652" i="30" a="1"/>
  <c r="M652" i="30" s="1"/>
  <c r="M650" i="30" a="1"/>
  <c r="M650" i="30" s="1"/>
  <c r="M646" i="30" a="1"/>
  <c r="M646" i="30" s="1"/>
  <c r="M649" i="30" a="1"/>
  <c r="M649" i="30" s="1"/>
  <c r="M648" i="30" a="1"/>
  <c r="M648" i="30" s="1"/>
  <c r="M647" i="30" a="1"/>
  <c r="M647" i="30" s="1"/>
  <c r="M644" i="30" a="1"/>
  <c r="M644" i="30" s="1"/>
  <c r="M645" i="30" a="1"/>
  <c r="M645" i="30" s="1"/>
  <c r="M643" i="30" a="1"/>
  <c r="M643" i="30" s="1"/>
  <c r="M642" i="30" a="1"/>
  <c r="M642" i="30" s="1"/>
  <c r="M641" i="30" a="1"/>
  <c r="M641" i="30" s="1"/>
  <c r="M640" i="30" a="1"/>
  <c r="M640" i="30" s="1"/>
  <c r="M639" i="30" a="1"/>
  <c r="M639" i="30" s="1"/>
  <c r="M638" i="30" a="1"/>
  <c r="M638" i="30" s="1"/>
  <c r="M637" i="30" a="1"/>
  <c r="M637" i="30" s="1"/>
  <c r="M636" i="30" a="1"/>
  <c r="M636" i="30" s="1"/>
  <c r="M635" i="30" a="1"/>
  <c r="M635" i="30" s="1"/>
  <c r="M634" i="30" a="1"/>
  <c r="M634" i="30" s="1"/>
  <c r="M633" i="30" a="1"/>
  <c r="M633" i="30" s="1"/>
  <c r="M631" i="30" a="1"/>
  <c r="M631" i="30" s="1"/>
  <c r="M632" i="30" a="1"/>
  <c r="M632" i="30" s="1"/>
  <c r="M630" i="30" a="1"/>
  <c r="M630" i="30" s="1"/>
  <c r="M628" i="30" a="1"/>
  <c r="M628" i="30" s="1"/>
  <c r="M629" i="30" a="1"/>
  <c r="M629" i="30" s="1"/>
  <c r="M627" i="30" a="1"/>
  <c r="M627" i="30" s="1"/>
  <c r="M625" i="30" a="1"/>
  <c r="M625" i="30" s="1"/>
  <c r="M626" i="30" a="1"/>
  <c r="M626" i="30" s="1"/>
  <c r="M624" i="30" a="1"/>
  <c r="M624" i="30" s="1"/>
  <c r="M623" i="30" a="1"/>
  <c r="M623" i="30" s="1"/>
  <c r="M622" i="30" a="1"/>
  <c r="M622" i="30" s="1"/>
  <c r="M621" i="30" a="1"/>
  <c r="M621" i="30" s="1"/>
  <c r="M620" i="30" a="1"/>
  <c r="M620" i="30" s="1"/>
  <c r="M618" i="30" a="1"/>
  <c r="M618" i="30" s="1"/>
  <c r="M619" i="30" a="1"/>
  <c r="M619" i="30" s="1"/>
  <c r="M604" i="30" a="1"/>
  <c r="M604" i="30" s="1"/>
  <c r="M617" i="30" a="1"/>
  <c r="M617" i="30" s="1"/>
  <c r="M616" i="30" a="1"/>
  <c r="M616" i="30" s="1"/>
  <c r="M615" i="30" a="1"/>
  <c r="M615" i="30" s="1"/>
  <c r="M614" i="30" a="1"/>
  <c r="M614" i="30" s="1"/>
  <c r="M613" i="30" a="1"/>
  <c r="M613" i="30" s="1"/>
  <c r="M612" i="30" a="1"/>
  <c r="M612" i="30" s="1"/>
  <c r="M610" i="30" a="1"/>
  <c r="M610" i="30" s="1"/>
  <c r="M611" i="30" a="1"/>
  <c r="M611" i="30" s="1"/>
  <c r="M609" i="30" a="1"/>
  <c r="M609" i="30" s="1"/>
  <c r="M608" i="30" a="1"/>
  <c r="M608" i="30" s="1"/>
  <c r="M607" i="30" a="1"/>
  <c r="M607" i="30" s="1"/>
  <c r="M606" i="30" a="1"/>
  <c r="M606" i="30" s="1"/>
  <c r="M605" i="30" a="1"/>
  <c r="M605" i="30" s="1"/>
  <c r="M601" i="30" a="1"/>
  <c r="M601" i="30" s="1"/>
  <c r="M603" i="30" a="1"/>
  <c r="M603" i="30" s="1"/>
  <c r="M602" i="30" a="1"/>
  <c r="M602" i="30" s="1"/>
  <c r="M600" i="30" a="1"/>
  <c r="M600" i="30" s="1"/>
  <c r="M597" i="30" a="1"/>
  <c r="M597" i="30" s="1"/>
  <c r="M599" i="30" a="1"/>
  <c r="M599" i="30" s="1"/>
  <c r="M598" i="30" a="1"/>
  <c r="M598" i="30" s="1"/>
  <c r="M596" i="30" a="1"/>
  <c r="M596" i="30" s="1"/>
  <c r="M595" i="30" a="1"/>
  <c r="M595" i="30" s="1"/>
  <c r="M589" i="30" a="1"/>
  <c r="M589" i="30" s="1"/>
  <c r="M594" i="30" a="1"/>
  <c r="M594" i="30" s="1"/>
  <c r="M593" i="30" a="1"/>
  <c r="M593" i="30" s="1"/>
  <c r="M592" i="30" a="1"/>
  <c r="M592" i="30" s="1"/>
  <c r="M591" i="30" a="1"/>
  <c r="M591" i="30" s="1"/>
  <c r="M590" i="30" a="1"/>
  <c r="M590" i="30" s="1"/>
  <c r="M588" i="30" a="1"/>
  <c r="M588" i="30" s="1"/>
  <c r="M587" i="30" a="1"/>
  <c r="M587" i="30" s="1"/>
  <c r="M586" i="30" a="1"/>
  <c r="M586" i="30" s="1"/>
  <c r="M585" i="30" a="1"/>
  <c r="M585" i="30" s="1"/>
  <c r="M584" i="30" a="1"/>
  <c r="M584" i="30" s="1"/>
  <c r="M583" i="30" a="1"/>
  <c r="M583" i="30" s="1"/>
  <c r="M582" i="30" a="1"/>
  <c r="M582" i="30" s="1"/>
  <c r="M581" i="30" a="1"/>
  <c r="M581" i="30" s="1"/>
  <c r="M580" i="30" a="1"/>
  <c r="M580" i="30" s="1"/>
  <c r="M579" i="30" a="1"/>
  <c r="M579" i="30" s="1"/>
  <c r="M578" i="30" a="1"/>
  <c r="M578" i="30" s="1"/>
  <c r="M577" i="30" a="1"/>
  <c r="M577" i="30" s="1"/>
  <c r="M576" i="30" a="1"/>
  <c r="M576" i="30" s="1"/>
  <c r="M575" i="30" a="1"/>
  <c r="M575" i="30" s="1"/>
  <c r="M574" i="30" a="1"/>
  <c r="M574" i="30" s="1"/>
  <c r="M569" i="30" a="1"/>
  <c r="M569" i="30" s="1"/>
  <c r="M573" i="30" a="1"/>
  <c r="M573" i="30" s="1"/>
  <c r="M572" i="30" a="1"/>
  <c r="M572" i="30" s="1"/>
  <c r="M571" i="30" a="1"/>
  <c r="M571" i="30" s="1"/>
  <c r="M570" i="30" a="1"/>
  <c r="M570" i="30" s="1"/>
  <c r="M568" i="30" a="1"/>
  <c r="M568" i="30" s="1"/>
  <c r="M566" i="30" a="1"/>
  <c r="M566" i="30" s="1"/>
  <c r="M567" i="30" a="1"/>
  <c r="M567" i="30" s="1"/>
  <c r="M563" i="30" a="1"/>
  <c r="M563" i="30" s="1"/>
  <c r="M564" i="30" a="1"/>
  <c r="M564" i="30" s="1"/>
  <c r="M565" i="30" a="1"/>
  <c r="M565" i="30" s="1"/>
  <c r="M562" i="30" a="1"/>
  <c r="M562" i="30" s="1"/>
  <c r="M560" i="30" a="1"/>
  <c r="M560" i="30" s="1"/>
  <c r="M561" i="30" a="1"/>
  <c r="M561" i="30" s="1"/>
  <c r="M559" i="30" a="1"/>
  <c r="M559" i="30" s="1"/>
  <c r="M558" i="30" a="1"/>
  <c r="M558" i="30" s="1"/>
  <c r="M557" i="30" a="1"/>
  <c r="M557" i="30" s="1"/>
  <c r="M552" i="30" a="1"/>
  <c r="M552" i="30" s="1"/>
  <c r="M556" i="30" a="1"/>
  <c r="M556" i="30" s="1"/>
  <c r="M555" i="30" a="1"/>
  <c r="M555" i="30" s="1"/>
  <c r="M554" i="30" a="1"/>
  <c r="M554" i="30" s="1"/>
  <c r="M553" i="30" a="1"/>
  <c r="M553" i="30" s="1"/>
  <c r="M551" i="30" a="1"/>
  <c r="M551" i="30" s="1"/>
  <c r="M550" i="30" a="1"/>
  <c r="M550" i="30" s="1"/>
  <c r="M549" i="30" a="1"/>
  <c r="M549" i="30" s="1"/>
  <c r="M548" i="30" a="1"/>
  <c r="M548" i="30" s="1"/>
  <c r="M547" i="30" a="1"/>
  <c r="M547" i="30" s="1"/>
  <c r="M546" i="30" a="1"/>
  <c r="M546" i="30" s="1"/>
  <c r="M545" i="30" a="1"/>
  <c r="M545" i="30" s="1"/>
  <c r="M544" i="30" a="1"/>
  <c r="M544" i="30" s="1"/>
  <c r="M543" i="30" a="1"/>
  <c r="M543" i="30" s="1"/>
  <c r="M542" i="30" a="1"/>
  <c r="M542" i="30" s="1"/>
  <c r="M541" i="30" a="1"/>
  <c r="M541" i="30" s="1"/>
  <c r="M540" i="30" a="1"/>
  <c r="M540" i="30" s="1"/>
  <c r="M539" i="30" a="1"/>
  <c r="M539" i="30" s="1"/>
  <c r="M538" i="30" a="1"/>
  <c r="M538" i="30" s="1"/>
  <c r="M536" i="30" a="1"/>
  <c r="M536" i="30" s="1"/>
  <c r="M537" i="30" a="1"/>
  <c r="M537" i="30" s="1"/>
  <c r="M535" i="30" a="1"/>
  <c r="M535" i="30" s="1"/>
  <c r="M533" i="30" a="1"/>
  <c r="M533" i="30" s="1"/>
  <c r="M534" i="30" a="1"/>
  <c r="M534" i="30" s="1"/>
  <c r="M532" i="30" a="1"/>
  <c r="M532" i="30" s="1"/>
  <c r="M531" i="30" a="1"/>
  <c r="M531" i="30" s="1"/>
  <c r="M530" i="30" a="1"/>
  <c r="M530" i="30" s="1"/>
  <c r="M529" i="30" a="1"/>
  <c r="M529" i="30" s="1"/>
  <c r="M528" i="30" a="1"/>
  <c r="M528" i="30" s="1"/>
  <c r="M522" i="30" a="1"/>
  <c r="M522" i="30" s="1"/>
  <c r="M527" i="30" a="1"/>
  <c r="M527" i="30" s="1"/>
  <c r="M526" i="30" a="1"/>
  <c r="M526" i="30" s="1"/>
  <c r="M525" i="30" a="1"/>
  <c r="M525" i="30" s="1"/>
  <c r="M524" i="30" a="1"/>
  <c r="M524" i="30" s="1"/>
  <c r="M523" i="30" a="1"/>
  <c r="M523" i="30" s="1"/>
  <c r="M521" i="30" a="1"/>
  <c r="M521" i="30" s="1"/>
  <c r="M520" i="30" a="1"/>
  <c r="M520" i="30" s="1"/>
  <c r="M518" i="30" a="1"/>
  <c r="M518" i="30" s="1"/>
  <c r="M519" i="30" a="1"/>
  <c r="M519" i="30" s="1"/>
  <c r="M515" i="30" a="1"/>
  <c r="M515" i="30" s="1"/>
  <c r="M517" i="30" a="1"/>
  <c r="M517" i="30" s="1"/>
  <c r="M516" i="30" a="1"/>
  <c r="M516" i="30" s="1"/>
  <c r="M511" i="30" a="1"/>
  <c r="M511" i="30" s="1"/>
  <c r="M514" i="30" a="1"/>
  <c r="M514" i="30" s="1"/>
  <c r="M513" i="30" a="1"/>
  <c r="M513" i="30" s="1"/>
  <c r="M512" i="30" a="1"/>
  <c r="M512" i="30" s="1"/>
  <c r="M510" i="30" a="1"/>
  <c r="M510" i="30" s="1"/>
  <c r="M509" i="30" a="1"/>
  <c r="M509" i="30" s="1"/>
  <c r="M508" i="30" a="1"/>
  <c r="M508" i="30" s="1"/>
  <c r="M507" i="30" a="1"/>
  <c r="M507" i="30" s="1"/>
  <c r="M503" i="30" a="1"/>
  <c r="M503" i="30" s="1"/>
  <c r="M504" i="30" a="1"/>
  <c r="M504" i="30" s="1"/>
  <c r="M506" i="30" a="1"/>
  <c r="M506" i="30" s="1"/>
  <c r="M505" i="30" a="1"/>
  <c r="M505" i="30" s="1"/>
  <c r="M502" i="30" a="1"/>
  <c r="M502" i="30" s="1"/>
  <c r="M501" i="30" a="1"/>
  <c r="M501" i="30" s="1"/>
  <c r="M497" i="30" a="1"/>
  <c r="M497" i="30" s="1"/>
  <c r="M500" i="30" a="1"/>
  <c r="M500" i="30" s="1"/>
  <c r="M499" i="30" a="1"/>
  <c r="M499" i="30" s="1"/>
  <c r="M498" i="30" a="1"/>
  <c r="M498" i="30" s="1"/>
  <c r="M496" i="30" a="1"/>
  <c r="M496" i="30" s="1"/>
  <c r="M492" i="30" a="1"/>
  <c r="M492" i="30" s="1"/>
  <c r="M495" i="30" a="1"/>
  <c r="M495" i="30" s="1"/>
  <c r="M494" i="30" a="1"/>
  <c r="M494" i="30" s="1"/>
  <c r="M493" i="30" a="1"/>
  <c r="M493" i="30" s="1"/>
  <c r="M491" i="30" a="1"/>
  <c r="M491" i="30" s="1"/>
  <c r="M490" i="30" a="1"/>
  <c r="M490" i="30" s="1"/>
  <c r="M489" i="30" a="1"/>
  <c r="M489" i="30" s="1"/>
  <c r="M488" i="30" a="1"/>
  <c r="M488" i="30" s="1"/>
  <c r="M487" i="30" a="1"/>
  <c r="M487" i="30" s="1"/>
  <c r="M486" i="30" a="1"/>
  <c r="M486" i="30" s="1"/>
  <c r="M485" i="30" a="1"/>
  <c r="M485" i="30" s="1"/>
  <c r="M484" i="30" a="1"/>
  <c r="M484" i="30" s="1"/>
  <c r="M483" i="30" a="1"/>
  <c r="M483" i="30" s="1"/>
  <c r="M482" i="30" a="1"/>
  <c r="M482" i="30" s="1"/>
  <c r="M477" i="30" a="1"/>
  <c r="M477" i="30" s="1"/>
  <c r="M481" i="30" a="1"/>
  <c r="M481" i="30" s="1"/>
  <c r="M480" i="30" a="1"/>
  <c r="M480" i="30" s="1"/>
  <c r="M479" i="30" a="1"/>
  <c r="M479" i="30" s="1"/>
  <c r="M478" i="30" a="1"/>
  <c r="M478" i="30" s="1"/>
  <c r="M476" i="30" a="1"/>
  <c r="M476" i="30" s="1"/>
  <c r="M475" i="30" a="1"/>
  <c r="M475" i="30" s="1"/>
  <c r="M474" i="30" a="1"/>
  <c r="M474" i="30" s="1"/>
  <c r="M471" i="30" a="1"/>
  <c r="M471" i="30" s="1"/>
  <c r="M473" i="30" a="1"/>
  <c r="M473" i="30" s="1"/>
  <c r="M472" i="30" a="1"/>
  <c r="M472" i="30" s="1"/>
  <c r="M470" i="30" a="1"/>
  <c r="M470" i="30" s="1"/>
  <c r="M468" i="30" a="1"/>
  <c r="M468" i="30" s="1"/>
  <c r="M469" i="30" a="1"/>
  <c r="M469" i="30" s="1"/>
  <c r="M464" i="30" a="1"/>
  <c r="M464" i="30" s="1"/>
  <c r="M466" i="30" a="1"/>
  <c r="M466" i="30" s="1"/>
  <c r="M467" i="30" a="1"/>
  <c r="M467" i="30" s="1"/>
  <c r="M463" i="30" a="1"/>
  <c r="M463" i="30" s="1"/>
  <c r="M465" i="30" a="1"/>
  <c r="M465" i="30" s="1"/>
  <c r="M461" i="30" a="1"/>
  <c r="M461" i="30" s="1"/>
  <c r="M462" i="30" a="1"/>
  <c r="M462" i="30" s="1"/>
  <c r="M458" i="30" a="1"/>
  <c r="M458" i="30" s="1"/>
  <c r="M460" i="30" a="1"/>
  <c r="M460" i="30" s="1"/>
  <c r="M459" i="30" a="1"/>
  <c r="M459" i="30" s="1"/>
  <c r="M457" i="30" a="1"/>
  <c r="M457" i="30" s="1"/>
  <c r="M456" i="30" a="1"/>
  <c r="M456" i="30" s="1"/>
  <c r="M455" i="30" a="1"/>
  <c r="M455" i="30" s="1"/>
  <c r="M454" i="30" a="1"/>
  <c r="M454" i="30" s="1"/>
  <c r="M453" i="30" a="1"/>
  <c r="M453" i="30" s="1"/>
  <c r="M452" i="30" a="1"/>
  <c r="M452" i="30" s="1"/>
  <c r="M451" i="30" a="1"/>
  <c r="M451" i="30" s="1"/>
  <c r="M450" i="30" a="1"/>
  <c r="M450" i="30" s="1"/>
  <c r="M449" i="30" a="1"/>
  <c r="M449" i="30" s="1"/>
  <c r="M448" i="30" a="1"/>
  <c r="M448" i="30" s="1"/>
  <c r="M447" i="30" a="1"/>
  <c r="M447" i="30" s="1"/>
  <c r="M446" i="30" a="1"/>
  <c r="M446" i="30" s="1"/>
  <c r="M445" i="30" a="1"/>
  <c r="M445" i="30" s="1"/>
  <c r="M444" i="30" a="1"/>
  <c r="M444" i="30" s="1"/>
  <c r="M443" i="30" a="1"/>
  <c r="M443" i="30" s="1"/>
  <c r="M442" i="30" a="1"/>
  <c r="M442" i="30" s="1"/>
  <c r="M441" i="30" a="1"/>
  <c r="M441" i="30" s="1"/>
  <c r="M439" i="30" a="1"/>
  <c r="M439" i="30" s="1"/>
  <c r="M440" i="30" a="1"/>
  <c r="M440" i="30" s="1"/>
  <c r="M438" i="30" a="1"/>
  <c r="M438" i="30" s="1"/>
  <c r="M437" i="30" a="1"/>
  <c r="M437" i="30" s="1"/>
  <c r="M430" i="30" a="1"/>
  <c r="M430" i="30" s="1"/>
  <c r="M436" i="30" a="1"/>
  <c r="M436" i="30" s="1"/>
  <c r="M435" i="30" a="1"/>
  <c r="M435" i="30" s="1"/>
  <c r="M434" i="30" a="1"/>
  <c r="M434" i="30" s="1"/>
  <c r="M433" i="30" a="1"/>
  <c r="M433" i="30" s="1"/>
  <c r="M431" i="30" a="1"/>
  <c r="M431" i="30" s="1"/>
  <c r="M432" i="30" a="1"/>
  <c r="M432" i="30" s="1"/>
  <c r="M429" i="30" a="1"/>
  <c r="M429" i="30" s="1"/>
  <c r="M428" i="30" a="1"/>
  <c r="M428" i="30" s="1"/>
  <c r="M427" i="30" a="1"/>
  <c r="M427" i="30" s="1"/>
  <c r="M426" i="30" a="1"/>
  <c r="M426" i="30" s="1"/>
  <c r="M421" i="30" a="1"/>
  <c r="M421" i="30" s="1"/>
  <c r="M425" i="30" a="1"/>
  <c r="M425" i="30" s="1"/>
  <c r="M424" i="30" a="1"/>
  <c r="M424" i="30" s="1"/>
  <c r="M423" i="30" a="1"/>
  <c r="M423" i="30" s="1"/>
  <c r="M422" i="30" a="1"/>
  <c r="M422" i="30" s="1"/>
  <c r="M420" i="30" a="1"/>
  <c r="M420" i="30" s="1"/>
  <c r="M419" i="30" a="1"/>
  <c r="M419" i="30" s="1"/>
  <c r="M418" i="30" a="1"/>
  <c r="M418" i="30" s="1"/>
  <c r="M411" i="30" a="1"/>
  <c r="M411" i="30" s="1"/>
  <c r="M417" i="30" a="1"/>
  <c r="M417" i="30" s="1"/>
  <c r="M416" i="30" a="1"/>
  <c r="M416" i="30" s="1"/>
  <c r="M415" i="30" a="1"/>
  <c r="M415" i="30" s="1"/>
  <c r="M414" i="30" a="1"/>
  <c r="M414" i="30" s="1"/>
  <c r="M413" i="30" a="1"/>
  <c r="M413" i="30" s="1"/>
  <c r="M412" i="30" a="1"/>
  <c r="M412" i="30" s="1"/>
  <c r="M410" i="30" a="1"/>
  <c r="M410" i="30" s="1"/>
  <c r="M409" i="30" a="1"/>
  <c r="M409" i="30" s="1"/>
  <c r="M408" i="30" a="1"/>
  <c r="M408" i="30" s="1"/>
  <c r="M407" i="30" a="1"/>
  <c r="M407" i="30" s="1"/>
  <c r="M405" i="30" a="1"/>
  <c r="M405" i="30" s="1"/>
  <c r="M406" i="30" a="1"/>
  <c r="M406" i="30" s="1"/>
  <c r="M404" i="30" a="1"/>
  <c r="M404" i="30" s="1"/>
  <c r="M403" i="30" a="1"/>
  <c r="M403" i="30" s="1"/>
  <c r="M402" i="30" a="1"/>
  <c r="M402" i="30" s="1"/>
  <c r="M400" i="30" a="1"/>
  <c r="M400" i="30" s="1"/>
  <c r="M401" i="30" a="1"/>
  <c r="M401" i="30" s="1"/>
  <c r="M399" i="30" a="1"/>
  <c r="M399" i="30" s="1"/>
  <c r="M398" i="30" a="1"/>
  <c r="M398" i="30" s="1"/>
  <c r="M397" i="30" a="1"/>
  <c r="M397" i="30" s="1"/>
  <c r="M396" i="30" a="1"/>
  <c r="M396" i="30" s="1"/>
  <c r="M395" i="30" a="1"/>
  <c r="M395" i="30" s="1"/>
  <c r="M393" i="30" a="1"/>
  <c r="M393" i="30" s="1"/>
  <c r="M394" i="30" a="1"/>
  <c r="M394" i="30" s="1"/>
  <c r="M390" i="30" a="1"/>
  <c r="M390" i="30" s="1"/>
  <c r="M391" i="30" a="1"/>
  <c r="M391" i="30" s="1"/>
  <c r="M392" i="30" a="1"/>
  <c r="M392" i="30" s="1"/>
  <c r="M389" i="30" a="1"/>
  <c r="M389" i="30" s="1"/>
  <c r="M388" i="30" a="1"/>
  <c r="M388" i="30" s="1"/>
  <c r="M387" i="30" a="1"/>
  <c r="M387" i="30" s="1"/>
  <c r="M386" i="30" a="1"/>
  <c r="M386" i="30" s="1"/>
  <c r="M385" i="30" a="1"/>
  <c r="M385" i="30" s="1"/>
  <c r="M384" i="30" a="1"/>
  <c r="M384" i="30" s="1"/>
  <c r="M383" i="30" a="1"/>
  <c r="M383" i="30" s="1"/>
  <c r="M382" i="30" a="1"/>
  <c r="M382" i="30" s="1"/>
  <c r="M379" i="30" a="1"/>
  <c r="M379" i="30" s="1"/>
  <c r="M381" i="30" a="1"/>
  <c r="M381" i="30" s="1"/>
  <c r="M380" i="30" a="1"/>
  <c r="M380" i="30" s="1"/>
  <c r="M378" i="30" a="1"/>
  <c r="M378" i="30" s="1"/>
  <c r="M377" i="30" a="1"/>
  <c r="M377" i="30" s="1"/>
  <c r="M372" i="30" a="1"/>
  <c r="M372" i="30" s="1"/>
  <c r="M376" i="30" a="1"/>
  <c r="M376" i="30" s="1"/>
  <c r="M375" i="30" a="1"/>
  <c r="M375" i="30" s="1"/>
  <c r="M374" i="30" a="1"/>
  <c r="M374" i="30" s="1"/>
  <c r="M373" i="30" a="1"/>
  <c r="M373" i="30" s="1"/>
  <c r="M371" i="30" a="1"/>
  <c r="M371" i="30" s="1"/>
  <c r="M370" i="30" a="1"/>
  <c r="M370" i="30" s="1"/>
  <c r="M369" i="30" a="1"/>
  <c r="M369" i="30" s="1"/>
  <c r="M368" i="30" a="1"/>
  <c r="M368" i="30" s="1"/>
  <c r="M367" i="30" a="1"/>
  <c r="M367" i="30" s="1"/>
  <c r="M366" i="30" a="1"/>
  <c r="M366" i="30" s="1"/>
  <c r="M365" i="30" a="1"/>
  <c r="M365" i="30" s="1"/>
  <c r="M364" i="30" a="1"/>
  <c r="M364" i="30" s="1"/>
  <c r="M361" i="30" a="1"/>
  <c r="M361" i="30" s="1"/>
  <c r="M363" i="30" a="1"/>
  <c r="M363" i="30" s="1"/>
  <c r="M362" i="30" a="1"/>
  <c r="M362" i="30" s="1"/>
  <c r="M360" i="30" a="1"/>
  <c r="M360" i="30" s="1"/>
  <c r="M359" i="30" a="1"/>
  <c r="M359" i="30" s="1"/>
  <c r="M356" i="30" a="1"/>
  <c r="M356" i="30" s="1"/>
  <c r="M358" i="30" a="1"/>
  <c r="M358" i="30" s="1"/>
  <c r="M353" i="30" a="1"/>
  <c r="M353" i="30" s="1"/>
  <c r="M357" i="30" a="1"/>
  <c r="M357" i="30" s="1"/>
  <c r="M355" i="30" a="1"/>
  <c r="M355" i="30" s="1"/>
  <c r="M351" i="30" a="1"/>
  <c r="M351" i="30" s="1"/>
  <c r="M354" i="30" a="1"/>
  <c r="M354" i="30" s="1"/>
  <c r="M352" i="30" a="1"/>
  <c r="M352" i="30" s="1"/>
  <c r="M350" i="30" a="1"/>
  <c r="M350" i="30" s="1"/>
  <c r="M348" i="30" a="1"/>
  <c r="M348" i="30" s="1"/>
  <c r="M349" i="30" a="1"/>
  <c r="M349" i="30" s="1"/>
  <c r="M347" i="30" a="1"/>
  <c r="M347" i="30" s="1"/>
  <c r="M346" i="30" a="1"/>
  <c r="M346" i="30" s="1"/>
  <c r="M344" i="30" a="1"/>
  <c r="M344" i="30" s="1"/>
  <c r="M345" i="30" a="1"/>
  <c r="M345" i="30" s="1"/>
  <c r="M337" i="30" a="1"/>
  <c r="M337" i="30" s="1"/>
  <c r="M343" i="30" a="1"/>
  <c r="M343" i="30" s="1"/>
  <c r="M342" i="30" a="1"/>
  <c r="M342" i="30" s="1"/>
  <c r="M341" i="30" a="1"/>
  <c r="M341" i="30" s="1"/>
  <c r="M340" i="30" a="1"/>
  <c r="M340" i="30" s="1"/>
  <c r="M339" i="30" a="1"/>
  <c r="M339" i="30" s="1"/>
  <c r="M338" i="30" a="1"/>
  <c r="M338" i="30" s="1"/>
  <c r="M336" i="30" a="1"/>
  <c r="M336" i="30" s="1"/>
  <c r="M334" i="30" a="1"/>
  <c r="M334" i="30" s="1"/>
  <c r="M335" i="30" a="1"/>
  <c r="M335" i="30" s="1"/>
  <c r="M333" i="30" a="1"/>
  <c r="M333" i="30" s="1"/>
  <c r="M330" i="30" a="1"/>
  <c r="M330" i="30" s="1"/>
  <c r="M332" i="30" a="1"/>
  <c r="M332" i="30" s="1"/>
  <c r="M331" i="30" a="1"/>
  <c r="M331" i="30" s="1"/>
  <c r="M329" i="30" a="1"/>
  <c r="M329" i="30" s="1"/>
  <c r="M328" i="30" a="1"/>
  <c r="M328" i="30" s="1"/>
  <c r="M327" i="30" a="1"/>
  <c r="M327" i="30" s="1"/>
  <c r="M326" i="30" a="1"/>
  <c r="M326" i="30" s="1"/>
  <c r="M325" i="30" a="1"/>
  <c r="M325" i="30" s="1"/>
  <c r="M324" i="30" a="1"/>
  <c r="M324" i="30" s="1"/>
  <c r="M323" i="30" a="1"/>
  <c r="M323" i="30" s="1"/>
  <c r="M320" i="30" a="1"/>
  <c r="M320" i="30" s="1"/>
  <c r="M322" i="30" a="1"/>
  <c r="M322" i="30" s="1"/>
  <c r="M321" i="30" a="1"/>
  <c r="M321" i="30" s="1"/>
  <c r="M319" i="30" a="1"/>
  <c r="M319" i="30" s="1"/>
  <c r="M318" i="30" a="1"/>
  <c r="M318" i="30" s="1"/>
  <c r="M317" i="30" a="1"/>
  <c r="M317" i="30" s="1"/>
  <c r="M315" i="30" a="1"/>
  <c r="M315" i="30" s="1"/>
  <c r="M316" i="30" a="1"/>
  <c r="M316" i="30" s="1"/>
  <c r="M314" i="30" a="1"/>
  <c r="M314" i="30" s="1"/>
  <c r="M313" i="30" a="1"/>
  <c r="M313" i="30" s="1"/>
  <c r="M312" i="30" a="1"/>
  <c r="M312" i="30" s="1"/>
  <c r="M311" i="30" a="1"/>
  <c r="M311" i="30" s="1"/>
  <c r="M308" i="30" a="1"/>
  <c r="M308" i="30" s="1"/>
  <c r="M310" i="30" a="1"/>
  <c r="M310" i="30" s="1"/>
  <c r="M309" i="30" a="1"/>
  <c r="M309" i="30" s="1"/>
  <c r="M303" i="30" a="1"/>
  <c r="M303" i="30" s="1"/>
  <c r="M307" i="30" a="1"/>
  <c r="M307" i="30" s="1"/>
  <c r="M306" i="30" a="1"/>
  <c r="M306" i="30" s="1"/>
  <c r="M305" i="30" a="1"/>
  <c r="M305" i="30" s="1"/>
  <c r="M302" i="30" a="1"/>
  <c r="M302" i="30" s="1"/>
  <c r="M304" i="30" a="1"/>
  <c r="M304" i="30" s="1"/>
  <c r="M301" i="30" a="1"/>
  <c r="M301" i="30" s="1"/>
  <c r="M300" i="30" a="1"/>
  <c r="M300" i="30" s="1"/>
  <c r="M294" i="30" a="1"/>
  <c r="M294" i="30" s="1"/>
  <c r="M299" i="30" a="1"/>
  <c r="M299" i="30" s="1"/>
  <c r="M298" i="30" a="1"/>
  <c r="M298" i="30" s="1"/>
  <c r="M292" i="30" a="1"/>
  <c r="M292" i="30" s="1"/>
  <c r="M297" i="30" a="1"/>
  <c r="M297" i="30" s="1"/>
  <c r="M296" i="30" a="1"/>
  <c r="M296" i="30" s="1"/>
  <c r="M295" i="30" a="1"/>
  <c r="M295" i="30" s="1"/>
  <c r="M293" i="30" a="1"/>
  <c r="M293" i="30" s="1"/>
  <c r="M291" i="30" a="1"/>
  <c r="M291" i="30" s="1"/>
  <c r="M289" i="30" a="1"/>
  <c r="M289" i="30" s="1"/>
  <c r="M290" i="30" a="1"/>
  <c r="M290" i="30" s="1"/>
  <c r="M288" i="30" a="1"/>
  <c r="M288" i="30" s="1"/>
  <c r="M287" i="30" a="1"/>
  <c r="M287" i="30" s="1"/>
  <c r="M286" i="30" a="1"/>
  <c r="M286" i="30" s="1"/>
  <c r="M282" i="30" a="1"/>
  <c r="M282" i="30" s="1"/>
  <c r="M285" i="30" a="1"/>
  <c r="M285" i="30" s="1"/>
  <c r="M284" i="30" a="1"/>
  <c r="M284" i="30" s="1"/>
  <c r="M283" i="30" a="1"/>
  <c r="M283" i="30" s="1"/>
  <c r="M281" i="30" a="1"/>
  <c r="M281" i="30" s="1"/>
  <c r="M280" i="30" a="1"/>
  <c r="M280" i="30" s="1"/>
  <c r="M279" i="30" a="1"/>
  <c r="M279" i="30" s="1"/>
  <c r="M278" i="30" a="1"/>
  <c r="M278" i="30" s="1"/>
  <c r="M277" i="30" a="1"/>
  <c r="M277" i="30" s="1"/>
  <c r="M276" i="30" a="1"/>
  <c r="M276" i="30" s="1"/>
  <c r="M275" i="30" a="1"/>
  <c r="M275" i="30" s="1"/>
  <c r="M273" i="30" a="1"/>
  <c r="M273" i="30" s="1"/>
  <c r="M274" i="30" a="1"/>
  <c r="M274" i="30" s="1"/>
  <c r="M272" i="30" a="1"/>
  <c r="M272" i="30" s="1"/>
  <c r="M271" i="30" a="1"/>
  <c r="M271" i="30" s="1"/>
  <c r="M269" i="30" a="1"/>
  <c r="M269" i="30" s="1"/>
  <c r="M270" i="30" a="1"/>
  <c r="M270" i="30" s="1"/>
  <c r="M268" i="30" a="1"/>
  <c r="M268" i="30" s="1"/>
  <c r="M267" i="30" a="1"/>
  <c r="M267" i="30" s="1"/>
  <c r="M266" i="30" a="1"/>
  <c r="M266" i="30" s="1"/>
  <c r="M254" i="30" a="1"/>
  <c r="M254" i="30" s="1"/>
  <c r="M265" i="30" a="1"/>
  <c r="M265" i="30" s="1"/>
  <c r="M264" i="30" a="1"/>
  <c r="M264" i="30" s="1"/>
  <c r="M263" i="30" a="1"/>
  <c r="M263" i="30" s="1"/>
  <c r="M262" i="30" a="1"/>
  <c r="M262" i="30" s="1"/>
  <c r="M261" i="30" a="1"/>
  <c r="M261" i="30" s="1"/>
  <c r="M260" i="30" a="1"/>
  <c r="M260" i="30" s="1"/>
  <c r="M259" i="30" a="1"/>
  <c r="M259" i="30" s="1"/>
  <c r="M258" i="30" a="1"/>
  <c r="M258" i="30" s="1"/>
  <c r="M257" i="30" a="1"/>
  <c r="M257" i="30" s="1"/>
  <c r="M256" i="30" a="1"/>
  <c r="M256" i="30" s="1"/>
  <c r="M255" i="30" a="1"/>
  <c r="M255" i="30" s="1"/>
  <c r="M253" i="30" a="1"/>
  <c r="M253" i="30" s="1"/>
  <c r="M248" i="30" a="1"/>
  <c r="M248" i="30" s="1"/>
  <c r="M252" i="30" a="1"/>
  <c r="M252" i="30" s="1"/>
  <c r="M251" i="30" a="1"/>
  <c r="M251" i="30" s="1"/>
  <c r="M250" i="30" a="1"/>
  <c r="M250" i="30" s="1"/>
  <c r="M249" i="30" a="1"/>
  <c r="M249" i="30" s="1"/>
  <c r="M247" i="30" a="1"/>
  <c r="M247" i="30" s="1"/>
  <c r="M246" i="30" a="1"/>
  <c r="M246" i="30" s="1"/>
  <c r="M245" i="30" a="1"/>
  <c r="M245" i="30" s="1"/>
  <c r="M244" i="30" a="1"/>
  <c r="M244" i="30" s="1"/>
  <c r="M242" i="30" a="1"/>
  <c r="M242" i="30" s="1"/>
  <c r="M243" i="30" a="1"/>
  <c r="M243" i="30" s="1"/>
  <c r="M241" i="30" a="1"/>
  <c r="M241" i="30" s="1"/>
  <c r="M240" i="30" a="1"/>
  <c r="M240" i="30" s="1"/>
  <c r="M239" i="30" a="1"/>
  <c r="M239" i="30" s="1"/>
  <c r="M238" i="30" a="1"/>
  <c r="M238" i="30" s="1"/>
  <c r="M237" i="30" a="1"/>
  <c r="M237" i="30" s="1"/>
  <c r="M236" i="30" a="1"/>
  <c r="M236" i="30" s="1"/>
  <c r="M229" i="30" a="1"/>
  <c r="M229" i="30" s="1"/>
  <c r="M235" i="30" a="1"/>
  <c r="M235" i="30" s="1"/>
  <c r="M234" i="30" a="1"/>
  <c r="M234" i="30" s="1"/>
  <c r="M233" i="30" a="1"/>
  <c r="M233" i="30" s="1"/>
  <c r="M232" i="30" a="1"/>
  <c r="M232" i="30" s="1"/>
  <c r="M231" i="30" a="1"/>
  <c r="M231" i="30" s="1"/>
  <c r="M230" i="30" a="1"/>
  <c r="M230" i="30" s="1"/>
  <c r="M228" i="30" a="1"/>
  <c r="M228" i="30" s="1"/>
  <c r="M227" i="30" a="1"/>
  <c r="M227" i="30" s="1"/>
  <c r="M223" i="30" a="1"/>
  <c r="M223" i="30" s="1"/>
  <c r="M226" i="30" a="1"/>
  <c r="M226" i="30" s="1"/>
  <c r="M225" i="30" a="1"/>
  <c r="M225" i="30" s="1"/>
  <c r="M224" i="30" a="1"/>
  <c r="M224" i="30" s="1"/>
  <c r="M222" i="30" a="1"/>
  <c r="M222" i="30" s="1"/>
  <c r="M221" i="30" a="1"/>
  <c r="M221" i="30" s="1"/>
  <c r="M219" i="30" a="1"/>
  <c r="M219" i="30" s="1"/>
  <c r="M220" i="30" a="1"/>
  <c r="M220" i="30" s="1"/>
  <c r="M218" i="30" a="1"/>
  <c r="M218" i="30" s="1"/>
  <c r="M217" i="30" a="1"/>
  <c r="M217" i="30" s="1"/>
  <c r="M216" i="30" a="1"/>
  <c r="M216" i="30" s="1"/>
  <c r="M215" i="30" a="1"/>
  <c r="M215" i="30" s="1"/>
  <c r="M214" i="30" a="1"/>
  <c r="M214" i="30" s="1"/>
  <c r="M213" i="30" a="1"/>
  <c r="M213" i="30" s="1"/>
  <c r="M212" i="30" a="1"/>
  <c r="M212" i="30" s="1"/>
  <c r="M211" i="30" a="1"/>
  <c r="M211" i="30" s="1"/>
  <c r="M210" i="30" a="1"/>
  <c r="M210" i="30" s="1"/>
  <c r="M208" i="30" a="1"/>
  <c r="M208" i="30" s="1"/>
  <c r="M209" i="30" a="1"/>
  <c r="M209" i="30" s="1"/>
  <c r="M205" i="30" a="1"/>
  <c r="M205" i="30" s="1"/>
  <c r="M206" i="30" a="1"/>
  <c r="M206" i="30" s="1"/>
  <c r="M207" i="30" a="1"/>
  <c r="M207" i="30" s="1"/>
  <c r="M204" i="30" a="1"/>
  <c r="M204" i="30" s="1"/>
  <c r="M197" i="30" a="1"/>
  <c r="M197" i="30" s="1"/>
  <c r="M203" i="30" a="1"/>
  <c r="M203" i="30" s="1"/>
  <c r="M202" i="30" a="1"/>
  <c r="M202" i="30" s="1"/>
  <c r="M201" i="30" a="1"/>
  <c r="M201" i="30" s="1"/>
  <c r="M200" i="30" a="1"/>
  <c r="M200" i="30" s="1"/>
  <c r="M199" i="30" a="1"/>
  <c r="M199" i="30" s="1"/>
  <c r="M198" i="30" a="1"/>
  <c r="M198" i="30" s="1"/>
  <c r="M196" i="30" a="1"/>
  <c r="M196" i="30" s="1"/>
  <c r="M194" i="30" a="1"/>
  <c r="M194" i="30" s="1"/>
  <c r="M195" i="30" a="1"/>
  <c r="M195" i="30" s="1"/>
  <c r="M193" i="30" a="1"/>
  <c r="M193" i="30" s="1"/>
  <c r="M192" i="30" a="1"/>
  <c r="M192" i="30" s="1"/>
  <c r="M191" i="30" a="1"/>
  <c r="M191" i="30" s="1"/>
  <c r="M190" i="30" a="1"/>
  <c r="M190" i="30" s="1"/>
  <c r="M189" i="30" a="1"/>
  <c r="M189" i="30" s="1"/>
  <c r="M188" i="30" a="1"/>
  <c r="M188" i="30" s="1"/>
  <c r="M186" i="30" a="1"/>
  <c r="M186" i="30" s="1"/>
  <c r="M187" i="30" a="1"/>
  <c r="M187" i="30" s="1"/>
  <c r="M185" i="30" a="1"/>
  <c r="M185" i="30" s="1"/>
  <c r="M184" i="30" a="1"/>
  <c r="M184" i="30" s="1"/>
  <c r="M183" i="30" a="1"/>
  <c r="M183" i="30" s="1"/>
  <c r="M182" i="30" a="1"/>
  <c r="M182" i="30" s="1"/>
  <c r="M181" i="30" a="1"/>
  <c r="M181" i="30" s="1"/>
  <c r="M178" i="30" a="1"/>
  <c r="M178" i="30" s="1"/>
  <c r="M180" i="30" a="1"/>
  <c r="M180" i="30" s="1"/>
  <c r="M179" i="30" a="1"/>
  <c r="M179" i="30" s="1"/>
  <c r="M177" i="30" a="1"/>
  <c r="M177" i="30" s="1"/>
  <c r="M173" i="30" a="1"/>
  <c r="M173" i="30" s="1"/>
  <c r="M176" i="30" a="1"/>
  <c r="M176" i="30" s="1"/>
  <c r="M175" i="30" a="1"/>
  <c r="M175" i="30" s="1"/>
  <c r="M174" i="30" a="1"/>
  <c r="M174" i="30" s="1"/>
  <c r="M172" i="30" a="1"/>
  <c r="M172" i="30" s="1"/>
  <c r="M171" i="30" a="1"/>
  <c r="M171" i="30" s="1"/>
  <c r="M170" i="30" a="1"/>
  <c r="M170" i="30" s="1"/>
  <c r="M164" i="30" a="1"/>
  <c r="M164" i="30" s="1"/>
  <c r="M169" i="30" a="1"/>
  <c r="M169" i="30" s="1"/>
  <c r="M168" i="30" a="1"/>
  <c r="M168" i="30" s="1"/>
  <c r="M167" i="30" a="1"/>
  <c r="M167" i="30" s="1"/>
  <c r="M166" i="30" a="1"/>
  <c r="M166" i="30" s="1"/>
  <c r="M165" i="30" a="1"/>
  <c r="M165" i="30" s="1"/>
  <c r="M160" i="30" a="1"/>
  <c r="M160" i="30" s="1"/>
  <c r="M163" i="30" a="1"/>
  <c r="M163" i="30" s="1"/>
  <c r="M162" i="30" a="1"/>
  <c r="M162" i="30" s="1"/>
  <c r="M161" i="30" a="1"/>
  <c r="M161" i="30" s="1"/>
  <c r="M159" i="30" a="1"/>
  <c r="M159" i="30" s="1"/>
  <c r="M157" i="30" a="1"/>
  <c r="M157" i="30" s="1"/>
  <c r="M158" i="30" a="1"/>
  <c r="M158" i="30" s="1"/>
  <c r="M155" i="30" a="1"/>
  <c r="M155" i="30" s="1"/>
  <c r="M156" i="30" a="1"/>
  <c r="M156" i="30" s="1"/>
  <c r="M154" i="30" a="1"/>
  <c r="M154" i="30" s="1"/>
  <c r="M153" i="30" a="1"/>
  <c r="M153" i="30" s="1"/>
  <c r="M152" i="30" a="1"/>
  <c r="M152" i="30" s="1"/>
  <c r="M151" i="30" a="1"/>
  <c r="M151" i="30" s="1"/>
  <c r="M150" i="30" a="1"/>
  <c r="M150" i="30" s="1"/>
  <c r="M145" i="30" a="1"/>
  <c r="M145" i="30" s="1"/>
  <c r="M149" i="30" a="1"/>
  <c r="M149" i="30" s="1"/>
  <c r="M148" i="30" a="1"/>
  <c r="M148" i="30" s="1"/>
  <c r="M147" i="30" a="1"/>
  <c r="M147" i="30" s="1"/>
  <c r="M146" i="30" a="1"/>
  <c r="M146" i="30" s="1"/>
  <c r="M144" i="30" a="1"/>
  <c r="M144" i="30" s="1"/>
  <c r="M143" i="30" a="1"/>
  <c r="M143" i="30" s="1"/>
  <c r="M139" i="30" a="1"/>
  <c r="M139" i="30" s="1"/>
  <c r="M141" i="30" a="1"/>
  <c r="M141" i="30" s="1"/>
  <c r="M140" i="30" a="1"/>
  <c r="M140" i="30" s="1"/>
  <c r="M142" i="30" a="1"/>
  <c r="M142" i="30" s="1"/>
  <c r="M138" i="30" a="1"/>
  <c r="M138" i="30" s="1"/>
  <c r="M137" i="30" a="1"/>
  <c r="M137" i="30" s="1"/>
  <c r="M136" i="30" a="1"/>
  <c r="M136" i="30" s="1"/>
  <c r="M135" i="30" a="1"/>
  <c r="M135" i="30" s="1"/>
  <c r="M132" i="30" a="1"/>
  <c r="M132" i="30" s="1"/>
  <c r="M134" i="30" a="1"/>
  <c r="M134" i="30" s="1"/>
  <c r="M133" i="30" a="1"/>
  <c r="M133" i="30" s="1"/>
  <c r="M131" i="30" a="1"/>
  <c r="M131" i="30" s="1"/>
  <c r="M130" i="30" a="1"/>
  <c r="M130" i="30" s="1"/>
  <c r="M129" i="30" a="1"/>
  <c r="M129" i="30" s="1"/>
  <c r="M126" i="30" a="1"/>
  <c r="M126" i="30" s="1"/>
  <c r="M128" i="30" a="1"/>
  <c r="M128" i="30" s="1"/>
  <c r="M127" i="30" a="1"/>
  <c r="M127" i="30" s="1"/>
  <c r="M125" i="30" a="1"/>
  <c r="M125" i="30" s="1"/>
  <c r="M121" i="30" a="1"/>
  <c r="M121" i="30" s="1"/>
  <c r="M124" i="30" a="1"/>
  <c r="M124" i="30" s="1"/>
  <c r="M123" i="30" a="1"/>
  <c r="M123" i="30" s="1"/>
  <c r="M122" i="30" a="1"/>
  <c r="M122" i="30" s="1"/>
  <c r="M120" i="30" a="1"/>
  <c r="M120" i="30" s="1"/>
  <c r="M116" i="30" a="1"/>
  <c r="M116" i="30" s="1"/>
  <c r="M119" i="30" a="1"/>
  <c r="M119" i="30" s="1"/>
  <c r="M118" i="30" a="1"/>
  <c r="M118" i="30" s="1"/>
  <c r="M117" i="30" a="1"/>
  <c r="M117" i="30" s="1"/>
  <c r="M115" i="30" a="1"/>
  <c r="M115" i="30" s="1"/>
  <c r="M113" i="30" a="1"/>
  <c r="M113" i="30" s="1"/>
  <c r="M114" i="30" a="1"/>
  <c r="M114" i="30" s="1"/>
  <c r="M112" i="30" a="1"/>
  <c r="M112" i="30" s="1"/>
  <c r="M111" i="30" a="1"/>
  <c r="M111" i="30" s="1"/>
  <c r="M110" i="30" a="1"/>
  <c r="M110" i="30" s="1"/>
  <c r="M109" i="30" a="1"/>
  <c r="M109" i="30" s="1"/>
  <c r="M108" i="30" a="1"/>
  <c r="M108" i="30" s="1"/>
  <c r="M107" i="30" a="1"/>
  <c r="M107" i="30" s="1"/>
  <c r="M106" i="30" a="1"/>
  <c r="M106" i="30" s="1"/>
  <c r="M105" i="30" a="1"/>
  <c r="M105" i="30" s="1"/>
  <c r="M104" i="30" a="1"/>
  <c r="M104" i="30" s="1"/>
  <c r="M103" i="30" a="1"/>
  <c r="M103" i="30" s="1"/>
  <c r="M102" i="30" a="1"/>
  <c r="M102" i="30" s="1"/>
  <c r="M101" i="30" a="1"/>
  <c r="M101" i="30" s="1"/>
  <c r="M100" i="30" a="1"/>
  <c r="M100" i="30" s="1"/>
  <c r="M99" i="30" a="1"/>
  <c r="M99" i="30" s="1"/>
  <c r="M97" i="30" a="1"/>
  <c r="M97" i="30" s="1"/>
  <c r="M98" i="30" a="1"/>
  <c r="M98" i="30" s="1"/>
  <c r="M94" i="30" a="1"/>
  <c r="M94" i="30" s="1"/>
  <c r="M96" i="30" a="1"/>
  <c r="M96" i="30" s="1"/>
  <c r="M95" i="30" a="1"/>
  <c r="M95" i="30" s="1"/>
  <c r="M93" i="30" a="1"/>
  <c r="M93" i="30" s="1"/>
  <c r="M90" i="30" a="1"/>
  <c r="M90" i="30" s="1"/>
  <c r="M92" i="30" a="1"/>
  <c r="M92" i="30" s="1"/>
  <c r="M91" i="30" a="1"/>
  <c r="M91" i="30" s="1"/>
  <c r="M89" i="30" a="1"/>
  <c r="M89" i="30" s="1"/>
  <c r="M88" i="30" a="1"/>
  <c r="M88" i="30" s="1"/>
  <c r="M86" i="30" a="1"/>
  <c r="M86" i="30" s="1"/>
  <c r="M87" i="30" a="1"/>
  <c r="M87" i="30" s="1"/>
  <c r="M85" i="30" a="1"/>
  <c r="M85" i="30" s="1"/>
  <c r="M84" i="30" a="1"/>
  <c r="M84" i="30" s="1"/>
  <c r="M83" i="30" a="1"/>
  <c r="M83" i="30" s="1"/>
  <c r="M82" i="30" a="1"/>
  <c r="M82" i="30" s="1"/>
  <c r="M81" i="30" a="1"/>
  <c r="M81" i="30" s="1"/>
  <c r="M75" i="30" a="1"/>
  <c r="M75" i="30" s="1"/>
  <c r="M80" i="30" a="1"/>
  <c r="M80" i="30" s="1"/>
  <c r="M79" i="30" a="1"/>
  <c r="M79" i="30" s="1"/>
  <c r="M78" i="30" a="1"/>
  <c r="M78" i="30" s="1"/>
  <c r="M77" i="30" a="1"/>
  <c r="M77" i="30" s="1"/>
  <c r="M76" i="30" a="1"/>
  <c r="M76" i="30" s="1"/>
  <c r="M74" i="30" a="1"/>
  <c r="M74" i="30" s="1"/>
  <c r="M73" i="30" a="1"/>
  <c r="M73" i="30" s="1"/>
  <c r="M72" i="30" a="1"/>
  <c r="M72" i="30" s="1"/>
  <c r="M71" i="30" a="1"/>
  <c r="M71" i="30" s="1"/>
  <c r="M69" i="30" a="1"/>
  <c r="M69" i="30" s="1"/>
  <c r="M70" i="30" a="1"/>
  <c r="M70" i="30" s="1"/>
  <c r="M68" i="30" a="1"/>
  <c r="M68" i="30" s="1"/>
  <c r="M67" i="30" a="1"/>
  <c r="M67" i="30" s="1"/>
  <c r="M65" i="30" a="1"/>
  <c r="M65" i="30" s="1"/>
  <c r="M66" i="30" a="1"/>
  <c r="M66" i="30" s="1"/>
  <c r="M63" i="30" a="1"/>
  <c r="M63" i="30" s="1"/>
  <c r="M64" i="30" a="1"/>
  <c r="M64" i="30" s="1"/>
  <c r="M62" i="30" a="1"/>
  <c r="M62" i="30" s="1"/>
  <c r="M61" i="30" a="1"/>
  <c r="M61" i="30" s="1"/>
  <c r="M60" i="30" a="1"/>
  <c r="M60" i="30" s="1"/>
  <c r="M59" i="30" a="1"/>
  <c r="M59" i="30" s="1"/>
  <c r="M58" i="30" a="1"/>
  <c r="M58" i="30" s="1"/>
  <c r="M57" i="30" a="1"/>
  <c r="M57" i="30" s="1"/>
  <c r="M56" i="30" a="1"/>
  <c r="M56" i="30" s="1"/>
  <c r="M55" i="30" a="1"/>
  <c r="M55" i="30" s="1"/>
  <c r="M54" i="30" a="1"/>
  <c r="M54" i="30" s="1"/>
  <c r="M46" i="30" a="1"/>
  <c r="M46" i="30" s="1"/>
  <c r="M52" i="30" a="1"/>
  <c r="M52" i="30" s="1"/>
  <c r="M53" i="30" a="1"/>
  <c r="M53" i="30" s="1"/>
  <c r="M50" i="30" a="1"/>
  <c r="M50" i="30" s="1"/>
  <c r="M51" i="30" a="1"/>
  <c r="M51" i="30" s="1"/>
  <c r="M49" i="30" a="1"/>
  <c r="M49" i="30" s="1"/>
  <c r="M48" i="30" a="1"/>
  <c r="M48" i="30" s="1"/>
  <c r="M47" i="30" a="1"/>
  <c r="M47" i="30" s="1"/>
  <c r="M45" i="30" a="1"/>
  <c r="M45" i="30" s="1"/>
  <c r="M44" i="30" a="1"/>
  <c r="M44" i="30" s="1"/>
  <c r="M43" i="30" a="1"/>
  <c r="M43" i="30" s="1"/>
  <c r="M42" i="30" a="1"/>
  <c r="M42" i="30" s="1"/>
  <c r="M41" i="30" a="1"/>
  <c r="M41" i="30" s="1"/>
  <c r="M39" i="30" a="1"/>
  <c r="M39" i="30" s="1"/>
  <c r="M40" i="30" a="1"/>
  <c r="M40" i="30" s="1"/>
  <c r="M38" i="30" a="1"/>
  <c r="M38" i="30" s="1"/>
  <c r="M37" i="30" a="1"/>
  <c r="M37" i="30" s="1"/>
  <c r="M36" i="30" a="1"/>
  <c r="M36" i="30" s="1"/>
  <c r="M29" i="30" a="1"/>
  <c r="M29" i="30" s="1"/>
  <c r="M35" i="30" a="1"/>
  <c r="M35" i="30" s="1"/>
  <c r="M34" i="30" a="1"/>
  <c r="M34" i="30" s="1"/>
  <c r="M33" i="30" a="1"/>
  <c r="M33" i="30" s="1"/>
  <c r="M32" i="30" a="1"/>
  <c r="M32" i="30" s="1"/>
  <c r="M31" i="30" a="1"/>
  <c r="M31" i="30" s="1"/>
  <c r="M30" i="30" a="1"/>
  <c r="M30" i="30" s="1"/>
  <c r="M28" i="30" a="1"/>
  <c r="M28" i="30" s="1"/>
  <c r="M27" i="30" a="1"/>
  <c r="M27" i="30" s="1"/>
  <c r="M26" i="30" a="1"/>
  <c r="M26" i="30" s="1"/>
  <c r="M25" i="30" a="1"/>
  <c r="M25" i="30" s="1"/>
  <c r="M21" i="30" a="1"/>
  <c r="M21" i="30" s="1"/>
  <c r="M24" i="30" a="1"/>
  <c r="M24" i="30" s="1"/>
  <c r="M23" i="30" a="1"/>
  <c r="M23" i="30" s="1"/>
  <c r="M22" i="30" a="1"/>
  <c r="M22" i="30" s="1"/>
  <c r="M20" i="30" a="1"/>
  <c r="M20" i="30" s="1"/>
  <c r="M13" i="30" a="1"/>
  <c r="M13" i="30" s="1"/>
  <c r="M19" i="30" a="1"/>
  <c r="M19" i="30" s="1"/>
  <c r="M18" i="30" a="1"/>
  <c r="M18" i="30" s="1"/>
  <c r="M17" i="30" a="1"/>
  <c r="M17" i="30" s="1"/>
  <c r="M16" i="30" a="1"/>
  <c r="M16" i="30" s="1"/>
  <c r="M15" i="30" a="1"/>
  <c r="M15" i="30" s="1"/>
  <c r="M14" i="30" a="1"/>
  <c r="M14" i="30" s="1"/>
  <c r="M12" i="30" a="1"/>
  <c r="M12" i="30" s="1"/>
  <c r="M9" i="30" a="1"/>
  <c r="M9" i="30" s="1"/>
  <c r="M11" i="30" a="1"/>
  <c r="M11" i="30" s="1"/>
  <c r="M8" i="30" a="1"/>
  <c r="M8" i="30" s="1"/>
  <c r="M7" i="30" a="1"/>
  <c r="M7" i="30" s="1"/>
  <c r="M10" i="30" a="1"/>
  <c r="M10" i="30" s="1"/>
  <c r="M6" i="30" a="1"/>
  <c r="M6" i="30" s="1"/>
  <c r="M2" i="30" a="1"/>
  <c r="M2" i="30" s="1"/>
  <c r="M3" i="30" a="1"/>
  <c r="M3" i="30" s="1"/>
  <c r="M4" i="30" a="1"/>
  <c r="M4" i="30" s="1"/>
  <c r="V2" i="30" l="1" a="1"/>
  <c r="V2" i="30" s="1"/>
  <c r="U2" i="30"/>
  <c r="G1117" i="30" l="1"/>
  <c r="H1117" i="30"/>
  <c r="G1121" i="30"/>
  <c r="H1121" i="30"/>
  <c r="G1120" i="30"/>
  <c r="H1120" i="30"/>
  <c r="G1119" i="30"/>
  <c r="H1119" i="30"/>
  <c r="G1118" i="30"/>
  <c r="H1118" i="30"/>
  <c r="G1116" i="30"/>
  <c r="H1116" i="30"/>
  <c r="G1115" i="30"/>
  <c r="H1115" i="30"/>
  <c r="G1114" i="30"/>
  <c r="H1114" i="30"/>
  <c r="G1113" i="30"/>
  <c r="H1113" i="30"/>
  <c r="G1112" i="30"/>
  <c r="H1112" i="30"/>
  <c r="G1111" i="30"/>
  <c r="H1111" i="30"/>
  <c r="G1110" i="30"/>
  <c r="H1110" i="30"/>
  <c r="G1109" i="30"/>
  <c r="H1109" i="30"/>
  <c r="G1108" i="30"/>
  <c r="H1108" i="30"/>
  <c r="G1107" i="30"/>
  <c r="H1107" i="30"/>
  <c r="G1106" i="30"/>
  <c r="H1106" i="30"/>
  <c r="G1105" i="30"/>
  <c r="H1105" i="30"/>
  <c r="G1104" i="30"/>
  <c r="H1104" i="30"/>
  <c r="G1103" i="30"/>
  <c r="H1103" i="30"/>
  <c r="G1102" i="30"/>
  <c r="H1102" i="30"/>
  <c r="G1101" i="30"/>
  <c r="H1101" i="30"/>
  <c r="H1100" i="30"/>
  <c r="G1100" i="30"/>
  <c r="G1099" i="30"/>
  <c r="H1099" i="30"/>
  <c r="G1098" i="30"/>
  <c r="H1098" i="30"/>
  <c r="G1097" i="30"/>
  <c r="H1097" i="30"/>
  <c r="G1096" i="30"/>
  <c r="H1096" i="30"/>
  <c r="G1095" i="30"/>
  <c r="H1095" i="30"/>
  <c r="H1094" i="30"/>
  <c r="G1094" i="30"/>
  <c r="G1093" i="30"/>
  <c r="H1093" i="30"/>
  <c r="H1092" i="30"/>
  <c r="G1092" i="30"/>
  <c r="G1091" i="30"/>
  <c r="H1091" i="30"/>
  <c r="G1090" i="30"/>
  <c r="H1090" i="30"/>
  <c r="G1089" i="30"/>
  <c r="H1089" i="30"/>
  <c r="G1088" i="30"/>
  <c r="H1088" i="30"/>
  <c r="G1087" i="30"/>
  <c r="H1087" i="30"/>
  <c r="G1086" i="30"/>
  <c r="H1086" i="30"/>
  <c r="G1085" i="30"/>
  <c r="H1085" i="30"/>
  <c r="G1084" i="30"/>
  <c r="H1084" i="30"/>
  <c r="H1083" i="30"/>
  <c r="G1083" i="30"/>
  <c r="G1082" i="30"/>
  <c r="H1082" i="30"/>
  <c r="G1081" i="30"/>
  <c r="H1081" i="30"/>
  <c r="G1080" i="30"/>
  <c r="H1080" i="30"/>
  <c r="G1079" i="30"/>
  <c r="H1079" i="30"/>
  <c r="G1078" i="30"/>
  <c r="H1078" i="30"/>
  <c r="G1077" i="30"/>
  <c r="H1077" i="30"/>
  <c r="G1076" i="30"/>
  <c r="H1076" i="30"/>
  <c r="H1075" i="30"/>
  <c r="G1075" i="30"/>
  <c r="G1074" i="30"/>
  <c r="H1074" i="30"/>
  <c r="H1072" i="30"/>
  <c r="G1073" i="30"/>
  <c r="H1073" i="30"/>
  <c r="H1070" i="30"/>
  <c r="G1071" i="30"/>
  <c r="H1071" i="30"/>
  <c r="H1068" i="30"/>
  <c r="G1069" i="30"/>
  <c r="G1068" i="30"/>
  <c r="H1066" i="30"/>
  <c r="G1067" i="30"/>
  <c r="H1064" i="30"/>
  <c r="H1065" i="30"/>
  <c r="G1062" i="30"/>
  <c r="G1063" i="30"/>
  <c r="H1060" i="30"/>
  <c r="H1061" i="30"/>
  <c r="H1058" i="30"/>
  <c r="G1059" i="30"/>
  <c r="H1056" i="30"/>
  <c r="H1057" i="30"/>
  <c r="H1054" i="30"/>
  <c r="G1055" i="30"/>
  <c r="G1052" i="30"/>
  <c r="G1053" i="30"/>
  <c r="H1050" i="30"/>
  <c r="G1051" i="30"/>
  <c r="G1048" i="30"/>
  <c r="G1049" i="30"/>
  <c r="G1046" i="30"/>
  <c r="G1047" i="30"/>
  <c r="H1044" i="30"/>
  <c r="G1045" i="30"/>
  <c r="H1042" i="30"/>
  <c r="G1043" i="30"/>
  <c r="H1040" i="30"/>
  <c r="H1041" i="30"/>
  <c r="G1038" i="30"/>
  <c r="H1039" i="30"/>
  <c r="H1036" i="30"/>
  <c r="G1037" i="30"/>
  <c r="H1034" i="30"/>
  <c r="G1035" i="30"/>
  <c r="G1032" i="30"/>
  <c r="G1033" i="30"/>
  <c r="H1030" i="30"/>
  <c r="G1031" i="30"/>
  <c r="H1028" i="30"/>
  <c r="G1029" i="30"/>
  <c r="H1026" i="30"/>
  <c r="G1027" i="30"/>
  <c r="H1024" i="30"/>
  <c r="H1025" i="30"/>
  <c r="G1022" i="30"/>
  <c r="G1023" i="30"/>
  <c r="H1020" i="30"/>
  <c r="G1021" i="30"/>
  <c r="H1018" i="30"/>
  <c r="G1019" i="30"/>
  <c r="H1016" i="30"/>
  <c r="G1017" i="30"/>
  <c r="H1014" i="30"/>
  <c r="G1015" i="30"/>
  <c r="H1012" i="30"/>
  <c r="G1013" i="30"/>
  <c r="G1010" i="30"/>
  <c r="G1011" i="30"/>
  <c r="H1008" i="30"/>
  <c r="G1009" i="30"/>
  <c r="H1006" i="30"/>
  <c r="G1007" i="30"/>
  <c r="G1004" i="30"/>
  <c r="G1005" i="30"/>
  <c r="H1002" i="30"/>
  <c r="G1003" i="30"/>
  <c r="H1000" i="30"/>
  <c r="G1001" i="30"/>
  <c r="H998" i="30"/>
  <c r="G999" i="30"/>
  <c r="H996" i="30"/>
  <c r="H997" i="30"/>
  <c r="G995" i="30"/>
  <c r="G992" i="30"/>
  <c r="H993" i="30"/>
  <c r="G994" i="30"/>
  <c r="H990" i="30"/>
  <c r="G991" i="30"/>
  <c r="H988" i="30"/>
  <c r="G989" i="30"/>
  <c r="G986" i="30"/>
  <c r="G987" i="30"/>
  <c r="H984" i="30"/>
  <c r="G985" i="30"/>
  <c r="H983" i="30"/>
  <c r="G981" i="30"/>
  <c r="G982" i="30"/>
  <c r="H979" i="30"/>
  <c r="H980" i="30"/>
  <c r="G977" i="30"/>
  <c r="G978" i="30"/>
  <c r="H975" i="30"/>
  <c r="G976" i="30"/>
  <c r="H973" i="30"/>
  <c r="H974" i="30"/>
  <c r="H971" i="30"/>
  <c r="H972" i="30"/>
  <c r="H969" i="30"/>
  <c r="G970" i="30"/>
  <c r="H967" i="30"/>
  <c r="H968" i="30"/>
  <c r="H965" i="30"/>
  <c r="G966" i="30"/>
  <c r="H963" i="30"/>
  <c r="H964" i="30"/>
  <c r="H961" i="30"/>
  <c r="G962" i="30"/>
  <c r="H959" i="30"/>
  <c r="G960" i="30"/>
  <c r="H957" i="30"/>
  <c r="G958" i="30"/>
  <c r="H955" i="30"/>
  <c r="G956" i="30"/>
  <c r="H953" i="30"/>
  <c r="G954" i="30"/>
  <c r="G951" i="30"/>
  <c r="G952" i="30"/>
  <c r="G949" i="30"/>
  <c r="G950" i="30"/>
  <c r="G947" i="30"/>
  <c r="G948" i="30"/>
  <c r="H945" i="30"/>
  <c r="G946" i="30"/>
  <c r="H943" i="30"/>
  <c r="G944" i="30"/>
  <c r="H941" i="30"/>
  <c r="G942" i="30"/>
  <c r="G939" i="30"/>
  <c r="G940" i="30"/>
  <c r="H937" i="30"/>
  <c r="G938" i="30"/>
  <c r="H935" i="30"/>
  <c r="G936" i="30"/>
  <c r="H933" i="30"/>
  <c r="G934" i="30"/>
  <c r="H931" i="30"/>
  <c r="G932" i="30"/>
  <c r="H929" i="30"/>
  <c r="G930" i="30"/>
  <c r="H927" i="30"/>
  <c r="G928" i="30"/>
  <c r="H925" i="30"/>
  <c r="G926" i="30"/>
  <c r="G923" i="30"/>
  <c r="H924" i="30"/>
  <c r="H921" i="30"/>
  <c r="G922" i="30"/>
  <c r="G919" i="30"/>
  <c r="H920" i="30"/>
  <c r="H917" i="30"/>
  <c r="H918" i="30"/>
  <c r="H915" i="30"/>
  <c r="G916" i="30"/>
  <c r="H913" i="30"/>
  <c r="G914" i="30"/>
  <c r="H911" i="30"/>
  <c r="G912" i="30"/>
  <c r="H909" i="30"/>
  <c r="G910" i="30"/>
  <c r="H907" i="30"/>
  <c r="H908" i="30"/>
  <c r="H905" i="30"/>
  <c r="H906" i="30"/>
  <c r="H903" i="30"/>
  <c r="G904" i="30"/>
  <c r="H901" i="30"/>
  <c r="G902" i="30"/>
  <c r="G899" i="30"/>
  <c r="G900" i="30"/>
  <c r="G897" i="30"/>
  <c r="G898" i="30"/>
  <c r="G895" i="30"/>
  <c r="G896" i="30"/>
  <c r="G893" i="30"/>
  <c r="H894" i="30"/>
  <c r="G891" i="30"/>
  <c r="H892" i="30"/>
  <c r="H889" i="30"/>
  <c r="H890" i="30"/>
  <c r="H887" i="30"/>
  <c r="G888" i="30"/>
  <c r="H885" i="30"/>
  <c r="G886" i="30"/>
  <c r="G883" i="30"/>
  <c r="G884" i="30"/>
  <c r="H881" i="30"/>
  <c r="G882" i="30"/>
  <c r="G879" i="30"/>
  <c r="H880" i="30"/>
  <c r="H877" i="30"/>
  <c r="G878" i="30"/>
  <c r="H875" i="30"/>
  <c r="G876" i="30"/>
  <c r="H873" i="30"/>
  <c r="G874" i="30"/>
  <c r="H871" i="30"/>
  <c r="H872" i="30"/>
  <c r="H869" i="30"/>
  <c r="G870" i="30"/>
  <c r="H867" i="30"/>
  <c r="H868" i="30"/>
  <c r="H865" i="30"/>
  <c r="G866" i="30"/>
  <c r="H863" i="30"/>
  <c r="G864" i="30"/>
  <c r="H861" i="30"/>
  <c r="H862" i="30"/>
  <c r="H859" i="30"/>
  <c r="G860" i="30"/>
  <c r="H857" i="30"/>
  <c r="G858" i="30"/>
  <c r="H855" i="30"/>
  <c r="G856" i="30"/>
  <c r="G853" i="30"/>
  <c r="G854" i="30"/>
  <c r="G851" i="30"/>
  <c r="G852" i="30"/>
  <c r="H849" i="30"/>
  <c r="G850" i="30"/>
  <c r="G847" i="30"/>
  <c r="G848" i="30"/>
  <c r="H845" i="30"/>
  <c r="G846" i="30"/>
  <c r="G843" i="30"/>
  <c r="H844" i="30"/>
  <c r="H841" i="30"/>
  <c r="G842" i="30"/>
  <c r="H839" i="30"/>
  <c r="G840" i="30"/>
  <c r="H837" i="30"/>
  <c r="G838" i="30"/>
  <c r="H836" i="30"/>
  <c r="G830" i="30"/>
  <c r="G834" i="30"/>
  <c r="G835" i="30"/>
  <c r="H832" i="30"/>
  <c r="G833" i="30"/>
  <c r="H829" i="30"/>
  <c r="G831" i="30"/>
  <c r="H827" i="30"/>
  <c r="G828" i="30"/>
  <c r="G825" i="30"/>
  <c r="G826" i="30"/>
  <c r="H823" i="30"/>
  <c r="G824" i="30"/>
  <c r="H821" i="30"/>
  <c r="G822" i="30"/>
  <c r="H819" i="30"/>
  <c r="G820" i="30"/>
  <c r="H817" i="30"/>
  <c r="G818" i="30"/>
  <c r="H815" i="30"/>
  <c r="H816" i="30"/>
  <c r="H813" i="30"/>
  <c r="G814" i="30"/>
  <c r="G811" i="30"/>
  <c r="G812" i="30"/>
  <c r="G809" i="30"/>
  <c r="G810" i="30"/>
  <c r="H807" i="30"/>
  <c r="G808" i="30"/>
  <c r="H805" i="30"/>
  <c r="H806" i="30"/>
  <c r="H803" i="30"/>
  <c r="G804" i="30"/>
  <c r="H801" i="30"/>
  <c r="G802" i="30"/>
  <c r="G799" i="30"/>
  <c r="G800" i="30"/>
  <c r="H797" i="30"/>
  <c r="H798" i="30"/>
  <c r="H795" i="30"/>
  <c r="G796" i="30"/>
  <c r="H793" i="30"/>
  <c r="H794" i="30"/>
  <c r="G791" i="30"/>
  <c r="G792" i="30"/>
  <c r="H789" i="30"/>
  <c r="G790" i="30"/>
  <c r="H787" i="30"/>
  <c r="G788" i="30"/>
  <c r="H785" i="30"/>
  <c r="G786" i="30"/>
  <c r="H783" i="30"/>
  <c r="H784" i="30"/>
  <c r="H781" i="30"/>
  <c r="G782" i="30"/>
  <c r="H779" i="30"/>
  <c r="G780" i="30"/>
  <c r="H777" i="30"/>
  <c r="G778" i="30"/>
  <c r="H775" i="30"/>
  <c r="G776" i="30"/>
  <c r="H773" i="30"/>
  <c r="G774" i="30"/>
  <c r="G771" i="30"/>
  <c r="H772" i="30"/>
  <c r="H769" i="30"/>
  <c r="H770" i="30"/>
  <c r="H767" i="30"/>
  <c r="G768" i="30"/>
  <c r="H765" i="30"/>
  <c r="H766" i="30"/>
  <c r="H763" i="30"/>
  <c r="G764" i="30"/>
  <c r="H761" i="30"/>
  <c r="G762" i="30"/>
  <c r="H759" i="30"/>
  <c r="G760" i="30"/>
  <c r="H757" i="30"/>
  <c r="G758" i="30"/>
  <c r="H755" i="30"/>
  <c r="G756" i="30"/>
  <c r="H753" i="30"/>
  <c r="G754" i="30"/>
  <c r="H751" i="30"/>
  <c r="G752" i="30"/>
  <c r="G749" i="30"/>
  <c r="H750" i="30"/>
  <c r="H747" i="30"/>
  <c r="G748" i="30"/>
  <c r="H745" i="30"/>
  <c r="H746" i="30"/>
  <c r="H743" i="30"/>
  <c r="H744" i="30"/>
  <c r="H741" i="30"/>
  <c r="G742" i="30"/>
  <c r="H739" i="30"/>
  <c r="H740" i="30"/>
  <c r="H737" i="30"/>
  <c r="G738" i="30"/>
  <c r="G735" i="30"/>
  <c r="G736" i="30"/>
  <c r="H733" i="30"/>
  <c r="G734" i="30"/>
  <c r="H731" i="30"/>
  <c r="H732" i="30"/>
  <c r="H729" i="30"/>
  <c r="G730" i="30"/>
  <c r="G727" i="30"/>
  <c r="G728" i="30"/>
  <c r="H725" i="30"/>
  <c r="G726" i="30"/>
  <c r="G723" i="30"/>
  <c r="G724" i="30"/>
  <c r="H721" i="30"/>
  <c r="G722" i="30"/>
  <c r="H719" i="30"/>
  <c r="H720" i="30"/>
  <c r="G717" i="30"/>
  <c r="H718" i="30"/>
  <c r="H715" i="30"/>
  <c r="G716" i="30"/>
  <c r="H713" i="30"/>
  <c r="G714" i="30"/>
  <c r="H711" i="30"/>
  <c r="H712" i="30"/>
  <c r="G709" i="30"/>
  <c r="G710" i="30"/>
  <c r="H707" i="30"/>
  <c r="G708" i="30"/>
  <c r="H705" i="30"/>
  <c r="G706" i="30"/>
  <c r="H703" i="30"/>
  <c r="G704" i="30"/>
  <c r="H701" i="30"/>
  <c r="G702" i="30"/>
  <c r="H699" i="30"/>
  <c r="G700" i="30"/>
  <c r="H697" i="30"/>
  <c r="G698" i="30"/>
  <c r="G695" i="30"/>
  <c r="G696" i="30"/>
  <c r="G693" i="30"/>
  <c r="H694" i="30"/>
  <c r="H691" i="30"/>
  <c r="G692" i="30"/>
  <c r="G689" i="30"/>
  <c r="G690" i="30"/>
  <c r="G687" i="30"/>
  <c r="G688" i="30"/>
  <c r="G685" i="30"/>
  <c r="G686" i="30"/>
  <c r="H683" i="30"/>
  <c r="G684" i="30"/>
  <c r="H681" i="30"/>
  <c r="G682" i="30"/>
  <c r="G679" i="30"/>
  <c r="G680" i="30"/>
  <c r="G677" i="30"/>
  <c r="G678" i="30"/>
  <c r="H675" i="30"/>
  <c r="H676" i="30"/>
  <c r="H673" i="30"/>
  <c r="G674" i="30"/>
  <c r="H671" i="30"/>
  <c r="G672" i="30"/>
  <c r="H669" i="30"/>
  <c r="G670" i="30"/>
  <c r="H667" i="30"/>
  <c r="G668" i="30"/>
  <c r="G665" i="30"/>
  <c r="G666" i="30"/>
  <c r="G663" i="30"/>
  <c r="G664" i="30"/>
  <c r="G661" i="30"/>
  <c r="G662" i="30"/>
  <c r="H659" i="30"/>
  <c r="H660" i="30"/>
  <c r="H657" i="30"/>
  <c r="G658" i="30"/>
  <c r="G655" i="30"/>
  <c r="G656" i="30"/>
  <c r="H653" i="30"/>
  <c r="G654" i="30"/>
  <c r="H651" i="30"/>
  <c r="G652" i="30"/>
  <c r="H649" i="30"/>
  <c r="H650" i="30"/>
  <c r="H647" i="30"/>
  <c r="H648" i="30"/>
  <c r="H645" i="30"/>
  <c r="G646" i="30"/>
  <c r="G643" i="30"/>
  <c r="G644" i="30"/>
  <c r="H641" i="30"/>
  <c r="H642" i="30"/>
  <c r="H639" i="30"/>
  <c r="H640" i="30"/>
  <c r="H637" i="30"/>
  <c r="H638" i="30"/>
  <c r="G635" i="30"/>
  <c r="G636" i="30"/>
  <c r="H633" i="30"/>
  <c r="H634" i="30"/>
  <c r="G631" i="30"/>
  <c r="G632" i="30"/>
  <c r="H629" i="30"/>
  <c r="H630" i="30"/>
  <c r="H627" i="30"/>
  <c r="G628" i="30"/>
  <c r="H625" i="30"/>
  <c r="G626" i="30"/>
  <c r="H623" i="30"/>
  <c r="G624" i="30"/>
  <c r="H621" i="30"/>
  <c r="G622" i="30"/>
  <c r="H619" i="30"/>
  <c r="G620" i="30"/>
  <c r="H604" i="30"/>
  <c r="G618" i="30"/>
  <c r="G616" i="30"/>
  <c r="H617" i="30"/>
  <c r="G614" i="30"/>
  <c r="G615" i="30"/>
  <c r="G612" i="30"/>
  <c r="G613" i="30"/>
  <c r="G610" i="30"/>
  <c r="G611" i="30"/>
  <c r="H608" i="30"/>
  <c r="G609" i="30"/>
  <c r="H606" i="30"/>
  <c r="G607" i="30"/>
  <c r="H603" i="30"/>
  <c r="G605" i="30"/>
  <c r="H601" i="30"/>
  <c r="G602" i="30"/>
  <c r="G599" i="30"/>
  <c r="H600" i="30"/>
  <c r="G597" i="30"/>
  <c r="G598" i="30"/>
  <c r="H595" i="30"/>
  <c r="G596" i="30"/>
  <c r="G593" i="30"/>
  <c r="H594" i="30"/>
  <c r="H591" i="30"/>
  <c r="G592" i="30"/>
  <c r="H589" i="30"/>
  <c r="G590" i="30"/>
  <c r="H587" i="30"/>
  <c r="G588" i="30"/>
  <c r="H585" i="30"/>
  <c r="G586" i="30"/>
  <c r="H583" i="30"/>
  <c r="H584" i="30"/>
  <c r="H581" i="30"/>
  <c r="G582" i="30"/>
  <c r="H579" i="30"/>
  <c r="G580" i="30"/>
  <c r="H577" i="30"/>
  <c r="G578" i="30"/>
  <c r="H575" i="30"/>
  <c r="G576" i="30"/>
  <c r="H573" i="30"/>
  <c r="G574" i="30"/>
  <c r="G571" i="30"/>
  <c r="G572" i="30"/>
  <c r="H569" i="30"/>
  <c r="G570" i="30"/>
  <c r="H567" i="30"/>
  <c r="G568" i="30"/>
  <c r="H565" i="30"/>
  <c r="G566" i="30"/>
  <c r="G563" i="30"/>
  <c r="G564" i="30"/>
  <c r="H561" i="30"/>
  <c r="G562" i="30"/>
  <c r="H559" i="30"/>
  <c r="H560" i="30"/>
  <c r="G557" i="30"/>
  <c r="G558" i="30"/>
  <c r="H555" i="30"/>
  <c r="G556" i="30"/>
  <c r="H553" i="30"/>
  <c r="G554" i="30"/>
  <c r="G551" i="30"/>
  <c r="G552" i="30"/>
  <c r="G549" i="30"/>
  <c r="H550" i="30"/>
  <c r="G547" i="30"/>
  <c r="G548" i="30"/>
  <c r="G545" i="30"/>
  <c r="G546" i="30"/>
  <c r="G543" i="30"/>
  <c r="G544" i="30"/>
  <c r="H541" i="30"/>
  <c r="G542" i="30"/>
  <c r="H539" i="30"/>
  <c r="G540" i="30"/>
  <c r="H537" i="30"/>
  <c r="G538" i="30"/>
  <c r="H535" i="30"/>
  <c r="H536" i="30"/>
  <c r="H533" i="30"/>
  <c r="G534" i="30"/>
  <c r="H531" i="30"/>
  <c r="G532" i="30"/>
  <c r="G529" i="30"/>
  <c r="G530" i="30"/>
  <c r="H527" i="30"/>
  <c r="G528" i="30"/>
  <c r="H525" i="30"/>
  <c r="G526" i="30"/>
  <c r="H523" i="30"/>
  <c r="G524" i="30"/>
  <c r="H521" i="30"/>
  <c r="G522" i="30"/>
  <c r="H519" i="30"/>
  <c r="G520" i="30"/>
  <c r="H517" i="30"/>
  <c r="G518" i="30"/>
  <c r="H515" i="30"/>
  <c r="G516" i="30"/>
  <c r="G513" i="30"/>
  <c r="G514" i="30"/>
  <c r="H511" i="30"/>
  <c r="H512" i="30"/>
  <c r="H509" i="30"/>
  <c r="G510" i="30"/>
  <c r="G507" i="30"/>
  <c r="H508" i="30"/>
  <c r="H505" i="30"/>
  <c r="H506" i="30"/>
  <c r="H503" i="30"/>
  <c r="H504" i="30"/>
  <c r="H501" i="30"/>
  <c r="G502" i="30"/>
  <c r="G499" i="30"/>
  <c r="G500" i="30"/>
  <c r="G497" i="30"/>
  <c r="G498" i="30"/>
  <c r="G495" i="30"/>
  <c r="G496" i="30"/>
  <c r="H493" i="30"/>
  <c r="G494" i="30"/>
  <c r="H491" i="30"/>
  <c r="G492" i="30"/>
  <c r="H489" i="30"/>
  <c r="H490" i="30"/>
  <c r="G487" i="30"/>
  <c r="H488" i="30"/>
  <c r="G485" i="30"/>
  <c r="G486" i="30"/>
  <c r="G483" i="30"/>
  <c r="G484" i="30"/>
  <c r="H481" i="30"/>
  <c r="H482" i="30"/>
  <c r="H479" i="30"/>
  <c r="G480" i="30"/>
  <c r="G477" i="30"/>
  <c r="G478" i="30"/>
  <c r="G475" i="30"/>
  <c r="G476" i="30"/>
  <c r="H473" i="30"/>
  <c r="H474" i="30"/>
  <c r="H471" i="30"/>
  <c r="G472" i="30"/>
  <c r="H469" i="30"/>
  <c r="G470" i="30"/>
  <c r="G468" i="30"/>
  <c r="H467" i="30"/>
  <c r="G464" i="30"/>
  <c r="H465" i="30"/>
  <c r="G466" i="30"/>
  <c r="H462" i="30"/>
  <c r="G463" i="30"/>
  <c r="H460" i="30"/>
  <c r="H461" i="30"/>
  <c r="H458" i="30"/>
  <c r="H459" i="30"/>
  <c r="H456" i="30"/>
  <c r="G457" i="30"/>
  <c r="G454" i="30"/>
  <c r="G455" i="30"/>
  <c r="H453" i="30"/>
  <c r="H451" i="30"/>
  <c r="H452" i="30"/>
  <c r="G449" i="30"/>
  <c r="H450" i="30"/>
  <c r="H447" i="30"/>
  <c r="G448" i="30"/>
  <c r="H445" i="30"/>
  <c r="G446" i="30"/>
  <c r="H443" i="30"/>
  <c r="G444" i="30"/>
  <c r="H441" i="30"/>
  <c r="G442" i="30"/>
  <c r="G439" i="30"/>
  <c r="G440" i="30"/>
  <c r="H437" i="30"/>
  <c r="G438" i="30"/>
  <c r="H436" i="30"/>
  <c r="H430" i="30"/>
  <c r="H434" i="30"/>
  <c r="G435" i="30"/>
  <c r="G432" i="30"/>
  <c r="G433" i="30"/>
  <c r="H429" i="30"/>
  <c r="G431" i="30"/>
  <c r="H427" i="30"/>
  <c r="G428" i="30"/>
  <c r="H425" i="30"/>
  <c r="G426" i="30"/>
  <c r="H423" i="30"/>
  <c r="G424" i="30"/>
  <c r="H421" i="30"/>
  <c r="G422" i="30"/>
  <c r="H419" i="30"/>
  <c r="H420" i="30"/>
  <c r="H417" i="30"/>
  <c r="G418" i="30"/>
  <c r="H415" i="30"/>
  <c r="G416" i="30"/>
  <c r="H413" i="30"/>
  <c r="G414" i="30"/>
  <c r="G411" i="30"/>
  <c r="G412" i="30"/>
  <c r="H409" i="30"/>
  <c r="G410" i="30"/>
  <c r="H407" i="30"/>
  <c r="H408" i="30"/>
  <c r="H405" i="30"/>
  <c r="G406" i="30"/>
  <c r="H403" i="30"/>
  <c r="G404" i="30"/>
  <c r="H401" i="30"/>
  <c r="G402" i="30"/>
  <c r="G399" i="30"/>
  <c r="G400" i="30"/>
  <c r="H397" i="30"/>
  <c r="G398" i="30"/>
  <c r="G395" i="30"/>
  <c r="G396" i="30"/>
  <c r="G393" i="30"/>
  <c r="H394" i="30"/>
  <c r="H391" i="30"/>
  <c r="H392" i="30"/>
  <c r="G389" i="30"/>
  <c r="G390" i="30"/>
  <c r="G387" i="30"/>
  <c r="H388" i="30"/>
  <c r="H385" i="30"/>
  <c r="G386" i="30"/>
  <c r="H383" i="30"/>
  <c r="G384" i="30"/>
  <c r="H381" i="30"/>
  <c r="H382" i="30"/>
  <c r="H379" i="30"/>
  <c r="G380" i="30"/>
  <c r="H377" i="30"/>
  <c r="G378" i="30"/>
  <c r="G375" i="30"/>
  <c r="H376" i="30"/>
  <c r="G373" i="30"/>
  <c r="G374" i="30"/>
  <c r="H371" i="30"/>
  <c r="G372" i="30"/>
  <c r="H369" i="30"/>
  <c r="G370" i="30"/>
  <c r="G368" i="30"/>
  <c r="H366" i="30"/>
  <c r="G367" i="30"/>
  <c r="H364" i="30"/>
  <c r="H365" i="30"/>
  <c r="H362" i="30"/>
  <c r="G363" i="30"/>
  <c r="G360" i="30"/>
  <c r="G361" i="30"/>
  <c r="H358" i="30"/>
  <c r="G359" i="30"/>
  <c r="H357" i="30"/>
  <c r="G353" i="30"/>
  <c r="H355" i="30"/>
  <c r="G356" i="30"/>
  <c r="H352" i="30"/>
  <c r="G354" i="30"/>
  <c r="H350" i="30"/>
  <c r="G351" i="30"/>
  <c r="G348" i="30"/>
  <c r="G349" i="30"/>
  <c r="G346" i="30"/>
  <c r="G347" i="30"/>
  <c r="G344" i="30"/>
  <c r="G345" i="30"/>
  <c r="H342" i="30"/>
  <c r="G343" i="30"/>
  <c r="G340" i="30"/>
  <c r="G341" i="30"/>
  <c r="H338" i="30"/>
  <c r="G339" i="30"/>
  <c r="H336" i="30"/>
  <c r="H337" i="30"/>
  <c r="H334" i="30"/>
  <c r="G335" i="30"/>
  <c r="G332" i="30"/>
  <c r="G333" i="30"/>
  <c r="G330" i="30"/>
  <c r="G331" i="30"/>
  <c r="G328" i="30"/>
  <c r="G329" i="30"/>
  <c r="G326" i="30"/>
  <c r="G327" i="30"/>
  <c r="G324" i="30"/>
  <c r="G325" i="30"/>
  <c r="G322" i="30"/>
  <c r="H323" i="30"/>
  <c r="H320" i="30"/>
  <c r="G321" i="30"/>
  <c r="H318" i="30"/>
  <c r="G319" i="30"/>
  <c r="G315" i="30"/>
  <c r="G317" i="30"/>
  <c r="H314" i="30"/>
  <c r="G316" i="30"/>
  <c r="G312" i="30"/>
  <c r="G313" i="30"/>
  <c r="H310" i="30"/>
  <c r="G311" i="30"/>
  <c r="G308" i="30"/>
  <c r="G309" i="30"/>
  <c r="H307" i="30"/>
  <c r="H303" i="30"/>
  <c r="H305" i="30"/>
  <c r="G306" i="30"/>
  <c r="H302" i="30"/>
  <c r="G304" i="30"/>
  <c r="H300" i="30"/>
  <c r="G301" i="30"/>
  <c r="H299" i="30"/>
  <c r="G294" i="30"/>
  <c r="H297" i="30"/>
  <c r="G298" i="30"/>
  <c r="G295" i="30"/>
  <c r="G296" i="30"/>
  <c r="G292" i="30"/>
  <c r="G293" i="30"/>
  <c r="H290" i="30"/>
  <c r="G291" i="30"/>
  <c r="H288" i="30"/>
  <c r="G289" i="30"/>
  <c r="H286" i="30"/>
  <c r="G287" i="30"/>
  <c r="G284" i="30"/>
  <c r="H285" i="30"/>
  <c r="G282" i="30"/>
  <c r="G283" i="30"/>
  <c r="G280" i="30"/>
  <c r="H281" i="30"/>
  <c r="H278" i="30"/>
  <c r="H279" i="30"/>
  <c r="H276" i="30"/>
  <c r="G277" i="30"/>
  <c r="G274" i="30"/>
  <c r="G275" i="30"/>
  <c r="H272" i="30"/>
  <c r="H273" i="30"/>
  <c r="H270" i="30"/>
  <c r="G271" i="30"/>
  <c r="H268" i="30"/>
  <c r="G269" i="30"/>
  <c r="H266" i="30"/>
  <c r="G267" i="30"/>
  <c r="H254" i="30"/>
  <c r="G265" i="30"/>
  <c r="H264" i="30"/>
  <c r="H262" i="30"/>
  <c r="H263" i="30"/>
  <c r="H260" i="30"/>
  <c r="G261" i="30"/>
  <c r="H258" i="30"/>
  <c r="H259" i="30"/>
  <c r="G256" i="30"/>
  <c r="G257" i="30"/>
  <c r="H253" i="30"/>
  <c r="H255" i="30"/>
  <c r="G251" i="30"/>
  <c r="G252" i="30"/>
  <c r="G249" i="30"/>
  <c r="H250" i="30"/>
  <c r="H247" i="30"/>
  <c r="H248" i="30"/>
  <c r="G245" i="30"/>
  <c r="G246" i="30"/>
  <c r="G243" i="30"/>
  <c r="G244" i="30"/>
  <c r="H241" i="30"/>
  <c r="G242" i="30"/>
  <c r="H239" i="30"/>
  <c r="G240" i="30"/>
  <c r="G237" i="30"/>
  <c r="G238" i="30"/>
  <c r="H235" i="30"/>
  <c r="G236" i="30"/>
  <c r="H233" i="30"/>
  <c r="H234" i="30"/>
  <c r="G231" i="30"/>
  <c r="G232" i="30"/>
  <c r="G229" i="30"/>
  <c r="G230" i="30"/>
  <c r="G227" i="30"/>
  <c r="G228" i="30"/>
  <c r="G225" i="30"/>
  <c r="G226" i="30"/>
  <c r="G223" i="30"/>
  <c r="G224" i="30"/>
  <c r="H221" i="30"/>
  <c r="G222" i="30"/>
  <c r="H219" i="30"/>
  <c r="H220" i="30"/>
  <c r="H217" i="30"/>
  <c r="G218" i="30"/>
  <c r="H215" i="30"/>
  <c r="H216" i="30"/>
  <c r="G214" i="30"/>
  <c r="H212" i="30"/>
  <c r="G213" i="30"/>
  <c r="H210" i="30"/>
  <c r="G211" i="30"/>
  <c r="H208" i="30"/>
  <c r="H209" i="30"/>
  <c r="G206" i="30"/>
  <c r="G207" i="30"/>
  <c r="H204" i="30"/>
  <c r="G205" i="30"/>
  <c r="H202" i="30"/>
  <c r="G203" i="30"/>
  <c r="G200" i="30"/>
  <c r="G201" i="30"/>
  <c r="H198" i="30"/>
  <c r="G199" i="30"/>
  <c r="H196" i="30"/>
  <c r="G197" i="30"/>
  <c r="H194" i="30"/>
  <c r="H195" i="30"/>
  <c r="G192" i="30"/>
  <c r="G193" i="30"/>
  <c r="G190" i="30"/>
  <c r="G191" i="30"/>
  <c r="H188" i="30"/>
  <c r="H189" i="30"/>
  <c r="H186" i="30"/>
  <c r="G187" i="30"/>
  <c r="H184" i="30"/>
  <c r="G185" i="30"/>
  <c r="H182" i="30"/>
  <c r="G183" i="30"/>
  <c r="G180" i="30"/>
  <c r="G181" i="30"/>
  <c r="G178" i="30"/>
  <c r="G179" i="30"/>
  <c r="G176" i="30"/>
  <c r="G177" i="30"/>
  <c r="G174" i="30"/>
  <c r="G175" i="30"/>
  <c r="G172" i="30"/>
  <c r="G173" i="30"/>
  <c r="H170" i="30"/>
  <c r="G171" i="30"/>
  <c r="G168" i="30"/>
  <c r="G169" i="30"/>
  <c r="H166" i="30"/>
  <c r="G167" i="30"/>
  <c r="H164" i="30"/>
  <c r="G165" i="30"/>
  <c r="H162" i="30"/>
  <c r="G163" i="30"/>
  <c r="H160" i="30"/>
  <c r="G161" i="30"/>
  <c r="H158" i="30"/>
  <c r="H159" i="30"/>
  <c r="G156" i="30"/>
  <c r="G157" i="30"/>
  <c r="G154" i="30"/>
  <c r="G155" i="30"/>
  <c r="G152" i="30"/>
  <c r="G153" i="30"/>
  <c r="H150" i="30"/>
  <c r="G151" i="30"/>
  <c r="G148" i="30"/>
  <c r="G149" i="30"/>
  <c r="G146" i="30"/>
  <c r="G147" i="30"/>
  <c r="G144" i="30"/>
  <c r="G145" i="30"/>
  <c r="G142" i="30"/>
  <c r="G143" i="30"/>
  <c r="G140" i="30"/>
  <c r="G141" i="30"/>
  <c r="H138" i="30"/>
  <c r="G139" i="30"/>
  <c r="H136" i="30"/>
  <c r="G137" i="30"/>
  <c r="H134" i="30"/>
  <c r="G135" i="30"/>
  <c r="H132" i="30"/>
  <c r="H133" i="30"/>
  <c r="H130" i="30"/>
  <c r="G131" i="30"/>
  <c r="G128" i="30"/>
  <c r="G129" i="30"/>
  <c r="H126" i="30"/>
  <c r="G127" i="30"/>
  <c r="H124" i="30"/>
  <c r="G125" i="30"/>
  <c r="H122" i="30"/>
  <c r="H123" i="30"/>
  <c r="G120" i="30"/>
  <c r="G121" i="30"/>
  <c r="G118" i="30"/>
  <c r="G119" i="30"/>
  <c r="H116" i="30"/>
  <c r="G117" i="30"/>
  <c r="H114" i="30"/>
  <c r="G115" i="30"/>
  <c r="H112" i="30"/>
  <c r="G113" i="30"/>
  <c r="G110" i="30"/>
  <c r="H111" i="30"/>
  <c r="G108" i="30"/>
  <c r="H109" i="30"/>
  <c r="H106" i="30"/>
  <c r="G107" i="30"/>
  <c r="H104" i="30"/>
  <c r="G105" i="30"/>
  <c r="H102" i="30"/>
  <c r="G103" i="30"/>
  <c r="H100" i="30"/>
  <c r="G101" i="30"/>
  <c r="H98" i="30"/>
  <c r="G99" i="30"/>
  <c r="H96" i="30"/>
  <c r="G97" i="30"/>
  <c r="H94" i="30"/>
  <c r="H95" i="30"/>
  <c r="H92" i="30"/>
  <c r="G93" i="30"/>
  <c r="H90" i="30"/>
  <c r="G91" i="30"/>
  <c r="H88" i="30"/>
  <c r="G89" i="30"/>
  <c r="G86" i="30"/>
  <c r="G87" i="30"/>
  <c r="G84" i="30"/>
  <c r="G85" i="30"/>
  <c r="G82" i="30"/>
  <c r="G83" i="30"/>
  <c r="H75" i="30"/>
  <c r="H81" i="30"/>
  <c r="G80" i="30"/>
  <c r="G78" i="30"/>
  <c r="G79" i="30"/>
  <c r="H76" i="30"/>
  <c r="G77" i="30"/>
  <c r="G73" i="30"/>
  <c r="G74" i="30"/>
  <c r="H71" i="30"/>
  <c r="G72" i="30"/>
  <c r="G69" i="30"/>
  <c r="G70" i="30"/>
  <c r="H67" i="30"/>
  <c r="H68" i="30"/>
  <c r="H65" i="30"/>
  <c r="H66" i="30"/>
  <c r="H63" i="30"/>
  <c r="H64" i="30"/>
  <c r="G61" i="30"/>
  <c r="G62" i="30"/>
  <c r="H59" i="30"/>
  <c r="H60" i="30"/>
  <c r="G57" i="30"/>
  <c r="G58" i="30"/>
  <c r="H55" i="30"/>
  <c r="G56" i="30"/>
  <c r="G46" i="30"/>
  <c r="G54" i="30"/>
  <c r="H52" i="30"/>
  <c r="G53" i="30"/>
  <c r="H50" i="30"/>
  <c r="H51" i="30"/>
  <c r="H48" i="30"/>
  <c r="H49" i="30"/>
  <c r="H45" i="30"/>
  <c r="H47" i="30"/>
  <c r="H43" i="30"/>
  <c r="G44" i="30"/>
  <c r="H41" i="30"/>
  <c r="G42" i="30"/>
  <c r="G39" i="30"/>
  <c r="G40" i="30"/>
  <c r="H37" i="30"/>
  <c r="G38" i="30"/>
  <c r="H35" i="30"/>
  <c r="H36" i="30"/>
  <c r="H33" i="30"/>
  <c r="H34" i="30"/>
  <c r="G31" i="30"/>
  <c r="G32" i="30"/>
  <c r="H29" i="30"/>
  <c r="G30" i="30"/>
  <c r="G27" i="30"/>
  <c r="G28" i="30"/>
  <c r="G25" i="30"/>
  <c r="G26" i="30"/>
  <c r="W2" i="30"/>
  <c r="X2" i="30"/>
  <c r="G23" i="30"/>
  <c r="G21" i="30"/>
  <c r="G19" i="30"/>
  <c r="G18" i="30"/>
  <c r="H16" i="30"/>
  <c r="H14" i="30"/>
  <c r="G11" i="30"/>
  <c r="H9" i="30"/>
  <c r="H7" i="30"/>
  <c r="G4" i="30"/>
  <c r="H5" i="30"/>
  <c r="H3" i="30"/>
  <c r="K1117" i="30" l="1"/>
  <c r="L1117" i="30"/>
  <c r="I1117" i="30"/>
  <c r="J1117" i="30"/>
  <c r="K1121" i="30"/>
  <c r="L1121" i="30"/>
  <c r="I1121" i="30"/>
  <c r="J1121" i="30"/>
  <c r="K1120" i="30"/>
  <c r="L1120" i="30"/>
  <c r="I1120" i="30"/>
  <c r="J1120" i="30"/>
  <c r="K1119" i="30"/>
  <c r="L1119" i="30"/>
  <c r="I1119" i="30"/>
  <c r="J1119" i="30"/>
  <c r="I1118" i="30"/>
  <c r="J1118" i="30"/>
  <c r="K1118" i="30"/>
  <c r="L1118" i="30"/>
  <c r="K1116" i="30"/>
  <c r="L1116" i="30"/>
  <c r="I1116" i="30"/>
  <c r="J1116" i="30"/>
  <c r="K1115" i="30"/>
  <c r="L1115" i="30"/>
  <c r="I1115" i="30"/>
  <c r="J1115" i="30"/>
  <c r="I1114" i="30"/>
  <c r="J1114" i="30"/>
  <c r="K1114" i="30"/>
  <c r="L1114" i="30"/>
  <c r="K1113" i="30"/>
  <c r="L1113" i="30"/>
  <c r="I1113" i="30"/>
  <c r="J1113" i="30"/>
  <c r="K1112" i="30"/>
  <c r="L1112" i="30"/>
  <c r="I1112" i="30"/>
  <c r="J1112" i="30"/>
  <c r="K1111" i="30"/>
  <c r="L1111" i="30"/>
  <c r="J1111" i="30"/>
  <c r="I1111" i="30"/>
  <c r="K1110" i="30"/>
  <c r="L1110" i="30"/>
  <c r="I1110" i="30"/>
  <c r="J1110" i="30"/>
  <c r="K1109" i="30"/>
  <c r="L1109" i="30"/>
  <c r="I1109" i="30"/>
  <c r="J1109" i="30"/>
  <c r="I1108" i="30"/>
  <c r="J1108" i="30"/>
  <c r="K1108" i="30"/>
  <c r="L1108" i="30"/>
  <c r="I1107" i="30"/>
  <c r="J1107" i="30"/>
  <c r="K1107" i="30"/>
  <c r="L1107" i="30"/>
  <c r="K1106" i="30"/>
  <c r="L1106" i="30"/>
  <c r="I1106" i="30"/>
  <c r="J1106" i="30"/>
  <c r="K1105" i="30"/>
  <c r="L1105" i="30"/>
  <c r="I1105" i="30"/>
  <c r="J1105" i="30"/>
  <c r="I1104" i="30"/>
  <c r="J1104" i="30"/>
  <c r="K1104" i="30"/>
  <c r="L1104" i="30"/>
  <c r="K1103" i="30"/>
  <c r="L1103" i="30"/>
  <c r="I1103" i="30"/>
  <c r="J1103" i="30"/>
  <c r="K1102" i="30"/>
  <c r="L1102" i="30"/>
  <c r="I1102" i="30"/>
  <c r="J1102" i="30"/>
  <c r="K1101" i="30"/>
  <c r="L1101" i="30"/>
  <c r="I1101" i="30"/>
  <c r="J1101" i="30"/>
  <c r="L1100" i="30"/>
  <c r="K1100" i="30"/>
  <c r="J1100" i="30"/>
  <c r="I1100" i="30"/>
  <c r="K1099" i="30"/>
  <c r="L1099" i="30"/>
  <c r="I1099" i="30"/>
  <c r="J1099" i="30"/>
  <c r="K1098" i="30"/>
  <c r="L1098" i="30"/>
  <c r="I1098" i="30"/>
  <c r="J1098" i="30"/>
  <c r="K1097" i="30"/>
  <c r="L1097" i="30"/>
  <c r="I1097" i="30"/>
  <c r="J1097" i="30"/>
  <c r="K1096" i="30"/>
  <c r="L1096" i="30"/>
  <c r="I1096" i="30"/>
  <c r="J1096" i="30"/>
  <c r="K1095" i="30"/>
  <c r="L1095" i="30"/>
  <c r="I1095" i="30"/>
  <c r="J1095" i="30"/>
  <c r="J1094" i="30"/>
  <c r="I1094" i="30"/>
  <c r="L1094" i="30"/>
  <c r="K1094" i="30"/>
  <c r="I1093" i="30"/>
  <c r="J1093" i="30"/>
  <c r="K1093" i="30"/>
  <c r="L1093" i="30"/>
  <c r="L1092" i="30"/>
  <c r="K1092" i="30"/>
  <c r="J1092" i="30"/>
  <c r="I1092" i="30"/>
  <c r="K1091" i="30"/>
  <c r="L1091" i="30"/>
  <c r="I1091" i="30"/>
  <c r="J1091" i="30"/>
  <c r="J1090" i="30"/>
  <c r="I1090" i="30"/>
  <c r="K1090" i="30"/>
  <c r="L1090" i="30"/>
  <c r="K1089" i="30"/>
  <c r="L1089" i="30"/>
  <c r="I1089" i="30"/>
  <c r="J1089" i="30"/>
  <c r="K1088" i="30"/>
  <c r="L1088" i="30"/>
  <c r="I1088" i="30"/>
  <c r="J1088" i="30"/>
  <c r="I1087" i="30"/>
  <c r="J1087" i="30"/>
  <c r="K1087" i="30"/>
  <c r="L1087" i="30"/>
  <c r="K1086" i="30"/>
  <c r="L1086" i="30"/>
  <c r="J1086" i="30"/>
  <c r="I1086" i="30"/>
  <c r="K1085" i="30"/>
  <c r="L1085" i="30"/>
  <c r="I1085" i="30"/>
  <c r="J1085" i="30"/>
  <c r="I1084" i="30"/>
  <c r="J1084" i="30"/>
  <c r="K1084" i="30"/>
  <c r="L1084" i="30"/>
  <c r="J1083" i="30"/>
  <c r="I1083" i="30"/>
  <c r="L1083" i="30"/>
  <c r="K1083" i="30"/>
  <c r="K1082" i="30"/>
  <c r="L1082" i="30"/>
  <c r="I1082" i="30"/>
  <c r="J1082" i="30"/>
  <c r="K1081" i="30"/>
  <c r="L1081" i="30"/>
  <c r="J1081" i="30"/>
  <c r="I1081" i="30"/>
  <c r="K1080" i="30"/>
  <c r="L1080" i="30"/>
  <c r="J1080" i="30"/>
  <c r="I1080" i="30"/>
  <c r="K1079" i="30"/>
  <c r="L1079" i="30"/>
  <c r="J1079" i="30"/>
  <c r="I1079" i="30"/>
  <c r="K1078" i="30"/>
  <c r="L1078" i="30"/>
  <c r="I1078" i="30"/>
  <c r="J1078" i="30"/>
  <c r="I1077" i="30"/>
  <c r="J1077" i="30"/>
  <c r="K1077" i="30"/>
  <c r="L1077" i="30"/>
  <c r="I1076" i="30"/>
  <c r="J1076" i="30"/>
  <c r="K1076" i="30"/>
  <c r="L1076" i="30"/>
  <c r="J1075" i="30"/>
  <c r="I1075" i="30"/>
  <c r="L1075" i="30"/>
  <c r="K1075" i="30"/>
  <c r="G1070" i="30"/>
  <c r="I1074" i="30"/>
  <c r="J1074" i="30"/>
  <c r="G1072" i="30"/>
  <c r="K1074" i="30"/>
  <c r="L1074" i="30"/>
  <c r="K1073" i="30"/>
  <c r="L1073" i="30"/>
  <c r="I1073" i="30"/>
  <c r="J1073" i="30"/>
  <c r="I1072" i="30"/>
  <c r="J1072" i="30"/>
  <c r="K1072" i="30"/>
  <c r="L1072" i="30"/>
  <c r="I1071" i="30"/>
  <c r="J1071" i="30"/>
  <c r="K1071" i="30"/>
  <c r="L1071" i="30"/>
  <c r="K1070" i="30"/>
  <c r="L1070" i="30"/>
  <c r="I1070" i="30"/>
  <c r="J1070" i="30"/>
  <c r="H1069" i="30"/>
  <c r="K1069" i="30"/>
  <c r="L1069" i="30"/>
  <c r="I1069" i="30"/>
  <c r="J1069" i="30"/>
  <c r="J1068" i="30"/>
  <c r="I1068" i="30"/>
  <c r="K1068" i="30"/>
  <c r="L1068" i="30"/>
  <c r="G1066" i="30"/>
  <c r="H1067" i="30"/>
  <c r="G1065" i="30"/>
  <c r="K1067" i="30"/>
  <c r="L1067" i="30"/>
  <c r="I1067" i="30"/>
  <c r="J1067" i="30"/>
  <c r="J1066" i="30"/>
  <c r="I1066" i="30"/>
  <c r="G1064" i="30"/>
  <c r="L1066" i="30"/>
  <c r="K1066" i="30"/>
  <c r="J1065" i="30"/>
  <c r="I1065" i="30"/>
  <c r="K1065" i="30"/>
  <c r="L1065" i="30"/>
  <c r="H1062" i="30"/>
  <c r="K1064" i="30"/>
  <c r="L1064" i="30"/>
  <c r="H1063" i="30"/>
  <c r="I1064" i="30"/>
  <c r="J1064" i="30"/>
  <c r="G1061" i="30"/>
  <c r="K1063" i="30"/>
  <c r="L1063" i="30"/>
  <c r="I1063" i="30"/>
  <c r="J1063" i="30"/>
  <c r="G1058" i="30"/>
  <c r="L1062" i="30"/>
  <c r="K1062" i="30"/>
  <c r="G1060" i="30"/>
  <c r="J1062" i="30"/>
  <c r="I1062" i="30"/>
  <c r="K1061" i="30"/>
  <c r="L1061" i="30"/>
  <c r="I1061" i="30"/>
  <c r="J1061" i="30"/>
  <c r="K1060" i="30"/>
  <c r="L1060" i="30"/>
  <c r="I1060" i="30"/>
  <c r="J1060" i="30"/>
  <c r="I1059" i="30"/>
  <c r="J1059" i="30"/>
  <c r="K1059" i="30"/>
  <c r="L1059" i="30"/>
  <c r="H1059" i="30"/>
  <c r="G1057" i="30"/>
  <c r="K1058" i="30"/>
  <c r="L1058" i="30"/>
  <c r="I1058" i="30"/>
  <c r="J1058" i="30"/>
  <c r="G1056" i="30"/>
  <c r="K1057" i="30"/>
  <c r="L1057" i="30"/>
  <c r="J1057" i="30"/>
  <c r="I1057" i="30"/>
  <c r="H1052" i="30"/>
  <c r="H1055" i="30"/>
  <c r="H1053" i="30"/>
  <c r="G1054" i="30"/>
  <c r="K1056" i="30"/>
  <c r="L1056" i="30"/>
  <c r="J1056" i="30"/>
  <c r="I1056" i="30"/>
  <c r="I1055" i="30"/>
  <c r="J1055" i="30"/>
  <c r="K1055" i="30"/>
  <c r="L1055" i="30"/>
  <c r="K1054" i="30"/>
  <c r="L1054" i="30"/>
  <c r="I1054" i="30"/>
  <c r="J1054" i="30"/>
  <c r="I1053" i="30"/>
  <c r="J1053" i="30"/>
  <c r="K1053" i="30"/>
  <c r="L1053" i="30"/>
  <c r="L1052" i="30"/>
  <c r="K1052" i="30"/>
  <c r="G1050" i="30"/>
  <c r="J1052" i="30"/>
  <c r="I1052" i="30"/>
  <c r="I1051" i="30"/>
  <c r="J1051" i="30"/>
  <c r="H1051" i="30"/>
  <c r="K1051" i="30"/>
  <c r="L1051" i="30"/>
  <c r="I1050" i="30"/>
  <c r="J1050" i="30"/>
  <c r="K1050" i="30"/>
  <c r="L1050" i="30"/>
  <c r="I1049" i="30"/>
  <c r="J1049" i="30"/>
  <c r="H1048" i="30"/>
  <c r="H1049" i="30"/>
  <c r="K1049" i="30"/>
  <c r="L1049" i="30"/>
  <c r="K1048" i="30"/>
  <c r="L1048" i="30"/>
  <c r="I1048" i="30"/>
  <c r="J1048" i="30"/>
  <c r="H1043" i="30"/>
  <c r="K1047" i="30"/>
  <c r="L1047" i="30"/>
  <c r="H1046" i="30"/>
  <c r="H1047" i="30"/>
  <c r="I1047" i="30"/>
  <c r="J1047" i="30"/>
  <c r="G1044" i="30"/>
  <c r="H1045" i="30"/>
  <c r="K1046" i="30"/>
  <c r="L1046" i="30"/>
  <c r="G1039" i="30"/>
  <c r="I1046" i="30"/>
  <c r="J1046" i="30"/>
  <c r="K1045" i="30"/>
  <c r="L1045" i="30"/>
  <c r="I1045" i="30"/>
  <c r="J1045" i="30"/>
  <c r="K1044" i="30"/>
  <c r="L1044" i="30"/>
  <c r="G1042" i="30"/>
  <c r="I1044" i="30"/>
  <c r="J1044" i="30"/>
  <c r="G1041" i="30"/>
  <c r="G1040" i="30"/>
  <c r="K1043" i="30"/>
  <c r="L1043" i="30"/>
  <c r="I1043" i="30"/>
  <c r="J1043" i="30"/>
  <c r="K1042" i="30"/>
  <c r="L1042" i="30"/>
  <c r="I1042" i="30"/>
  <c r="J1042" i="30"/>
  <c r="K1041" i="30"/>
  <c r="L1041" i="30"/>
  <c r="I1041" i="30"/>
  <c r="J1041" i="30"/>
  <c r="I1040" i="30"/>
  <c r="J1040" i="30"/>
  <c r="H1038" i="30"/>
  <c r="K1040" i="30"/>
  <c r="L1040" i="30"/>
  <c r="I1039" i="30"/>
  <c r="J1039" i="30"/>
  <c r="H1037" i="30"/>
  <c r="K1039" i="30"/>
  <c r="L1039" i="30"/>
  <c r="G1034" i="30"/>
  <c r="J1038" i="30"/>
  <c r="I1038" i="30"/>
  <c r="G1036" i="30"/>
  <c r="L1038" i="30"/>
  <c r="K1038" i="30"/>
  <c r="K1037" i="30"/>
  <c r="L1037" i="30"/>
  <c r="I1037" i="30"/>
  <c r="J1037" i="30"/>
  <c r="K1036" i="30"/>
  <c r="L1036" i="30"/>
  <c r="I1036" i="30"/>
  <c r="J1036" i="30"/>
  <c r="I1035" i="30"/>
  <c r="J1035" i="30"/>
  <c r="H1035" i="30"/>
  <c r="K1035" i="30"/>
  <c r="L1035" i="30"/>
  <c r="I1034" i="30"/>
  <c r="J1034" i="30"/>
  <c r="K1034" i="30"/>
  <c r="L1034" i="30"/>
  <c r="I1033" i="30"/>
  <c r="J1033" i="30"/>
  <c r="K1033" i="30"/>
  <c r="L1033" i="30"/>
  <c r="H1032" i="30"/>
  <c r="H1033" i="30"/>
  <c r="H1031" i="30"/>
  <c r="I1032" i="30"/>
  <c r="J1032" i="30"/>
  <c r="G1030" i="30"/>
  <c r="K1032" i="30"/>
  <c r="L1032" i="30"/>
  <c r="I1031" i="30"/>
  <c r="J1031" i="30"/>
  <c r="K1031" i="30"/>
  <c r="L1031" i="30"/>
  <c r="K1030" i="30"/>
  <c r="L1030" i="30"/>
  <c r="G1028" i="30"/>
  <c r="I1030" i="30"/>
  <c r="J1030" i="30"/>
  <c r="G1024" i="30"/>
  <c r="K1029" i="30"/>
  <c r="L1029" i="30"/>
  <c r="H1029" i="30"/>
  <c r="J1029" i="30"/>
  <c r="I1029" i="30"/>
  <c r="G1026" i="30"/>
  <c r="H1022" i="30"/>
  <c r="G1025" i="30"/>
  <c r="K1028" i="30"/>
  <c r="L1028" i="30"/>
  <c r="H1027" i="30"/>
  <c r="J1028" i="30"/>
  <c r="I1028" i="30"/>
  <c r="I1027" i="30"/>
  <c r="J1027" i="30"/>
  <c r="K1027" i="30"/>
  <c r="L1027" i="30"/>
  <c r="I1026" i="30"/>
  <c r="J1026" i="30"/>
  <c r="K1026" i="30"/>
  <c r="L1026" i="30"/>
  <c r="J1025" i="30"/>
  <c r="I1025" i="30"/>
  <c r="L1025" i="30"/>
  <c r="K1025" i="30"/>
  <c r="H1023" i="30"/>
  <c r="K1024" i="30"/>
  <c r="L1024" i="30"/>
  <c r="I1024" i="30"/>
  <c r="J1024" i="30"/>
  <c r="I1023" i="30"/>
  <c r="J1023" i="30"/>
  <c r="K1023" i="30"/>
  <c r="L1023" i="30"/>
  <c r="K1022" i="30"/>
  <c r="L1022" i="30"/>
  <c r="G1018" i="30"/>
  <c r="H1021" i="30"/>
  <c r="G1020" i="30"/>
  <c r="I1022" i="30"/>
  <c r="J1022" i="30"/>
  <c r="G1012" i="30"/>
  <c r="I1021" i="30"/>
  <c r="J1021" i="30"/>
  <c r="K1021" i="30"/>
  <c r="L1021" i="30"/>
  <c r="I1020" i="30"/>
  <c r="J1020" i="30"/>
  <c r="K1020" i="30"/>
  <c r="L1020" i="30"/>
  <c r="H1019" i="30"/>
  <c r="K1019" i="30"/>
  <c r="L1019" i="30"/>
  <c r="I1019" i="30"/>
  <c r="J1019" i="30"/>
  <c r="I1018" i="30"/>
  <c r="J1018" i="30"/>
  <c r="K1018" i="30"/>
  <c r="L1018" i="30"/>
  <c r="G1016" i="30"/>
  <c r="I1017" i="30"/>
  <c r="J1017" i="30"/>
  <c r="H1017" i="30"/>
  <c r="K1017" i="30"/>
  <c r="L1017" i="30"/>
  <c r="H1015" i="30"/>
  <c r="G1014" i="30"/>
  <c r="I1016" i="30"/>
  <c r="J1016" i="30"/>
  <c r="K1016" i="30"/>
  <c r="L1016" i="30"/>
  <c r="I1015" i="30"/>
  <c r="J1015" i="30"/>
  <c r="K1015" i="30"/>
  <c r="L1015" i="30"/>
  <c r="H1013" i="30"/>
  <c r="I1014" i="30"/>
  <c r="J1014" i="30"/>
  <c r="H1010" i="30"/>
  <c r="K1014" i="30"/>
  <c r="L1014" i="30"/>
  <c r="I1013" i="30"/>
  <c r="J1013" i="30"/>
  <c r="K1013" i="30"/>
  <c r="L1013" i="30"/>
  <c r="K1012" i="30"/>
  <c r="L1012" i="30"/>
  <c r="I1012" i="30"/>
  <c r="J1012" i="30"/>
  <c r="H1011" i="30"/>
  <c r="I1011" i="30"/>
  <c r="J1011" i="30"/>
  <c r="K1011" i="30"/>
  <c r="L1011" i="30"/>
  <c r="G1008" i="30"/>
  <c r="K1010" i="30"/>
  <c r="L1010" i="30"/>
  <c r="J1010" i="30"/>
  <c r="I1010" i="30"/>
  <c r="K1009" i="30"/>
  <c r="L1009" i="30"/>
  <c r="H1009" i="30"/>
  <c r="J1009" i="30"/>
  <c r="I1009" i="30"/>
  <c r="G1006" i="30"/>
  <c r="H1007" i="30"/>
  <c r="K1008" i="30"/>
  <c r="L1008" i="30"/>
  <c r="I1008" i="30"/>
  <c r="J1008" i="30"/>
  <c r="G998" i="30"/>
  <c r="K1007" i="30"/>
  <c r="L1007" i="30"/>
  <c r="I1007" i="30"/>
  <c r="J1007" i="30"/>
  <c r="I1006" i="30"/>
  <c r="J1006" i="30"/>
  <c r="G1002" i="30"/>
  <c r="H1004" i="30"/>
  <c r="K1006" i="30"/>
  <c r="L1006" i="30"/>
  <c r="H1001" i="30"/>
  <c r="H1003" i="30"/>
  <c r="H1005" i="30"/>
  <c r="G1000" i="30"/>
  <c r="K1005" i="30"/>
  <c r="L1005" i="30"/>
  <c r="I1005" i="30"/>
  <c r="J1005" i="30"/>
  <c r="G997" i="30"/>
  <c r="I1004" i="30"/>
  <c r="J1004" i="30"/>
  <c r="K1004" i="30"/>
  <c r="L1004" i="30"/>
  <c r="K1003" i="30"/>
  <c r="L1003" i="30"/>
  <c r="I1003" i="30"/>
  <c r="J1003" i="30"/>
  <c r="K1002" i="30"/>
  <c r="L1002" i="30"/>
  <c r="I1002" i="30"/>
  <c r="J1002" i="30"/>
  <c r="G996" i="30"/>
  <c r="I1001" i="30"/>
  <c r="J1001" i="30"/>
  <c r="K1001" i="30"/>
  <c r="L1001" i="30"/>
  <c r="H999" i="30"/>
  <c r="I1000" i="30"/>
  <c r="J1000" i="30"/>
  <c r="K1000" i="30"/>
  <c r="L1000" i="30"/>
  <c r="K999" i="30"/>
  <c r="L999" i="30"/>
  <c r="I999" i="30"/>
  <c r="J999" i="30"/>
  <c r="K998" i="30"/>
  <c r="L998" i="30"/>
  <c r="I998" i="30"/>
  <c r="J998" i="30"/>
  <c r="H992" i="30"/>
  <c r="J997" i="30"/>
  <c r="I997" i="30"/>
  <c r="H995" i="30"/>
  <c r="L997" i="30"/>
  <c r="K997" i="30"/>
  <c r="I996" i="30"/>
  <c r="J996" i="30"/>
  <c r="K996" i="30"/>
  <c r="L996" i="30"/>
  <c r="G993" i="30"/>
  <c r="K992" i="30"/>
  <c r="L992" i="30"/>
  <c r="I992" i="30"/>
  <c r="J992" i="30"/>
  <c r="J995" i="30"/>
  <c r="I995" i="30"/>
  <c r="H994" i="30"/>
  <c r="K995" i="30"/>
  <c r="L995" i="30"/>
  <c r="K994" i="30"/>
  <c r="L994" i="30"/>
  <c r="I994" i="30"/>
  <c r="J994" i="30"/>
  <c r="H986" i="30"/>
  <c r="I993" i="30"/>
  <c r="J993" i="30"/>
  <c r="K993" i="30"/>
  <c r="L993" i="30"/>
  <c r="G990" i="30"/>
  <c r="K991" i="30"/>
  <c r="L991" i="30"/>
  <c r="H991" i="30"/>
  <c r="I991" i="30"/>
  <c r="J991" i="30"/>
  <c r="J990" i="30"/>
  <c r="I990" i="30"/>
  <c r="H985" i="30"/>
  <c r="H987" i="30"/>
  <c r="H989" i="30"/>
  <c r="K990" i="30"/>
  <c r="L990" i="30"/>
  <c r="G984" i="30"/>
  <c r="K989" i="30"/>
  <c r="L989" i="30"/>
  <c r="G988" i="30"/>
  <c r="I989" i="30"/>
  <c r="J989" i="30"/>
  <c r="I988" i="30"/>
  <c r="J988" i="30"/>
  <c r="K988" i="30"/>
  <c r="L988" i="30"/>
  <c r="K987" i="30"/>
  <c r="L987" i="30"/>
  <c r="I987" i="30"/>
  <c r="J987" i="30"/>
  <c r="J986" i="30"/>
  <c r="I986" i="30"/>
  <c r="L986" i="30"/>
  <c r="K986" i="30"/>
  <c r="K985" i="30"/>
  <c r="L985" i="30"/>
  <c r="I985" i="30"/>
  <c r="J985" i="30"/>
  <c r="K984" i="30"/>
  <c r="L984" i="30"/>
  <c r="I984" i="30"/>
  <c r="J984" i="30"/>
  <c r="G983" i="30"/>
  <c r="K983" i="30"/>
  <c r="L983" i="30"/>
  <c r="J983" i="30"/>
  <c r="I983" i="30"/>
  <c r="K982" i="30"/>
  <c r="L982" i="30"/>
  <c r="J982" i="30"/>
  <c r="I982" i="30"/>
  <c r="H981" i="30"/>
  <c r="H982" i="30"/>
  <c r="G979" i="30"/>
  <c r="K981" i="30"/>
  <c r="L981" i="30"/>
  <c r="I981" i="30"/>
  <c r="J981" i="30"/>
  <c r="G980" i="30"/>
  <c r="L980" i="30"/>
  <c r="K980" i="30"/>
  <c r="I980" i="30"/>
  <c r="J980" i="30"/>
  <c r="H977" i="30"/>
  <c r="K979" i="30"/>
  <c r="L979" i="30"/>
  <c r="H976" i="30"/>
  <c r="H978" i="30"/>
  <c r="J979" i="30"/>
  <c r="I979" i="30"/>
  <c r="K978" i="30"/>
  <c r="L978" i="30"/>
  <c r="G974" i="30"/>
  <c r="I978" i="30"/>
  <c r="J978" i="30"/>
  <c r="L977" i="30"/>
  <c r="K977" i="30"/>
  <c r="J977" i="30"/>
  <c r="I977" i="30"/>
  <c r="G975" i="30"/>
  <c r="G973" i="30"/>
  <c r="J976" i="30"/>
  <c r="I976" i="30"/>
  <c r="K976" i="30"/>
  <c r="L976" i="30"/>
  <c r="I975" i="30"/>
  <c r="J975" i="30"/>
  <c r="K975" i="30"/>
  <c r="L975" i="30"/>
  <c r="G964" i="30"/>
  <c r="I974" i="30"/>
  <c r="J974" i="30"/>
  <c r="K974" i="30"/>
  <c r="L974" i="30"/>
  <c r="G972" i="30"/>
  <c r="G969" i="30"/>
  <c r="K973" i="30"/>
  <c r="L973" i="30"/>
  <c r="G959" i="30"/>
  <c r="I973" i="30"/>
  <c r="J973" i="30"/>
  <c r="G971" i="30"/>
  <c r="G961" i="30"/>
  <c r="G967" i="30"/>
  <c r="L972" i="30"/>
  <c r="K972" i="30"/>
  <c r="G963" i="30"/>
  <c r="J972" i="30"/>
  <c r="I972" i="30"/>
  <c r="K971" i="30"/>
  <c r="L971" i="30"/>
  <c r="I971" i="30"/>
  <c r="J971" i="30"/>
  <c r="H966" i="30"/>
  <c r="H970" i="30"/>
  <c r="G968" i="30"/>
  <c r="K970" i="30"/>
  <c r="L970" i="30"/>
  <c r="I970" i="30"/>
  <c r="J970" i="30"/>
  <c r="G965" i="30"/>
  <c r="K969" i="30"/>
  <c r="L969" i="30"/>
  <c r="H962" i="30"/>
  <c r="I969" i="30"/>
  <c r="J969" i="30"/>
  <c r="L968" i="30"/>
  <c r="K968" i="30"/>
  <c r="J968" i="30"/>
  <c r="I968" i="30"/>
  <c r="K967" i="30"/>
  <c r="L967" i="30"/>
  <c r="I967" i="30"/>
  <c r="J967" i="30"/>
  <c r="K966" i="30"/>
  <c r="L966" i="30"/>
  <c r="I966" i="30"/>
  <c r="J966" i="30"/>
  <c r="K965" i="30"/>
  <c r="L965" i="30"/>
  <c r="I965" i="30"/>
  <c r="J965" i="30"/>
  <c r="J964" i="30"/>
  <c r="I964" i="30"/>
  <c r="L964" i="30"/>
  <c r="K964" i="30"/>
  <c r="K963" i="30"/>
  <c r="L963" i="30"/>
  <c r="I963" i="30"/>
  <c r="J963" i="30"/>
  <c r="I962" i="30"/>
  <c r="J962" i="30"/>
  <c r="G953" i="30"/>
  <c r="H960" i="30"/>
  <c r="K962" i="30"/>
  <c r="L962" i="30"/>
  <c r="I961" i="30"/>
  <c r="J961" i="30"/>
  <c r="K961" i="30"/>
  <c r="L961" i="30"/>
  <c r="I960" i="30"/>
  <c r="J960" i="30"/>
  <c r="K960" i="30"/>
  <c r="L960" i="30"/>
  <c r="G957" i="30"/>
  <c r="H956" i="30"/>
  <c r="H958" i="30"/>
  <c r="I959" i="30"/>
  <c r="J959" i="30"/>
  <c r="G955" i="30"/>
  <c r="K959" i="30"/>
  <c r="L959" i="30"/>
  <c r="I958" i="30"/>
  <c r="J958" i="30"/>
  <c r="K958" i="30"/>
  <c r="L958" i="30"/>
  <c r="I957" i="30"/>
  <c r="J957" i="30"/>
  <c r="H954" i="30"/>
  <c r="K957" i="30"/>
  <c r="L957" i="30"/>
  <c r="I956" i="30"/>
  <c r="J956" i="30"/>
  <c r="K956" i="30"/>
  <c r="L956" i="30"/>
  <c r="I955" i="30"/>
  <c r="J955" i="30"/>
  <c r="K955" i="30"/>
  <c r="L955" i="30"/>
  <c r="K954" i="30"/>
  <c r="L954" i="30"/>
  <c r="I954" i="30"/>
  <c r="J954" i="30"/>
  <c r="H951" i="30"/>
  <c r="K953" i="30"/>
  <c r="L953" i="30"/>
  <c r="I953" i="30"/>
  <c r="J953" i="30"/>
  <c r="H952" i="30"/>
  <c r="K952" i="30"/>
  <c r="L952" i="30"/>
  <c r="I952" i="30"/>
  <c r="J952" i="30"/>
  <c r="H949" i="30"/>
  <c r="H950" i="30"/>
  <c r="K951" i="30"/>
  <c r="L951" i="30"/>
  <c r="I951" i="30"/>
  <c r="J951" i="30"/>
  <c r="I950" i="30"/>
  <c r="J950" i="30"/>
  <c r="K950" i="30"/>
  <c r="L950" i="30"/>
  <c r="L949" i="30"/>
  <c r="K949" i="30"/>
  <c r="I949" i="30"/>
  <c r="J949" i="30"/>
  <c r="H947" i="30"/>
  <c r="G945" i="30"/>
  <c r="H948" i="30"/>
  <c r="K948" i="30"/>
  <c r="L948" i="30"/>
  <c r="I948" i="30"/>
  <c r="J948" i="30"/>
  <c r="H946" i="30"/>
  <c r="J947" i="30"/>
  <c r="I947" i="30"/>
  <c r="K947" i="30"/>
  <c r="L947" i="30"/>
  <c r="K946" i="30"/>
  <c r="L946" i="30"/>
  <c r="I946" i="30"/>
  <c r="J946" i="30"/>
  <c r="G943" i="30"/>
  <c r="K945" i="30"/>
  <c r="L945" i="30"/>
  <c r="I945" i="30"/>
  <c r="J945" i="30"/>
  <c r="H944" i="30"/>
  <c r="K944" i="30"/>
  <c r="L944" i="30"/>
  <c r="I944" i="30"/>
  <c r="J944" i="30"/>
  <c r="H942" i="30"/>
  <c r="I943" i="30"/>
  <c r="J943" i="30"/>
  <c r="G941" i="30"/>
  <c r="K943" i="30"/>
  <c r="L943" i="30"/>
  <c r="I942" i="30"/>
  <c r="J942" i="30"/>
  <c r="K942" i="30"/>
  <c r="L942" i="30"/>
  <c r="H939" i="30"/>
  <c r="G937" i="30"/>
  <c r="K941" i="30"/>
  <c r="L941" i="30"/>
  <c r="G935" i="30"/>
  <c r="H940" i="30"/>
  <c r="I941" i="30"/>
  <c r="J941" i="30"/>
  <c r="K940" i="30"/>
  <c r="L940" i="30"/>
  <c r="I940" i="30"/>
  <c r="J940" i="30"/>
  <c r="I939" i="30"/>
  <c r="J939" i="30"/>
  <c r="K939" i="30"/>
  <c r="L939" i="30"/>
  <c r="H932" i="30"/>
  <c r="G931" i="30"/>
  <c r="H936" i="30"/>
  <c r="H938" i="30"/>
  <c r="I938" i="30"/>
  <c r="J938" i="30"/>
  <c r="K938" i="30"/>
  <c r="L938" i="30"/>
  <c r="K937" i="30"/>
  <c r="L937" i="30"/>
  <c r="I937" i="30"/>
  <c r="J937" i="30"/>
  <c r="K936" i="30"/>
  <c r="L936" i="30"/>
  <c r="I936" i="30"/>
  <c r="J936" i="30"/>
  <c r="K935" i="30"/>
  <c r="L935" i="30"/>
  <c r="I935" i="30"/>
  <c r="J935" i="30"/>
  <c r="G933" i="30"/>
  <c r="I934" i="30"/>
  <c r="J934" i="30"/>
  <c r="H934" i="30"/>
  <c r="K934" i="30"/>
  <c r="L934" i="30"/>
  <c r="J933" i="30"/>
  <c r="I933" i="30"/>
  <c r="L933" i="30"/>
  <c r="K933" i="30"/>
  <c r="K932" i="30"/>
  <c r="L932" i="30"/>
  <c r="J932" i="30"/>
  <c r="I932" i="30"/>
  <c r="J931" i="30"/>
  <c r="I931" i="30"/>
  <c r="G929" i="30"/>
  <c r="K931" i="30"/>
  <c r="L931" i="30"/>
  <c r="H930" i="30"/>
  <c r="I930" i="30"/>
  <c r="J930" i="30"/>
  <c r="K930" i="30"/>
  <c r="L930" i="30"/>
  <c r="G925" i="30"/>
  <c r="K929" i="30"/>
  <c r="L929" i="30"/>
  <c r="G915" i="30"/>
  <c r="H926" i="30"/>
  <c r="H928" i="30"/>
  <c r="I929" i="30"/>
  <c r="J929" i="30"/>
  <c r="K928" i="30"/>
  <c r="L928" i="30"/>
  <c r="G927" i="30"/>
  <c r="I928" i="30"/>
  <c r="J928" i="30"/>
  <c r="G924" i="30"/>
  <c r="I927" i="30"/>
  <c r="J927" i="30"/>
  <c r="K927" i="30"/>
  <c r="L927" i="30"/>
  <c r="I926" i="30"/>
  <c r="J926" i="30"/>
  <c r="K926" i="30"/>
  <c r="L926" i="30"/>
  <c r="K925" i="30"/>
  <c r="L925" i="30"/>
  <c r="I925" i="30"/>
  <c r="J925" i="30"/>
  <c r="L924" i="30"/>
  <c r="K924" i="30"/>
  <c r="H923" i="30"/>
  <c r="J924" i="30"/>
  <c r="I924" i="30"/>
  <c r="L923" i="30"/>
  <c r="K923" i="30"/>
  <c r="J923" i="30"/>
  <c r="I923" i="30"/>
  <c r="G921" i="30"/>
  <c r="I922" i="30"/>
  <c r="J922" i="30"/>
  <c r="K922" i="30"/>
  <c r="L922" i="30"/>
  <c r="H922" i="30"/>
  <c r="G920" i="30"/>
  <c r="K921" i="30"/>
  <c r="L921" i="30"/>
  <c r="I921" i="30"/>
  <c r="J921" i="30"/>
  <c r="H919" i="30"/>
  <c r="G917" i="30"/>
  <c r="J920" i="30"/>
  <c r="I920" i="30"/>
  <c r="G913" i="30"/>
  <c r="K920" i="30"/>
  <c r="L920" i="30"/>
  <c r="L919" i="30"/>
  <c r="K919" i="30"/>
  <c r="J919" i="30"/>
  <c r="I919" i="30"/>
  <c r="H916" i="30"/>
  <c r="L918" i="30"/>
  <c r="K918" i="30"/>
  <c r="G918" i="30"/>
  <c r="J918" i="30"/>
  <c r="I918" i="30"/>
  <c r="K917" i="30"/>
  <c r="L917" i="30"/>
  <c r="I917" i="30"/>
  <c r="J917" i="30"/>
  <c r="I916" i="30"/>
  <c r="J916" i="30"/>
  <c r="K916" i="30"/>
  <c r="L916" i="30"/>
  <c r="K915" i="30"/>
  <c r="L915" i="30"/>
  <c r="I915" i="30"/>
  <c r="J915" i="30"/>
  <c r="H914" i="30"/>
  <c r="I914" i="30"/>
  <c r="J914" i="30"/>
  <c r="K914" i="30"/>
  <c r="L914" i="30"/>
  <c r="K913" i="30"/>
  <c r="L913" i="30"/>
  <c r="H912" i="30"/>
  <c r="I913" i="30"/>
  <c r="J913" i="30"/>
  <c r="I912" i="30"/>
  <c r="J912" i="30"/>
  <c r="G911" i="30"/>
  <c r="K912" i="30"/>
  <c r="L912" i="30"/>
  <c r="H910" i="30"/>
  <c r="I911" i="30"/>
  <c r="J911" i="30"/>
  <c r="G909" i="30"/>
  <c r="K911" i="30"/>
  <c r="L911" i="30"/>
  <c r="I910" i="30"/>
  <c r="J910" i="30"/>
  <c r="L910" i="30"/>
  <c r="K910" i="30"/>
  <c r="G907" i="30"/>
  <c r="L909" i="30"/>
  <c r="K909" i="30"/>
  <c r="I909" i="30"/>
  <c r="J909" i="30"/>
  <c r="G908" i="30"/>
  <c r="G906" i="30"/>
  <c r="K908" i="30"/>
  <c r="L908" i="30"/>
  <c r="H899" i="30"/>
  <c r="H902" i="30"/>
  <c r="G905" i="30"/>
  <c r="I908" i="30"/>
  <c r="J908" i="30"/>
  <c r="G901" i="30"/>
  <c r="H904" i="30"/>
  <c r="J907" i="30"/>
  <c r="I907" i="30"/>
  <c r="L907" i="30"/>
  <c r="K907" i="30"/>
  <c r="I906" i="30"/>
  <c r="J906" i="30"/>
  <c r="K906" i="30"/>
  <c r="L906" i="30"/>
  <c r="I905" i="30"/>
  <c r="J905" i="30"/>
  <c r="K905" i="30"/>
  <c r="L905" i="30"/>
  <c r="K904" i="30"/>
  <c r="L904" i="30"/>
  <c r="G903" i="30"/>
  <c r="I904" i="30"/>
  <c r="J904" i="30"/>
  <c r="H900" i="30"/>
  <c r="I903" i="30"/>
  <c r="J903" i="30"/>
  <c r="K903" i="30"/>
  <c r="L903" i="30"/>
  <c r="K902" i="30"/>
  <c r="L902" i="30"/>
  <c r="H898" i="30"/>
  <c r="I902" i="30"/>
  <c r="J902" i="30"/>
  <c r="I901" i="30"/>
  <c r="J901" i="30"/>
  <c r="K901" i="30"/>
  <c r="L901" i="30"/>
  <c r="K900" i="30"/>
  <c r="L900" i="30"/>
  <c r="I900" i="30"/>
  <c r="J900" i="30"/>
  <c r="J899" i="30"/>
  <c r="I899" i="30"/>
  <c r="L899" i="30"/>
  <c r="K899" i="30"/>
  <c r="I898" i="30"/>
  <c r="J898" i="30"/>
  <c r="H897" i="30"/>
  <c r="K898" i="30"/>
  <c r="L898" i="30"/>
  <c r="L897" i="30"/>
  <c r="K897" i="30"/>
  <c r="I897" i="30"/>
  <c r="J897" i="30"/>
  <c r="H896" i="30"/>
  <c r="I896" i="30"/>
  <c r="J896" i="30"/>
  <c r="H895" i="30"/>
  <c r="K896" i="30"/>
  <c r="L896" i="30"/>
  <c r="H893" i="30"/>
  <c r="I895" i="30"/>
  <c r="J895" i="30"/>
  <c r="K895" i="30"/>
  <c r="L895" i="30"/>
  <c r="G894" i="30"/>
  <c r="J894" i="30"/>
  <c r="I894" i="30"/>
  <c r="L894" i="30"/>
  <c r="K894" i="30"/>
  <c r="G892" i="30"/>
  <c r="H891" i="30"/>
  <c r="L893" i="30"/>
  <c r="K893" i="30"/>
  <c r="J893" i="30"/>
  <c r="I893" i="30"/>
  <c r="G890" i="30"/>
  <c r="I892" i="30"/>
  <c r="J892" i="30"/>
  <c r="K892" i="30"/>
  <c r="L892" i="30"/>
  <c r="L891" i="30"/>
  <c r="K891" i="30"/>
  <c r="G889" i="30"/>
  <c r="J891" i="30"/>
  <c r="I891" i="30"/>
  <c r="J890" i="30"/>
  <c r="I890" i="30"/>
  <c r="K890" i="30"/>
  <c r="L890" i="30"/>
  <c r="G887" i="30"/>
  <c r="H888" i="30"/>
  <c r="I889" i="30"/>
  <c r="J889" i="30"/>
  <c r="H883" i="30"/>
  <c r="G881" i="30"/>
  <c r="K889" i="30"/>
  <c r="L889" i="30"/>
  <c r="G885" i="30"/>
  <c r="I888" i="30"/>
  <c r="J888" i="30"/>
  <c r="K888" i="30"/>
  <c r="L888" i="30"/>
  <c r="L887" i="30"/>
  <c r="K887" i="30"/>
  <c r="J887" i="30"/>
  <c r="I887" i="30"/>
  <c r="G880" i="30"/>
  <c r="H886" i="30"/>
  <c r="I886" i="30"/>
  <c r="J886" i="30"/>
  <c r="K886" i="30"/>
  <c r="L886" i="30"/>
  <c r="K885" i="30"/>
  <c r="L885" i="30"/>
  <c r="J885" i="30"/>
  <c r="I885" i="30"/>
  <c r="H884" i="30"/>
  <c r="K884" i="30"/>
  <c r="L884" i="30"/>
  <c r="I884" i="30"/>
  <c r="J884" i="30"/>
  <c r="H879" i="30"/>
  <c r="G867" i="30"/>
  <c r="G877" i="30"/>
  <c r="H882" i="30"/>
  <c r="G865" i="30"/>
  <c r="G871" i="30"/>
  <c r="K883" i="30"/>
  <c r="L883" i="30"/>
  <c r="J883" i="30"/>
  <c r="I883" i="30"/>
  <c r="I882" i="30"/>
  <c r="J882" i="30"/>
  <c r="K882" i="30"/>
  <c r="L882" i="30"/>
  <c r="H878" i="30"/>
  <c r="K881" i="30"/>
  <c r="L881" i="30"/>
  <c r="I881" i="30"/>
  <c r="J881" i="30"/>
  <c r="I880" i="30"/>
  <c r="J880" i="30"/>
  <c r="H876" i="30"/>
  <c r="K880" i="30"/>
  <c r="L880" i="30"/>
  <c r="L879" i="30"/>
  <c r="K879" i="30"/>
  <c r="J879" i="30"/>
  <c r="I879" i="30"/>
  <c r="K878" i="30"/>
  <c r="L878" i="30"/>
  <c r="I878" i="30"/>
  <c r="J878" i="30"/>
  <c r="H874" i="30"/>
  <c r="I877" i="30"/>
  <c r="J877" i="30"/>
  <c r="K877" i="30"/>
  <c r="L877" i="30"/>
  <c r="K876" i="30"/>
  <c r="L876" i="30"/>
  <c r="G875" i="30"/>
  <c r="I876" i="30"/>
  <c r="J876" i="30"/>
  <c r="K875" i="30"/>
  <c r="L875" i="30"/>
  <c r="I875" i="30"/>
  <c r="J875" i="30"/>
  <c r="I874" i="30"/>
  <c r="J874" i="30"/>
  <c r="G873" i="30"/>
  <c r="K874" i="30"/>
  <c r="L874" i="30"/>
  <c r="H870" i="30"/>
  <c r="K873" i="30"/>
  <c r="L873" i="30"/>
  <c r="G868" i="30"/>
  <c r="I873" i="30"/>
  <c r="J873" i="30"/>
  <c r="L872" i="30"/>
  <c r="K872" i="30"/>
  <c r="G872" i="30"/>
  <c r="J872" i="30"/>
  <c r="I872" i="30"/>
  <c r="K871" i="30"/>
  <c r="L871" i="30"/>
  <c r="I871" i="30"/>
  <c r="J871" i="30"/>
  <c r="I870" i="30"/>
  <c r="J870" i="30"/>
  <c r="G869" i="30"/>
  <c r="K870" i="30"/>
  <c r="L870" i="30"/>
  <c r="I869" i="30"/>
  <c r="J869" i="30"/>
  <c r="K869" i="30"/>
  <c r="L869" i="30"/>
  <c r="L868" i="30"/>
  <c r="K868" i="30"/>
  <c r="J868" i="30"/>
  <c r="I868" i="30"/>
  <c r="K867" i="30"/>
  <c r="L867" i="30"/>
  <c r="I867" i="30"/>
  <c r="J867" i="30"/>
  <c r="G863" i="30"/>
  <c r="H866" i="30"/>
  <c r="G862" i="30"/>
  <c r="K866" i="30"/>
  <c r="L866" i="30"/>
  <c r="I866" i="30"/>
  <c r="J866" i="30"/>
  <c r="G859" i="30"/>
  <c r="K865" i="30"/>
  <c r="L865" i="30"/>
  <c r="I865" i="30"/>
  <c r="J865" i="30"/>
  <c r="H864" i="30"/>
  <c r="G861" i="30"/>
  <c r="K864" i="30"/>
  <c r="L864" i="30"/>
  <c r="I864" i="30"/>
  <c r="J864" i="30"/>
  <c r="H860" i="30"/>
  <c r="I863" i="30"/>
  <c r="J863" i="30"/>
  <c r="K863" i="30"/>
  <c r="L863" i="30"/>
  <c r="I862" i="30"/>
  <c r="J862" i="30"/>
  <c r="K862" i="30"/>
  <c r="L862" i="30"/>
  <c r="I861" i="30"/>
  <c r="J861" i="30"/>
  <c r="K861" i="30"/>
  <c r="L861" i="30"/>
  <c r="K860" i="30"/>
  <c r="L860" i="30"/>
  <c r="I860" i="30"/>
  <c r="J860" i="30"/>
  <c r="G857" i="30"/>
  <c r="H858" i="30"/>
  <c r="I859" i="30"/>
  <c r="J859" i="30"/>
  <c r="K859" i="30"/>
  <c r="L859" i="30"/>
  <c r="I858" i="30"/>
  <c r="J858" i="30"/>
  <c r="K858" i="30"/>
  <c r="L858" i="30"/>
  <c r="G855" i="30"/>
  <c r="H856" i="30"/>
  <c r="K857" i="30"/>
  <c r="L857" i="30"/>
  <c r="I857" i="30"/>
  <c r="J857" i="30"/>
  <c r="K856" i="30"/>
  <c r="L856" i="30"/>
  <c r="I856" i="30"/>
  <c r="J856" i="30"/>
  <c r="I855" i="30"/>
  <c r="J855" i="30"/>
  <c r="H853" i="30"/>
  <c r="K855" i="30"/>
  <c r="L855" i="30"/>
  <c r="H854" i="30"/>
  <c r="K854" i="30"/>
  <c r="L854" i="30"/>
  <c r="I854" i="30"/>
  <c r="J854" i="30"/>
  <c r="K853" i="30"/>
  <c r="L853" i="30"/>
  <c r="I853" i="30"/>
  <c r="J853" i="30"/>
  <c r="K852" i="30"/>
  <c r="L852" i="30"/>
  <c r="H851" i="30"/>
  <c r="H852" i="30"/>
  <c r="I852" i="30"/>
  <c r="J852" i="30"/>
  <c r="H850" i="30"/>
  <c r="K851" i="30"/>
  <c r="L851" i="30"/>
  <c r="I851" i="30"/>
  <c r="J851" i="30"/>
  <c r="I850" i="30"/>
  <c r="J850" i="30"/>
  <c r="G849" i="30"/>
  <c r="K850" i="30"/>
  <c r="L850" i="30"/>
  <c r="I849" i="30"/>
  <c r="J849" i="30"/>
  <c r="K849" i="30"/>
  <c r="L849" i="30"/>
  <c r="K848" i="30"/>
  <c r="L848" i="30"/>
  <c r="H847" i="30"/>
  <c r="H848" i="30"/>
  <c r="J848" i="30"/>
  <c r="I848" i="30"/>
  <c r="H842" i="30"/>
  <c r="G844" i="30"/>
  <c r="K847" i="30"/>
  <c r="L847" i="30"/>
  <c r="I847" i="30"/>
  <c r="J847" i="30"/>
  <c r="G839" i="30"/>
  <c r="G837" i="30"/>
  <c r="G845" i="30"/>
  <c r="H843" i="30"/>
  <c r="H846" i="30"/>
  <c r="I846" i="30"/>
  <c r="J846" i="30"/>
  <c r="K846" i="30"/>
  <c r="L846" i="30"/>
  <c r="G841" i="30"/>
  <c r="K845" i="30"/>
  <c r="L845" i="30"/>
  <c r="I845" i="30"/>
  <c r="J845" i="30"/>
  <c r="L844" i="30"/>
  <c r="K844" i="30"/>
  <c r="J844" i="30"/>
  <c r="I844" i="30"/>
  <c r="L843" i="30"/>
  <c r="K843" i="30"/>
  <c r="J843" i="30"/>
  <c r="I843" i="30"/>
  <c r="K842" i="30"/>
  <c r="L842" i="30"/>
  <c r="I842" i="30"/>
  <c r="J842" i="30"/>
  <c r="I841" i="30"/>
  <c r="J841" i="30"/>
  <c r="K841" i="30"/>
  <c r="L841" i="30"/>
  <c r="K840" i="30"/>
  <c r="L840" i="30"/>
  <c r="H840" i="30"/>
  <c r="I840" i="30"/>
  <c r="J840" i="30"/>
  <c r="K839" i="30"/>
  <c r="L839" i="30"/>
  <c r="I839" i="30"/>
  <c r="J839" i="30"/>
  <c r="K838" i="30"/>
  <c r="L838" i="30"/>
  <c r="H838" i="30"/>
  <c r="J838" i="30"/>
  <c r="I838" i="30"/>
  <c r="H830" i="30"/>
  <c r="K837" i="30"/>
  <c r="L837" i="30"/>
  <c r="G836" i="30"/>
  <c r="I837" i="30"/>
  <c r="J837" i="30"/>
  <c r="I830" i="30"/>
  <c r="J830" i="30"/>
  <c r="K830" i="30"/>
  <c r="L830" i="30"/>
  <c r="I836" i="30"/>
  <c r="J836" i="30"/>
  <c r="H834" i="30"/>
  <c r="K836" i="30"/>
  <c r="L836" i="30"/>
  <c r="G832" i="30"/>
  <c r="H835" i="30"/>
  <c r="K835" i="30"/>
  <c r="L835" i="30"/>
  <c r="I835" i="30"/>
  <c r="J835" i="30"/>
  <c r="K834" i="30"/>
  <c r="L834" i="30"/>
  <c r="I834" i="30"/>
  <c r="J834" i="30"/>
  <c r="H833" i="30"/>
  <c r="I833" i="30"/>
  <c r="J833" i="30"/>
  <c r="K833" i="30"/>
  <c r="L833" i="30"/>
  <c r="I832" i="30"/>
  <c r="J832" i="30"/>
  <c r="K832" i="30"/>
  <c r="L832" i="30"/>
  <c r="G829" i="30"/>
  <c r="H831" i="30"/>
  <c r="K831" i="30"/>
  <c r="L831" i="30"/>
  <c r="I831" i="30"/>
  <c r="J831" i="30"/>
  <c r="H828" i="30"/>
  <c r="I829" i="30"/>
  <c r="J829" i="30"/>
  <c r="K829" i="30"/>
  <c r="L829" i="30"/>
  <c r="G827" i="30"/>
  <c r="K828" i="30"/>
  <c r="L828" i="30"/>
  <c r="J828" i="30"/>
  <c r="I828" i="30"/>
  <c r="H825" i="30"/>
  <c r="K827" i="30"/>
  <c r="L827" i="30"/>
  <c r="H826" i="30"/>
  <c r="I827" i="30"/>
  <c r="J827" i="30"/>
  <c r="J826" i="30"/>
  <c r="I826" i="30"/>
  <c r="K826" i="30"/>
  <c r="L826" i="30"/>
  <c r="G823" i="30"/>
  <c r="H824" i="30"/>
  <c r="H811" i="30"/>
  <c r="J825" i="30"/>
  <c r="I825" i="30"/>
  <c r="K825" i="30"/>
  <c r="L825" i="30"/>
  <c r="I824" i="30"/>
  <c r="J824" i="30"/>
  <c r="K824" i="30"/>
  <c r="L824" i="30"/>
  <c r="G815" i="30"/>
  <c r="K823" i="30"/>
  <c r="L823" i="30"/>
  <c r="G816" i="30"/>
  <c r="H818" i="30"/>
  <c r="H820" i="30"/>
  <c r="G821" i="30"/>
  <c r="I823" i="30"/>
  <c r="J823" i="30"/>
  <c r="H822" i="30"/>
  <c r="K822" i="30"/>
  <c r="L822" i="30"/>
  <c r="I822" i="30"/>
  <c r="J822" i="30"/>
  <c r="K821" i="30"/>
  <c r="L821" i="30"/>
  <c r="I821" i="30"/>
  <c r="J821" i="30"/>
  <c r="I820" i="30"/>
  <c r="J820" i="30"/>
  <c r="G819" i="30"/>
  <c r="K820" i="30"/>
  <c r="L820" i="30"/>
  <c r="I819" i="30"/>
  <c r="J819" i="30"/>
  <c r="K819" i="30"/>
  <c r="L819" i="30"/>
  <c r="K818" i="30"/>
  <c r="L818" i="30"/>
  <c r="G817" i="30"/>
  <c r="I818" i="30"/>
  <c r="J818" i="30"/>
  <c r="H814" i="30"/>
  <c r="I817" i="30"/>
  <c r="J817" i="30"/>
  <c r="K817" i="30"/>
  <c r="L817" i="30"/>
  <c r="J816" i="30"/>
  <c r="I816" i="30"/>
  <c r="L816" i="30"/>
  <c r="K816" i="30"/>
  <c r="I815" i="30"/>
  <c r="J815" i="30"/>
  <c r="K815" i="30"/>
  <c r="L815" i="30"/>
  <c r="I814" i="30"/>
  <c r="J814" i="30"/>
  <c r="G813" i="30"/>
  <c r="K814" i="30"/>
  <c r="L814" i="30"/>
  <c r="H810" i="30"/>
  <c r="I813" i="30"/>
  <c r="J813" i="30"/>
  <c r="K813" i="30"/>
  <c r="L813" i="30"/>
  <c r="H809" i="30"/>
  <c r="K812" i="30"/>
  <c r="L812" i="30"/>
  <c r="H812" i="30"/>
  <c r="I812" i="30"/>
  <c r="J812" i="30"/>
  <c r="J811" i="30"/>
  <c r="I811" i="30"/>
  <c r="L811" i="30"/>
  <c r="K811" i="30"/>
  <c r="I810" i="30"/>
  <c r="J810" i="30"/>
  <c r="K810" i="30"/>
  <c r="L810" i="30"/>
  <c r="I809" i="30"/>
  <c r="J809" i="30"/>
  <c r="L809" i="30"/>
  <c r="K809" i="30"/>
  <c r="G807" i="30"/>
  <c r="I808" i="30"/>
  <c r="J808" i="30"/>
  <c r="H808" i="30"/>
  <c r="K808" i="30"/>
  <c r="L808" i="30"/>
  <c r="G806" i="30"/>
  <c r="I807" i="30"/>
  <c r="J807" i="30"/>
  <c r="K807" i="30"/>
  <c r="L807" i="30"/>
  <c r="G803" i="30"/>
  <c r="G805" i="30"/>
  <c r="I806" i="30"/>
  <c r="J806" i="30"/>
  <c r="K806" i="30"/>
  <c r="L806" i="30"/>
  <c r="K805" i="30"/>
  <c r="L805" i="30"/>
  <c r="H802" i="30"/>
  <c r="I805" i="30"/>
  <c r="J805" i="30"/>
  <c r="H804" i="30"/>
  <c r="G801" i="30"/>
  <c r="J804" i="30"/>
  <c r="I804" i="30"/>
  <c r="K804" i="30"/>
  <c r="L804" i="30"/>
  <c r="I803" i="30"/>
  <c r="J803" i="30"/>
  <c r="K803" i="30"/>
  <c r="L803" i="30"/>
  <c r="L802" i="30"/>
  <c r="K802" i="30"/>
  <c r="J802" i="30"/>
  <c r="I802" i="30"/>
  <c r="H792" i="30"/>
  <c r="K801" i="30"/>
  <c r="L801" i="30"/>
  <c r="I801" i="30"/>
  <c r="J801" i="30"/>
  <c r="H799" i="30"/>
  <c r="G798" i="30"/>
  <c r="I800" i="30"/>
  <c r="J800" i="30"/>
  <c r="H800" i="30"/>
  <c r="G781" i="30"/>
  <c r="K800" i="30"/>
  <c r="L800" i="30"/>
  <c r="G797" i="30"/>
  <c r="G785" i="30"/>
  <c r="G795" i="30"/>
  <c r="K799" i="30"/>
  <c r="L799" i="30"/>
  <c r="H796" i="30"/>
  <c r="I799" i="30"/>
  <c r="J799" i="30"/>
  <c r="K798" i="30"/>
  <c r="L798" i="30"/>
  <c r="H791" i="30"/>
  <c r="G794" i="30"/>
  <c r="I798" i="30"/>
  <c r="J798" i="30"/>
  <c r="K797" i="30"/>
  <c r="L797" i="30"/>
  <c r="I797" i="30"/>
  <c r="J797" i="30"/>
  <c r="I796" i="30"/>
  <c r="J796" i="30"/>
  <c r="K796" i="30"/>
  <c r="L796" i="30"/>
  <c r="I795" i="30"/>
  <c r="J795" i="30"/>
  <c r="K795" i="30"/>
  <c r="L795" i="30"/>
  <c r="L794" i="30"/>
  <c r="K794" i="30"/>
  <c r="G793" i="30"/>
  <c r="J794" i="30"/>
  <c r="I794" i="30"/>
  <c r="K793" i="30"/>
  <c r="L793" i="30"/>
  <c r="I793" i="30"/>
  <c r="J793" i="30"/>
  <c r="K792" i="30"/>
  <c r="L792" i="30"/>
  <c r="I792" i="30"/>
  <c r="J792" i="30"/>
  <c r="J791" i="30"/>
  <c r="I791" i="30"/>
  <c r="L791" i="30"/>
  <c r="K791" i="30"/>
  <c r="G789" i="30"/>
  <c r="I790" i="30"/>
  <c r="J790" i="30"/>
  <c r="H790" i="30"/>
  <c r="K790" i="30"/>
  <c r="L790" i="30"/>
  <c r="H788" i="30"/>
  <c r="G784" i="30"/>
  <c r="H786" i="30"/>
  <c r="K789" i="30"/>
  <c r="L789" i="30"/>
  <c r="I789" i="30"/>
  <c r="J789" i="30"/>
  <c r="G783" i="30"/>
  <c r="K788" i="30"/>
  <c r="L788" i="30"/>
  <c r="G787" i="30"/>
  <c r="I788" i="30"/>
  <c r="J788" i="30"/>
  <c r="K787" i="30"/>
  <c r="L787" i="30"/>
  <c r="I787" i="30"/>
  <c r="J787" i="30"/>
  <c r="K786" i="30"/>
  <c r="L786" i="30"/>
  <c r="I786" i="30"/>
  <c r="J786" i="30"/>
  <c r="K785" i="30"/>
  <c r="L785" i="30"/>
  <c r="I785" i="30"/>
  <c r="J785" i="30"/>
  <c r="H782" i="30"/>
  <c r="J784" i="30"/>
  <c r="I784" i="30"/>
  <c r="L784" i="30"/>
  <c r="K784" i="30"/>
  <c r="K783" i="30"/>
  <c r="L783" i="30"/>
  <c r="I783" i="30"/>
  <c r="J783" i="30"/>
  <c r="K782" i="30"/>
  <c r="L782" i="30"/>
  <c r="I782" i="30"/>
  <c r="J782" i="30"/>
  <c r="K781" i="30"/>
  <c r="L781" i="30"/>
  <c r="H780" i="30"/>
  <c r="I781" i="30"/>
  <c r="J781" i="30"/>
  <c r="I780" i="30"/>
  <c r="J780" i="30"/>
  <c r="G779" i="30"/>
  <c r="K780" i="30"/>
  <c r="L780" i="30"/>
  <c r="K779" i="30"/>
  <c r="L779" i="30"/>
  <c r="I779" i="30"/>
  <c r="J779" i="30"/>
  <c r="H778" i="30"/>
  <c r="G777" i="30"/>
  <c r="J778" i="30"/>
  <c r="I778" i="30"/>
  <c r="K778" i="30"/>
  <c r="L778" i="30"/>
  <c r="G775" i="30"/>
  <c r="J777" i="30"/>
  <c r="I777" i="30"/>
  <c r="L777" i="30"/>
  <c r="K777" i="30"/>
  <c r="H774" i="30"/>
  <c r="G773" i="30"/>
  <c r="K776" i="30"/>
  <c r="L776" i="30"/>
  <c r="I776" i="30"/>
  <c r="J776" i="30"/>
  <c r="H776" i="30"/>
  <c r="I775" i="30"/>
  <c r="J775" i="30"/>
  <c r="K775" i="30"/>
  <c r="L775" i="30"/>
  <c r="K774" i="30"/>
  <c r="L774" i="30"/>
  <c r="G770" i="30"/>
  <c r="I774" i="30"/>
  <c r="J774" i="30"/>
  <c r="G772" i="30"/>
  <c r="K773" i="30"/>
  <c r="L773" i="30"/>
  <c r="I773" i="30"/>
  <c r="J773" i="30"/>
  <c r="K772" i="30"/>
  <c r="L772" i="30"/>
  <c r="J772" i="30"/>
  <c r="I772" i="30"/>
  <c r="H771" i="30"/>
  <c r="G767" i="30"/>
  <c r="G769" i="30"/>
  <c r="K771" i="30"/>
  <c r="L771" i="30"/>
  <c r="I771" i="30"/>
  <c r="J771" i="30"/>
  <c r="K770" i="30"/>
  <c r="L770" i="30"/>
  <c r="J770" i="30"/>
  <c r="I770" i="30"/>
  <c r="H768" i="30"/>
  <c r="I769" i="30"/>
  <c r="J769" i="30"/>
  <c r="G766" i="30"/>
  <c r="K769" i="30"/>
  <c r="L769" i="30"/>
  <c r="H764" i="30"/>
  <c r="K768" i="30"/>
  <c r="L768" i="30"/>
  <c r="I768" i="30"/>
  <c r="J768" i="30"/>
  <c r="K767" i="30"/>
  <c r="L767" i="30"/>
  <c r="I767" i="30"/>
  <c r="J767" i="30"/>
  <c r="L766" i="30"/>
  <c r="K766" i="30"/>
  <c r="G765" i="30"/>
  <c r="J766" i="30"/>
  <c r="I766" i="30"/>
  <c r="K765" i="30"/>
  <c r="L765" i="30"/>
  <c r="H760" i="30"/>
  <c r="I765" i="30"/>
  <c r="J765" i="30"/>
  <c r="H762" i="30"/>
  <c r="I764" i="30"/>
  <c r="J764" i="30"/>
  <c r="G763" i="30"/>
  <c r="K764" i="30"/>
  <c r="L764" i="30"/>
  <c r="H758" i="30"/>
  <c r="G761" i="30"/>
  <c r="K763" i="30"/>
  <c r="L763" i="30"/>
  <c r="I763" i="30"/>
  <c r="J763" i="30"/>
  <c r="K762" i="30"/>
  <c r="L762" i="30"/>
  <c r="H756" i="30"/>
  <c r="I762" i="30"/>
  <c r="J762" i="30"/>
  <c r="G757" i="30"/>
  <c r="G759" i="30"/>
  <c r="I761" i="30"/>
  <c r="J761" i="30"/>
  <c r="G751" i="30"/>
  <c r="K761" i="30"/>
  <c r="L761" i="30"/>
  <c r="G747" i="30"/>
  <c r="G753" i="30"/>
  <c r="G755" i="30"/>
  <c r="I760" i="30"/>
  <c r="J760" i="30"/>
  <c r="K760" i="30"/>
  <c r="L760" i="30"/>
  <c r="K759" i="30"/>
  <c r="L759" i="30"/>
  <c r="I759" i="30"/>
  <c r="J759" i="30"/>
  <c r="K758" i="30"/>
  <c r="L758" i="30"/>
  <c r="I758" i="30"/>
  <c r="J758" i="30"/>
  <c r="I757" i="30"/>
  <c r="J757" i="30"/>
  <c r="K757" i="30"/>
  <c r="L757" i="30"/>
  <c r="I756" i="30"/>
  <c r="J756" i="30"/>
  <c r="K756" i="30"/>
  <c r="L756" i="30"/>
  <c r="I755" i="30"/>
  <c r="J755" i="30"/>
  <c r="K755" i="30"/>
  <c r="L755" i="30"/>
  <c r="K754" i="30"/>
  <c r="L754" i="30"/>
  <c r="H754" i="30"/>
  <c r="I754" i="30"/>
  <c r="J754" i="30"/>
  <c r="G750" i="30"/>
  <c r="K753" i="30"/>
  <c r="L753" i="30"/>
  <c r="I753" i="30"/>
  <c r="J753" i="30"/>
  <c r="H749" i="30"/>
  <c r="H752" i="30"/>
  <c r="K752" i="30"/>
  <c r="L752" i="30"/>
  <c r="I752" i="30"/>
  <c r="J752" i="30"/>
  <c r="I751" i="30"/>
  <c r="J751" i="30"/>
  <c r="K751" i="30"/>
  <c r="L751" i="30"/>
  <c r="J750" i="30"/>
  <c r="I750" i="30"/>
  <c r="L750" i="30"/>
  <c r="K750" i="30"/>
  <c r="J749" i="30"/>
  <c r="I749" i="30"/>
  <c r="L749" i="30"/>
  <c r="K749" i="30"/>
  <c r="K748" i="30"/>
  <c r="L748" i="30"/>
  <c r="J748" i="30"/>
  <c r="I748" i="30"/>
  <c r="H748" i="30"/>
  <c r="G746" i="30"/>
  <c r="G737" i="30"/>
  <c r="G744" i="30"/>
  <c r="G743" i="30"/>
  <c r="G733" i="30"/>
  <c r="G745" i="30"/>
  <c r="K747" i="30"/>
  <c r="L747" i="30"/>
  <c r="I747" i="30"/>
  <c r="J747" i="30"/>
  <c r="H735" i="30"/>
  <c r="L746" i="30"/>
  <c r="K746" i="30"/>
  <c r="J746" i="30"/>
  <c r="I746" i="30"/>
  <c r="H742" i="30"/>
  <c r="K745" i="30"/>
  <c r="L745" i="30"/>
  <c r="I745" i="30"/>
  <c r="J745" i="30"/>
  <c r="L744" i="30"/>
  <c r="K744" i="30"/>
  <c r="J744" i="30"/>
  <c r="I744" i="30"/>
  <c r="K743" i="30"/>
  <c r="L743" i="30"/>
  <c r="I743" i="30"/>
  <c r="J743" i="30"/>
  <c r="K742" i="30"/>
  <c r="L742" i="30"/>
  <c r="G741" i="30"/>
  <c r="I742" i="30"/>
  <c r="J742" i="30"/>
  <c r="K741" i="30"/>
  <c r="L741" i="30"/>
  <c r="I741" i="30"/>
  <c r="J741" i="30"/>
  <c r="G739" i="30"/>
  <c r="J740" i="30"/>
  <c r="I740" i="30"/>
  <c r="G740" i="30"/>
  <c r="L740" i="30"/>
  <c r="K740" i="30"/>
  <c r="K739" i="30"/>
  <c r="L739" i="30"/>
  <c r="I739" i="30"/>
  <c r="J739" i="30"/>
  <c r="I738" i="30"/>
  <c r="J738" i="30"/>
  <c r="H738" i="30"/>
  <c r="K738" i="30"/>
  <c r="L738" i="30"/>
  <c r="H736" i="30"/>
  <c r="I737" i="30"/>
  <c r="J737" i="30"/>
  <c r="K737" i="30"/>
  <c r="L737" i="30"/>
  <c r="K736" i="30"/>
  <c r="L736" i="30"/>
  <c r="I736" i="30"/>
  <c r="J736" i="30"/>
  <c r="J735" i="30"/>
  <c r="I735" i="30"/>
  <c r="H734" i="30"/>
  <c r="K735" i="30"/>
  <c r="L735" i="30"/>
  <c r="G725" i="30"/>
  <c r="I734" i="30"/>
  <c r="J734" i="30"/>
  <c r="K734" i="30"/>
  <c r="L734" i="30"/>
  <c r="G731" i="30"/>
  <c r="J733" i="30"/>
  <c r="I733" i="30"/>
  <c r="K733" i="30"/>
  <c r="L733" i="30"/>
  <c r="G732" i="30"/>
  <c r="K732" i="30"/>
  <c r="L732" i="30"/>
  <c r="G719" i="30"/>
  <c r="I732" i="30"/>
  <c r="J732" i="30"/>
  <c r="H730" i="30"/>
  <c r="H728" i="30"/>
  <c r="I731" i="30"/>
  <c r="J731" i="30"/>
  <c r="K731" i="30"/>
  <c r="L731" i="30"/>
  <c r="I730" i="30"/>
  <c r="J730" i="30"/>
  <c r="G729" i="30"/>
  <c r="K730" i="30"/>
  <c r="L730" i="30"/>
  <c r="H727" i="30"/>
  <c r="H726" i="30"/>
  <c r="K729" i="30"/>
  <c r="L729" i="30"/>
  <c r="I729" i="30"/>
  <c r="J729" i="30"/>
  <c r="K728" i="30"/>
  <c r="L728" i="30"/>
  <c r="I728" i="30"/>
  <c r="J728" i="30"/>
  <c r="K727" i="30"/>
  <c r="L727" i="30"/>
  <c r="I727" i="30"/>
  <c r="J727" i="30"/>
  <c r="H723" i="30"/>
  <c r="K726" i="30"/>
  <c r="L726" i="30"/>
  <c r="I726" i="30"/>
  <c r="J726" i="30"/>
  <c r="G721" i="30"/>
  <c r="H724" i="30"/>
  <c r="H722" i="30"/>
  <c r="K725" i="30"/>
  <c r="L725" i="30"/>
  <c r="I725" i="30"/>
  <c r="J725" i="30"/>
  <c r="K724" i="30"/>
  <c r="L724" i="30"/>
  <c r="I724" i="30"/>
  <c r="J724" i="30"/>
  <c r="K723" i="30"/>
  <c r="L723" i="30"/>
  <c r="I723" i="30"/>
  <c r="J723" i="30"/>
  <c r="I722" i="30"/>
  <c r="J722" i="30"/>
  <c r="K722" i="30"/>
  <c r="L722" i="30"/>
  <c r="K721" i="30"/>
  <c r="L721" i="30"/>
  <c r="I721" i="30"/>
  <c r="J721" i="30"/>
  <c r="G720" i="30"/>
  <c r="L720" i="30"/>
  <c r="K720" i="30"/>
  <c r="I720" i="30"/>
  <c r="J720" i="30"/>
  <c r="H717" i="30"/>
  <c r="K719" i="30"/>
  <c r="L719" i="30"/>
  <c r="J719" i="30"/>
  <c r="I719" i="30"/>
  <c r="L718" i="30"/>
  <c r="K718" i="30"/>
  <c r="G718" i="30"/>
  <c r="I718" i="30"/>
  <c r="J718" i="30"/>
  <c r="H716" i="30"/>
  <c r="K717" i="30"/>
  <c r="L717" i="30"/>
  <c r="I717" i="30"/>
  <c r="J717" i="30"/>
  <c r="I716" i="30"/>
  <c r="J716" i="30"/>
  <c r="G715" i="30"/>
  <c r="K716" i="30"/>
  <c r="L716" i="30"/>
  <c r="G713" i="30"/>
  <c r="K715" i="30"/>
  <c r="L715" i="30"/>
  <c r="G712" i="30"/>
  <c r="H714" i="30"/>
  <c r="J715" i="30"/>
  <c r="I715" i="30"/>
  <c r="K714" i="30"/>
  <c r="L714" i="30"/>
  <c r="I714" i="30"/>
  <c r="J714" i="30"/>
  <c r="K713" i="30"/>
  <c r="L713" i="30"/>
  <c r="I713" i="30"/>
  <c r="J713" i="30"/>
  <c r="I712" i="30"/>
  <c r="J712" i="30"/>
  <c r="G711" i="30"/>
  <c r="K712" i="30"/>
  <c r="L712" i="30"/>
  <c r="K711" i="30"/>
  <c r="L711" i="30"/>
  <c r="I711" i="30"/>
  <c r="J711" i="30"/>
  <c r="H709" i="30"/>
  <c r="H710" i="30"/>
  <c r="I710" i="30"/>
  <c r="J710" i="30"/>
  <c r="K710" i="30"/>
  <c r="L710" i="30"/>
  <c r="G707" i="30"/>
  <c r="K709" i="30"/>
  <c r="L709" i="30"/>
  <c r="H708" i="30"/>
  <c r="I709" i="30"/>
  <c r="J709" i="30"/>
  <c r="K708" i="30"/>
  <c r="L708" i="30"/>
  <c r="I708" i="30"/>
  <c r="J708" i="30"/>
  <c r="G705" i="30"/>
  <c r="I707" i="30"/>
  <c r="J707" i="30"/>
  <c r="H706" i="30"/>
  <c r="K707" i="30"/>
  <c r="L707" i="30"/>
  <c r="G701" i="30"/>
  <c r="K706" i="30"/>
  <c r="L706" i="30"/>
  <c r="H695" i="30"/>
  <c r="J706" i="30"/>
  <c r="I706" i="30"/>
  <c r="I705" i="30"/>
  <c r="J705" i="30"/>
  <c r="G699" i="30"/>
  <c r="H702" i="30"/>
  <c r="H704" i="30"/>
  <c r="K705" i="30"/>
  <c r="L705" i="30"/>
  <c r="I704" i="30"/>
  <c r="J704" i="30"/>
  <c r="G703" i="30"/>
  <c r="K704" i="30"/>
  <c r="L704" i="30"/>
  <c r="H700" i="30"/>
  <c r="K703" i="30"/>
  <c r="L703" i="30"/>
  <c r="I703" i="30"/>
  <c r="J703" i="30"/>
  <c r="K702" i="30"/>
  <c r="L702" i="30"/>
  <c r="I702" i="30"/>
  <c r="J702" i="30"/>
  <c r="H698" i="30"/>
  <c r="K701" i="30"/>
  <c r="L701" i="30"/>
  <c r="I701" i="30"/>
  <c r="J701" i="30"/>
  <c r="K700" i="30"/>
  <c r="L700" i="30"/>
  <c r="I700" i="30"/>
  <c r="J700" i="30"/>
  <c r="I699" i="30"/>
  <c r="J699" i="30"/>
  <c r="K699" i="30"/>
  <c r="L699" i="30"/>
  <c r="K698" i="30"/>
  <c r="L698" i="30"/>
  <c r="G697" i="30"/>
  <c r="I698" i="30"/>
  <c r="J698" i="30"/>
  <c r="K697" i="30"/>
  <c r="L697" i="30"/>
  <c r="I697" i="30"/>
  <c r="J697" i="30"/>
  <c r="K696" i="30"/>
  <c r="L696" i="30"/>
  <c r="G691" i="30"/>
  <c r="H696" i="30"/>
  <c r="J696" i="30"/>
  <c r="I696" i="30"/>
  <c r="G694" i="30"/>
  <c r="L695" i="30"/>
  <c r="K695" i="30"/>
  <c r="J695" i="30"/>
  <c r="I695" i="30"/>
  <c r="L694" i="30"/>
  <c r="K694" i="30"/>
  <c r="H693" i="30"/>
  <c r="J694" i="30"/>
  <c r="I694" i="30"/>
  <c r="I693" i="30"/>
  <c r="J693" i="30"/>
  <c r="L693" i="30"/>
  <c r="K693" i="30"/>
  <c r="K692" i="30"/>
  <c r="L692" i="30"/>
  <c r="H692" i="30"/>
  <c r="I692" i="30"/>
  <c r="J692" i="30"/>
  <c r="H689" i="30"/>
  <c r="I691" i="30"/>
  <c r="J691" i="30"/>
  <c r="H687" i="30"/>
  <c r="K691" i="30"/>
  <c r="L691" i="30"/>
  <c r="H685" i="30"/>
  <c r="H690" i="30"/>
  <c r="K690" i="30"/>
  <c r="L690" i="30"/>
  <c r="I690" i="30"/>
  <c r="J690" i="30"/>
  <c r="I689" i="30"/>
  <c r="J689" i="30"/>
  <c r="K689" i="30"/>
  <c r="L689" i="30"/>
  <c r="H686" i="30"/>
  <c r="K688" i="30"/>
  <c r="L688" i="30"/>
  <c r="H688" i="30"/>
  <c r="I688" i="30"/>
  <c r="J688" i="30"/>
  <c r="K687" i="30"/>
  <c r="L687" i="30"/>
  <c r="H684" i="30"/>
  <c r="I687" i="30"/>
  <c r="J687" i="30"/>
  <c r="H682" i="30"/>
  <c r="L686" i="30"/>
  <c r="K686" i="30"/>
  <c r="I686" i="30"/>
  <c r="J686" i="30"/>
  <c r="G683" i="30"/>
  <c r="I685" i="30"/>
  <c r="J685" i="30"/>
  <c r="K685" i="30"/>
  <c r="L685" i="30"/>
  <c r="K684" i="30"/>
  <c r="L684" i="30"/>
  <c r="I684" i="30"/>
  <c r="J684" i="30"/>
  <c r="G681" i="30"/>
  <c r="J683" i="30"/>
  <c r="I683" i="30"/>
  <c r="K683" i="30"/>
  <c r="L683" i="30"/>
  <c r="L682" i="30"/>
  <c r="K682" i="30"/>
  <c r="J682" i="30"/>
  <c r="I682" i="30"/>
  <c r="H679" i="30"/>
  <c r="H680" i="30"/>
  <c r="I681" i="30"/>
  <c r="J681" i="30"/>
  <c r="K681" i="30"/>
  <c r="L681" i="30"/>
  <c r="G667" i="30"/>
  <c r="K680" i="30"/>
  <c r="L680" i="30"/>
  <c r="I680" i="30"/>
  <c r="J680" i="30"/>
  <c r="H677" i="30"/>
  <c r="I679" i="30"/>
  <c r="J679" i="30"/>
  <c r="K679" i="30"/>
  <c r="L679" i="30"/>
  <c r="K678" i="30"/>
  <c r="L678" i="30"/>
  <c r="H678" i="30"/>
  <c r="H670" i="30"/>
  <c r="I678" i="30"/>
  <c r="J678" i="30"/>
  <c r="G676" i="30"/>
  <c r="H668" i="30"/>
  <c r="H674" i="30"/>
  <c r="L677" i="30"/>
  <c r="K677" i="30"/>
  <c r="I677" i="30"/>
  <c r="J677" i="30"/>
  <c r="L676" i="30"/>
  <c r="K676" i="30"/>
  <c r="G675" i="30"/>
  <c r="J676" i="30"/>
  <c r="I676" i="30"/>
  <c r="G673" i="30"/>
  <c r="I675" i="30"/>
  <c r="J675" i="30"/>
  <c r="H672" i="30"/>
  <c r="K675" i="30"/>
  <c r="L675" i="30"/>
  <c r="I674" i="30"/>
  <c r="J674" i="30"/>
  <c r="K674" i="30"/>
  <c r="L674" i="30"/>
  <c r="I673" i="30"/>
  <c r="J673" i="30"/>
  <c r="K673" i="30"/>
  <c r="L673" i="30"/>
  <c r="K672" i="30"/>
  <c r="L672" i="30"/>
  <c r="G671" i="30"/>
  <c r="I672" i="30"/>
  <c r="J672" i="30"/>
  <c r="K671" i="30"/>
  <c r="L671" i="30"/>
  <c r="I671" i="30"/>
  <c r="J671" i="30"/>
  <c r="G669" i="30"/>
  <c r="K670" i="30"/>
  <c r="L670" i="30"/>
  <c r="I670" i="30"/>
  <c r="J670" i="30"/>
  <c r="I669" i="30"/>
  <c r="J669" i="30"/>
  <c r="K669" i="30"/>
  <c r="L669" i="30"/>
  <c r="K668" i="30"/>
  <c r="L668" i="30"/>
  <c r="J668" i="30"/>
  <c r="I668" i="30"/>
  <c r="K667" i="30"/>
  <c r="L667" i="30"/>
  <c r="J667" i="30"/>
  <c r="I667" i="30"/>
  <c r="H665" i="30"/>
  <c r="H666" i="30"/>
  <c r="K666" i="30"/>
  <c r="L666" i="30"/>
  <c r="I666" i="30"/>
  <c r="J666" i="30"/>
  <c r="K665" i="30"/>
  <c r="L665" i="30"/>
  <c r="I665" i="30"/>
  <c r="J665" i="30"/>
  <c r="K664" i="30"/>
  <c r="L664" i="30"/>
  <c r="H663" i="30"/>
  <c r="H664" i="30"/>
  <c r="I664" i="30"/>
  <c r="J664" i="30"/>
  <c r="H662" i="30"/>
  <c r="G660" i="30"/>
  <c r="G659" i="30"/>
  <c r="G657" i="30"/>
  <c r="I663" i="30"/>
  <c r="J663" i="30"/>
  <c r="H661" i="30"/>
  <c r="K663" i="30"/>
  <c r="L663" i="30"/>
  <c r="K662" i="30"/>
  <c r="L662" i="30"/>
  <c r="I662" i="30"/>
  <c r="J662" i="30"/>
  <c r="J661" i="30"/>
  <c r="I661" i="30"/>
  <c r="L661" i="30"/>
  <c r="K661" i="30"/>
  <c r="J660" i="30"/>
  <c r="I660" i="30"/>
  <c r="L660" i="30"/>
  <c r="K660" i="30"/>
  <c r="H658" i="30"/>
  <c r="J659" i="30"/>
  <c r="I659" i="30"/>
  <c r="K659" i="30"/>
  <c r="L659" i="30"/>
  <c r="I658" i="30"/>
  <c r="J658" i="30"/>
  <c r="K658" i="30"/>
  <c r="L658" i="30"/>
  <c r="I657" i="30"/>
  <c r="J657" i="30"/>
  <c r="H655" i="30"/>
  <c r="K657" i="30"/>
  <c r="L657" i="30"/>
  <c r="G653" i="30"/>
  <c r="I656" i="30"/>
  <c r="J656" i="30"/>
  <c r="H656" i="30"/>
  <c r="K656" i="30"/>
  <c r="L656" i="30"/>
  <c r="K655" i="30"/>
  <c r="L655" i="30"/>
  <c r="G651" i="30"/>
  <c r="H654" i="30"/>
  <c r="I655" i="30"/>
  <c r="J655" i="30"/>
  <c r="I654" i="30"/>
  <c r="J654" i="30"/>
  <c r="K654" i="30"/>
  <c r="L654" i="30"/>
  <c r="G648" i="30"/>
  <c r="H652" i="30"/>
  <c r="I653" i="30"/>
  <c r="J653" i="30"/>
  <c r="K653" i="30"/>
  <c r="L653" i="30"/>
  <c r="I652" i="30"/>
  <c r="J652" i="30"/>
  <c r="K652" i="30"/>
  <c r="L652" i="30"/>
  <c r="G650" i="30"/>
  <c r="K651" i="30"/>
  <c r="L651" i="30"/>
  <c r="I651" i="30"/>
  <c r="J651" i="30"/>
  <c r="G647" i="30"/>
  <c r="I650" i="30"/>
  <c r="J650" i="30"/>
  <c r="G649" i="30"/>
  <c r="K650" i="30"/>
  <c r="L650" i="30"/>
  <c r="L649" i="30"/>
  <c r="K649" i="30"/>
  <c r="G642" i="30"/>
  <c r="J649" i="30"/>
  <c r="I649" i="30"/>
  <c r="I648" i="30"/>
  <c r="J648" i="30"/>
  <c r="K648" i="30"/>
  <c r="L648" i="30"/>
  <c r="G639" i="30"/>
  <c r="H646" i="30"/>
  <c r="K647" i="30"/>
  <c r="L647" i="30"/>
  <c r="J647" i="30"/>
  <c r="I647" i="30"/>
  <c r="K646" i="30"/>
  <c r="L646" i="30"/>
  <c r="G645" i="30"/>
  <c r="I646" i="30"/>
  <c r="J646" i="30"/>
  <c r="G641" i="30"/>
  <c r="K645" i="30"/>
  <c r="L645" i="30"/>
  <c r="H643" i="30"/>
  <c r="H644" i="30"/>
  <c r="I645" i="30"/>
  <c r="J645" i="30"/>
  <c r="K644" i="30"/>
  <c r="L644" i="30"/>
  <c r="I644" i="30"/>
  <c r="J644" i="30"/>
  <c r="G638" i="30"/>
  <c r="G640" i="30"/>
  <c r="I643" i="30"/>
  <c r="J643" i="30"/>
  <c r="K643" i="30"/>
  <c r="L643" i="30"/>
  <c r="I642" i="30"/>
  <c r="J642" i="30"/>
  <c r="K642" i="30"/>
  <c r="L642" i="30"/>
  <c r="I641" i="30"/>
  <c r="J641" i="30"/>
  <c r="K641" i="30"/>
  <c r="L641" i="30"/>
  <c r="L640" i="30"/>
  <c r="K640" i="30"/>
  <c r="J640" i="30"/>
  <c r="I640" i="30"/>
  <c r="I639" i="30"/>
  <c r="J639" i="30"/>
  <c r="K639" i="30"/>
  <c r="L639" i="30"/>
  <c r="J638" i="30"/>
  <c r="I638" i="30"/>
  <c r="G637" i="30"/>
  <c r="L638" i="30"/>
  <c r="K638" i="30"/>
  <c r="K637" i="30"/>
  <c r="L637" i="30"/>
  <c r="H635" i="30"/>
  <c r="I637" i="30"/>
  <c r="J637" i="30"/>
  <c r="G634" i="30"/>
  <c r="K636" i="30"/>
  <c r="L636" i="30"/>
  <c r="H636" i="30"/>
  <c r="I636" i="30"/>
  <c r="J636" i="30"/>
  <c r="I635" i="30"/>
  <c r="J635" i="30"/>
  <c r="K635" i="30"/>
  <c r="L635" i="30"/>
  <c r="J634" i="30"/>
  <c r="I634" i="30"/>
  <c r="G633" i="30"/>
  <c r="L634" i="30"/>
  <c r="K634" i="30"/>
  <c r="K633" i="30"/>
  <c r="L633" i="30"/>
  <c r="J633" i="30"/>
  <c r="I633" i="30"/>
  <c r="K632" i="30"/>
  <c r="L632" i="30"/>
  <c r="I632" i="30"/>
  <c r="J632" i="30"/>
  <c r="H631" i="30"/>
  <c r="H632" i="30"/>
  <c r="G629" i="30"/>
  <c r="G630" i="30"/>
  <c r="J631" i="30"/>
  <c r="I631" i="30"/>
  <c r="G627" i="30"/>
  <c r="G625" i="30"/>
  <c r="H628" i="30"/>
  <c r="K631" i="30"/>
  <c r="L631" i="30"/>
  <c r="K630" i="30"/>
  <c r="L630" i="30"/>
  <c r="I630" i="30"/>
  <c r="J630" i="30"/>
  <c r="K629" i="30"/>
  <c r="L629" i="30"/>
  <c r="I629" i="30"/>
  <c r="J629" i="30"/>
  <c r="K628" i="30"/>
  <c r="L628" i="30"/>
  <c r="G623" i="30"/>
  <c r="H626" i="30"/>
  <c r="I628" i="30"/>
  <c r="J628" i="30"/>
  <c r="K627" i="30"/>
  <c r="L627" i="30"/>
  <c r="I627" i="30"/>
  <c r="J627" i="30"/>
  <c r="I626" i="30"/>
  <c r="J626" i="30"/>
  <c r="K626" i="30"/>
  <c r="L626" i="30"/>
  <c r="K625" i="30"/>
  <c r="L625" i="30"/>
  <c r="J625" i="30"/>
  <c r="I625" i="30"/>
  <c r="H622" i="30"/>
  <c r="G608" i="30"/>
  <c r="H612" i="30"/>
  <c r="G604" i="30"/>
  <c r="H624" i="30"/>
  <c r="H616" i="30"/>
  <c r="I624" i="30"/>
  <c r="J624" i="30"/>
  <c r="K624" i="30"/>
  <c r="L624" i="30"/>
  <c r="H620" i="30"/>
  <c r="L623" i="30"/>
  <c r="K623" i="30"/>
  <c r="J623" i="30"/>
  <c r="I623" i="30"/>
  <c r="K622" i="30"/>
  <c r="L622" i="30"/>
  <c r="G621" i="30"/>
  <c r="I622" i="30"/>
  <c r="J622" i="30"/>
  <c r="H618" i="30"/>
  <c r="K621" i="30"/>
  <c r="L621" i="30"/>
  <c r="I621" i="30"/>
  <c r="J621" i="30"/>
  <c r="I620" i="30"/>
  <c r="J620" i="30"/>
  <c r="G619" i="30"/>
  <c r="K620" i="30"/>
  <c r="L620" i="30"/>
  <c r="K619" i="30"/>
  <c r="L619" i="30"/>
  <c r="I619" i="30"/>
  <c r="J619" i="30"/>
  <c r="G617" i="30"/>
  <c r="I618" i="30"/>
  <c r="J618" i="30"/>
  <c r="K618" i="30"/>
  <c r="L618" i="30"/>
  <c r="K604" i="30"/>
  <c r="L604" i="30"/>
  <c r="H615" i="30"/>
  <c r="I604" i="30"/>
  <c r="J604" i="30"/>
  <c r="H613" i="30"/>
  <c r="L617" i="30"/>
  <c r="K617" i="30"/>
  <c r="J617" i="30"/>
  <c r="I617" i="30"/>
  <c r="H614" i="30"/>
  <c r="L616" i="30"/>
  <c r="K616" i="30"/>
  <c r="J616" i="30"/>
  <c r="I616" i="30"/>
  <c r="K615" i="30"/>
  <c r="L615" i="30"/>
  <c r="I615" i="30"/>
  <c r="J615" i="30"/>
  <c r="J614" i="30"/>
  <c r="I614" i="30"/>
  <c r="H611" i="30"/>
  <c r="L614" i="30"/>
  <c r="K614" i="30"/>
  <c r="K613" i="30"/>
  <c r="L613" i="30"/>
  <c r="H607" i="30"/>
  <c r="H610" i="30"/>
  <c r="I613" i="30"/>
  <c r="J613" i="30"/>
  <c r="J612" i="30"/>
  <c r="I612" i="30"/>
  <c r="L612" i="30"/>
  <c r="K612" i="30"/>
  <c r="K611" i="30"/>
  <c r="L611" i="30"/>
  <c r="I611" i="30"/>
  <c r="J611" i="30"/>
  <c r="I610" i="30"/>
  <c r="J610" i="30"/>
  <c r="K610" i="30"/>
  <c r="L610" i="30"/>
  <c r="K609" i="30"/>
  <c r="L609" i="30"/>
  <c r="H609" i="30"/>
  <c r="I609" i="30"/>
  <c r="J609" i="30"/>
  <c r="I608" i="30"/>
  <c r="J608" i="30"/>
  <c r="K608" i="30"/>
  <c r="L608" i="30"/>
  <c r="I607" i="30"/>
  <c r="J607" i="30"/>
  <c r="G606" i="30"/>
  <c r="K607" i="30"/>
  <c r="L607" i="30"/>
  <c r="K606" i="30"/>
  <c r="L606" i="30"/>
  <c r="I606" i="30"/>
  <c r="J606" i="30"/>
  <c r="G601" i="30"/>
  <c r="I605" i="30"/>
  <c r="J605" i="30"/>
  <c r="H602" i="30"/>
  <c r="G603" i="30"/>
  <c r="H605" i="30"/>
  <c r="K605" i="30"/>
  <c r="L605" i="30"/>
  <c r="J603" i="30"/>
  <c r="I603" i="30"/>
  <c r="L603" i="30"/>
  <c r="K603" i="30"/>
  <c r="K602" i="30"/>
  <c r="L602" i="30"/>
  <c r="I602" i="30"/>
  <c r="J602" i="30"/>
  <c r="H599" i="30"/>
  <c r="I601" i="30"/>
  <c r="J601" i="30"/>
  <c r="K601" i="30"/>
  <c r="L601" i="30"/>
  <c r="G600" i="30"/>
  <c r="K600" i="30"/>
  <c r="L600" i="30"/>
  <c r="I600" i="30"/>
  <c r="J600" i="30"/>
  <c r="H597" i="30"/>
  <c r="G595" i="30"/>
  <c r="H598" i="30"/>
  <c r="K599" i="30"/>
  <c r="L599" i="30"/>
  <c r="I599" i="30"/>
  <c r="J599" i="30"/>
  <c r="J598" i="30"/>
  <c r="I598" i="30"/>
  <c r="K598" i="30"/>
  <c r="L598" i="30"/>
  <c r="H596" i="30"/>
  <c r="I597" i="30"/>
  <c r="J597" i="30"/>
  <c r="K597" i="30"/>
  <c r="L597" i="30"/>
  <c r="H593" i="30"/>
  <c r="K596" i="30"/>
  <c r="L596" i="30"/>
  <c r="I596" i="30"/>
  <c r="J596" i="30"/>
  <c r="G594" i="30"/>
  <c r="K595" i="30"/>
  <c r="L595" i="30"/>
  <c r="J595" i="30"/>
  <c r="I595" i="30"/>
  <c r="I594" i="30"/>
  <c r="J594" i="30"/>
  <c r="K594" i="30"/>
  <c r="L594" i="30"/>
  <c r="H590" i="30"/>
  <c r="H592" i="30"/>
  <c r="I593" i="30"/>
  <c r="J593" i="30"/>
  <c r="G591" i="30"/>
  <c r="K593" i="30"/>
  <c r="L593" i="30"/>
  <c r="J592" i="30"/>
  <c r="I592" i="30"/>
  <c r="K592" i="30"/>
  <c r="L592" i="30"/>
  <c r="I591" i="30"/>
  <c r="J591" i="30"/>
  <c r="G589" i="30"/>
  <c r="K591" i="30"/>
  <c r="L591" i="30"/>
  <c r="H586" i="30"/>
  <c r="I590" i="30"/>
  <c r="J590" i="30"/>
  <c r="K590" i="30"/>
  <c r="L590" i="30"/>
  <c r="G575" i="30"/>
  <c r="I589" i="30"/>
  <c r="J589" i="30"/>
  <c r="G579" i="30"/>
  <c r="K589" i="30"/>
  <c r="L589" i="30"/>
  <c r="G587" i="30"/>
  <c r="K588" i="30"/>
  <c r="L588" i="30"/>
  <c r="H588" i="30"/>
  <c r="I588" i="30"/>
  <c r="J588" i="30"/>
  <c r="G583" i="30"/>
  <c r="G585" i="30"/>
  <c r="K587" i="30"/>
  <c r="L587" i="30"/>
  <c r="I587" i="30"/>
  <c r="J587" i="30"/>
  <c r="G584" i="30"/>
  <c r="I586" i="30"/>
  <c r="J586" i="30"/>
  <c r="K586" i="30"/>
  <c r="L586" i="30"/>
  <c r="I585" i="30"/>
  <c r="J585" i="30"/>
  <c r="K585" i="30"/>
  <c r="L585" i="30"/>
  <c r="H582" i="30"/>
  <c r="L584" i="30"/>
  <c r="K584" i="30"/>
  <c r="G581" i="30"/>
  <c r="J584" i="30"/>
  <c r="I584" i="30"/>
  <c r="H578" i="30"/>
  <c r="H580" i="30"/>
  <c r="K583" i="30"/>
  <c r="L583" i="30"/>
  <c r="I583" i="30"/>
  <c r="J583" i="30"/>
  <c r="G577" i="30"/>
  <c r="H576" i="30"/>
  <c r="K582" i="30"/>
  <c r="L582" i="30"/>
  <c r="I582" i="30"/>
  <c r="J582" i="30"/>
  <c r="L581" i="30"/>
  <c r="K581" i="30"/>
  <c r="J581" i="30"/>
  <c r="I581" i="30"/>
  <c r="K580" i="30"/>
  <c r="L580" i="30"/>
  <c r="I580" i="30"/>
  <c r="J580" i="30"/>
  <c r="K579" i="30"/>
  <c r="L579" i="30"/>
  <c r="I579" i="30"/>
  <c r="J579" i="30"/>
  <c r="I578" i="30"/>
  <c r="J578" i="30"/>
  <c r="K578" i="30"/>
  <c r="L578" i="30"/>
  <c r="I577" i="30"/>
  <c r="J577" i="30"/>
  <c r="K577" i="30"/>
  <c r="L577" i="30"/>
  <c r="K576" i="30"/>
  <c r="L576" i="30"/>
  <c r="I576" i="30"/>
  <c r="J576" i="30"/>
  <c r="G573" i="30"/>
  <c r="K575" i="30"/>
  <c r="L575" i="30"/>
  <c r="J575" i="30"/>
  <c r="I575" i="30"/>
  <c r="K574" i="30"/>
  <c r="L574" i="30"/>
  <c r="H574" i="30"/>
  <c r="I574" i="30"/>
  <c r="J574" i="30"/>
  <c r="K573" i="30"/>
  <c r="L573" i="30"/>
  <c r="I573" i="30"/>
  <c r="J573" i="30"/>
  <c r="H572" i="30"/>
  <c r="I572" i="30"/>
  <c r="J572" i="30"/>
  <c r="H571" i="30"/>
  <c r="K572" i="30"/>
  <c r="L572" i="30"/>
  <c r="G569" i="30"/>
  <c r="I571" i="30"/>
  <c r="J571" i="30"/>
  <c r="K571" i="30"/>
  <c r="L571" i="30"/>
  <c r="H570" i="30"/>
  <c r="K570" i="30"/>
  <c r="L570" i="30"/>
  <c r="G561" i="30"/>
  <c r="H564" i="30"/>
  <c r="I570" i="30"/>
  <c r="J570" i="30"/>
  <c r="H562" i="30"/>
  <c r="G567" i="30"/>
  <c r="I569" i="30"/>
  <c r="J569" i="30"/>
  <c r="K569" i="30"/>
  <c r="L569" i="30"/>
  <c r="H563" i="30"/>
  <c r="H566" i="30"/>
  <c r="H568" i="30"/>
  <c r="K568" i="30"/>
  <c r="L568" i="30"/>
  <c r="I568" i="30"/>
  <c r="J568" i="30"/>
  <c r="K567" i="30"/>
  <c r="L567" i="30"/>
  <c r="I567" i="30"/>
  <c r="J567" i="30"/>
  <c r="K566" i="30"/>
  <c r="L566" i="30"/>
  <c r="G565" i="30"/>
  <c r="I566" i="30"/>
  <c r="J566" i="30"/>
  <c r="K565" i="30"/>
  <c r="L565" i="30"/>
  <c r="I565" i="30"/>
  <c r="J565" i="30"/>
  <c r="K564" i="30"/>
  <c r="L564" i="30"/>
  <c r="I564" i="30"/>
  <c r="J564" i="30"/>
  <c r="L563" i="30"/>
  <c r="K563" i="30"/>
  <c r="J563" i="30"/>
  <c r="I563" i="30"/>
  <c r="K562" i="30"/>
  <c r="L562" i="30"/>
  <c r="I562" i="30"/>
  <c r="J562" i="30"/>
  <c r="G560" i="30"/>
  <c r="I561" i="30"/>
  <c r="J561" i="30"/>
  <c r="K561" i="30"/>
  <c r="L561" i="30"/>
  <c r="J560" i="30"/>
  <c r="I560" i="30"/>
  <c r="G559" i="30"/>
  <c r="L560" i="30"/>
  <c r="K560" i="30"/>
  <c r="K559" i="30"/>
  <c r="L559" i="30"/>
  <c r="H557" i="30"/>
  <c r="I559" i="30"/>
  <c r="J559" i="30"/>
  <c r="K558" i="30"/>
  <c r="L558" i="30"/>
  <c r="H558" i="30"/>
  <c r="I558" i="30"/>
  <c r="J558" i="30"/>
  <c r="K557" i="30"/>
  <c r="L557" i="30"/>
  <c r="H556" i="30"/>
  <c r="J557" i="30"/>
  <c r="I557" i="30"/>
  <c r="I556" i="30"/>
  <c r="J556" i="30"/>
  <c r="G555" i="30"/>
  <c r="K556" i="30"/>
  <c r="L556" i="30"/>
  <c r="G553" i="30"/>
  <c r="I555" i="30"/>
  <c r="J555" i="30"/>
  <c r="H554" i="30"/>
  <c r="K555" i="30"/>
  <c r="L555" i="30"/>
  <c r="I554" i="30"/>
  <c r="J554" i="30"/>
  <c r="K554" i="30"/>
  <c r="L554" i="30"/>
  <c r="K553" i="30"/>
  <c r="L553" i="30"/>
  <c r="H551" i="30"/>
  <c r="J553" i="30"/>
  <c r="I553" i="30"/>
  <c r="H552" i="30"/>
  <c r="I552" i="30"/>
  <c r="J552" i="30"/>
  <c r="H549" i="30"/>
  <c r="K552" i="30"/>
  <c r="L552" i="30"/>
  <c r="H547" i="30"/>
  <c r="I551" i="30"/>
  <c r="J551" i="30"/>
  <c r="G550" i="30"/>
  <c r="L551" i="30"/>
  <c r="K551" i="30"/>
  <c r="J550" i="30"/>
  <c r="I550" i="30"/>
  <c r="L550" i="30"/>
  <c r="K550" i="30"/>
  <c r="G539" i="30"/>
  <c r="I549" i="30"/>
  <c r="J549" i="30"/>
  <c r="H548" i="30"/>
  <c r="K549" i="30"/>
  <c r="L549" i="30"/>
  <c r="K548" i="30"/>
  <c r="L548" i="30"/>
  <c r="I548" i="30"/>
  <c r="J548" i="30"/>
  <c r="H543" i="30"/>
  <c r="H545" i="30"/>
  <c r="L547" i="30"/>
  <c r="K547" i="30"/>
  <c r="I547" i="30"/>
  <c r="J547" i="30"/>
  <c r="H544" i="30"/>
  <c r="I546" i="30"/>
  <c r="J546" i="30"/>
  <c r="H540" i="30"/>
  <c r="H542" i="30"/>
  <c r="H546" i="30"/>
  <c r="K546" i="30"/>
  <c r="L546" i="30"/>
  <c r="K545" i="30"/>
  <c r="L545" i="30"/>
  <c r="I545" i="30"/>
  <c r="J545" i="30"/>
  <c r="K544" i="30"/>
  <c r="L544" i="30"/>
  <c r="I544" i="30"/>
  <c r="J544" i="30"/>
  <c r="K543" i="30"/>
  <c r="L543" i="30"/>
  <c r="I543" i="30"/>
  <c r="J543" i="30"/>
  <c r="K542" i="30"/>
  <c r="L542" i="30"/>
  <c r="G541" i="30"/>
  <c r="I542" i="30"/>
  <c r="J542" i="30"/>
  <c r="I541" i="30"/>
  <c r="J541" i="30"/>
  <c r="K541" i="30"/>
  <c r="L541" i="30"/>
  <c r="K540" i="30"/>
  <c r="L540" i="30"/>
  <c r="I540" i="30"/>
  <c r="J540" i="30"/>
  <c r="G537" i="30"/>
  <c r="K539" i="30"/>
  <c r="L539" i="30"/>
  <c r="G535" i="30"/>
  <c r="H538" i="30"/>
  <c r="I539" i="30"/>
  <c r="J539" i="30"/>
  <c r="I538" i="30"/>
  <c r="J538" i="30"/>
  <c r="K538" i="30"/>
  <c r="L538" i="30"/>
  <c r="K537" i="30"/>
  <c r="L537" i="30"/>
  <c r="I537" i="30"/>
  <c r="J537" i="30"/>
  <c r="G536" i="30"/>
  <c r="K536" i="30"/>
  <c r="L536" i="30"/>
  <c r="G531" i="30"/>
  <c r="I536" i="30"/>
  <c r="J536" i="30"/>
  <c r="H534" i="30"/>
  <c r="G533" i="30"/>
  <c r="K535" i="30"/>
  <c r="L535" i="30"/>
  <c r="I535" i="30"/>
  <c r="J535" i="30"/>
  <c r="K534" i="30"/>
  <c r="L534" i="30"/>
  <c r="I534" i="30"/>
  <c r="J534" i="30"/>
  <c r="H532" i="30"/>
  <c r="I533" i="30"/>
  <c r="J533" i="30"/>
  <c r="K533" i="30"/>
  <c r="L533" i="30"/>
  <c r="K532" i="30"/>
  <c r="L532" i="30"/>
  <c r="J532" i="30"/>
  <c r="I532" i="30"/>
  <c r="K531" i="30"/>
  <c r="L531" i="30"/>
  <c r="I531" i="30"/>
  <c r="J531" i="30"/>
  <c r="K530" i="30"/>
  <c r="L530" i="30"/>
  <c r="H529" i="30"/>
  <c r="H530" i="30"/>
  <c r="I530" i="30"/>
  <c r="J530" i="30"/>
  <c r="H528" i="30"/>
  <c r="I529" i="30"/>
  <c r="J529" i="30"/>
  <c r="K529" i="30"/>
  <c r="L529" i="30"/>
  <c r="G527" i="30"/>
  <c r="K528" i="30"/>
  <c r="L528" i="30"/>
  <c r="I528" i="30"/>
  <c r="J528" i="30"/>
  <c r="G525" i="30"/>
  <c r="H526" i="30"/>
  <c r="I527" i="30"/>
  <c r="J527" i="30"/>
  <c r="K527" i="30"/>
  <c r="L527" i="30"/>
  <c r="K526" i="30"/>
  <c r="L526" i="30"/>
  <c r="I526" i="30"/>
  <c r="J526" i="30"/>
  <c r="G523" i="30"/>
  <c r="I525" i="30"/>
  <c r="J525" i="30"/>
  <c r="H524" i="30"/>
  <c r="K525" i="30"/>
  <c r="L525" i="30"/>
  <c r="H522" i="30"/>
  <c r="J524" i="30"/>
  <c r="I524" i="30"/>
  <c r="K524" i="30"/>
  <c r="L524" i="30"/>
  <c r="H516" i="30"/>
  <c r="H513" i="30"/>
  <c r="G519" i="30"/>
  <c r="I523" i="30"/>
  <c r="J523" i="30"/>
  <c r="G515" i="30"/>
  <c r="G521" i="30"/>
  <c r="K523" i="30"/>
  <c r="L523" i="30"/>
  <c r="I522" i="30"/>
  <c r="J522" i="30"/>
  <c r="K522" i="30"/>
  <c r="L522" i="30"/>
  <c r="I521" i="30"/>
  <c r="J521" i="30"/>
  <c r="K521" i="30"/>
  <c r="L521" i="30"/>
  <c r="H520" i="30"/>
  <c r="I520" i="30"/>
  <c r="J520" i="30"/>
  <c r="K520" i="30"/>
  <c r="L520" i="30"/>
  <c r="H518" i="30"/>
  <c r="G517" i="30"/>
  <c r="K519" i="30"/>
  <c r="L519" i="30"/>
  <c r="I519" i="30"/>
  <c r="J519" i="30"/>
  <c r="H514" i="30"/>
  <c r="K518" i="30"/>
  <c r="L518" i="30"/>
  <c r="I518" i="30"/>
  <c r="J518" i="30"/>
  <c r="K517" i="30"/>
  <c r="L517" i="30"/>
  <c r="I517" i="30"/>
  <c r="J517" i="30"/>
  <c r="K516" i="30"/>
  <c r="L516" i="30"/>
  <c r="G512" i="30"/>
  <c r="I516" i="30"/>
  <c r="J516" i="30"/>
  <c r="I515" i="30"/>
  <c r="J515" i="30"/>
  <c r="K515" i="30"/>
  <c r="L515" i="30"/>
  <c r="K514" i="30"/>
  <c r="L514" i="30"/>
  <c r="I514" i="30"/>
  <c r="J514" i="30"/>
  <c r="L513" i="30"/>
  <c r="K513" i="30"/>
  <c r="G511" i="30"/>
  <c r="J513" i="30"/>
  <c r="I513" i="30"/>
  <c r="G509" i="30"/>
  <c r="I512" i="30"/>
  <c r="J512" i="30"/>
  <c r="K512" i="30"/>
  <c r="L512" i="30"/>
  <c r="H510" i="30"/>
  <c r="K511" i="30"/>
  <c r="L511" i="30"/>
  <c r="J511" i="30"/>
  <c r="I511" i="30"/>
  <c r="G505" i="30"/>
  <c r="K510" i="30"/>
  <c r="L510" i="30"/>
  <c r="I510" i="30"/>
  <c r="J510" i="30"/>
  <c r="H507" i="30"/>
  <c r="G508" i="30"/>
  <c r="L509" i="30"/>
  <c r="K509" i="30"/>
  <c r="J509" i="30"/>
  <c r="I509" i="30"/>
  <c r="G506" i="30"/>
  <c r="I508" i="30"/>
  <c r="J508" i="30"/>
  <c r="K508" i="30"/>
  <c r="L508" i="30"/>
  <c r="I507" i="30"/>
  <c r="J507" i="30"/>
  <c r="K507" i="30"/>
  <c r="L507" i="30"/>
  <c r="G501" i="30"/>
  <c r="H502" i="30"/>
  <c r="G504" i="30"/>
  <c r="K506" i="30"/>
  <c r="L506" i="30"/>
  <c r="G503" i="30"/>
  <c r="I506" i="30"/>
  <c r="J506" i="30"/>
  <c r="K505" i="30"/>
  <c r="L505" i="30"/>
  <c r="I505" i="30"/>
  <c r="J505" i="30"/>
  <c r="I504" i="30"/>
  <c r="J504" i="30"/>
  <c r="L504" i="30"/>
  <c r="K504" i="30"/>
  <c r="I503" i="30"/>
  <c r="J503" i="30"/>
  <c r="K503" i="30"/>
  <c r="L503" i="30"/>
  <c r="K502" i="30"/>
  <c r="L502" i="30"/>
  <c r="H499" i="30"/>
  <c r="I502" i="30"/>
  <c r="J502" i="30"/>
  <c r="H495" i="30"/>
  <c r="H500" i="30"/>
  <c r="I501" i="30"/>
  <c r="J501" i="30"/>
  <c r="K501" i="30"/>
  <c r="L501" i="30"/>
  <c r="K500" i="30"/>
  <c r="L500" i="30"/>
  <c r="I500" i="30"/>
  <c r="J500" i="30"/>
  <c r="H497" i="30"/>
  <c r="K499" i="30"/>
  <c r="L499" i="30"/>
  <c r="I499" i="30"/>
  <c r="J499" i="30"/>
  <c r="H498" i="30"/>
  <c r="K498" i="30"/>
  <c r="L498" i="30"/>
  <c r="I498" i="30"/>
  <c r="J498" i="30"/>
  <c r="K497" i="30"/>
  <c r="L497" i="30"/>
  <c r="I497" i="30"/>
  <c r="J497" i="30"/>
  <c r="H496" i="30"/>
  <c r="K496" i="30"/>
  <c r="L496" i="30"/>
  <c r="I496" i="30"/>
  <c r="J496" i="30"/>
  <c r="G489" i="30"/>
  <c r="K495" i="30"/>
  <c r="L495" i="30"/>
  <c r="I495" i="30"/>
  <c r="J495" i="30"/>
  <c r="G493" i="30"/>
  <c r="G491" i="30"/>
  <c r="H494" i="30"/>
  <c r="K494" i="30"/>
  <c r="L494" i="30"/>
  <c r="I494" i="30"/>
  <c r="J494" i="30"/>
  <c r="K493" i="30"/>
  <c r="L493" i="30"/>
  <c r="H487" i="30"/>
  <c r="G490" i="30"/>
  <c r="I493" i="30"/>
  <c r="J493" i="30"/>
  <c r="H492" i="30"/>
  <c r="I492" i="30"/>
  <c r="J492" i="30"/>
  <c r="G488" i="30"/>
  <c r="K492" i="30"/>
  <c r="L492" i="30"/>
  <c r="K491" i="30"/>
  <c r="L491" i="30"/>
  <c r="I491" i="30"/>
  <c r="J491" i="30"/>
  <c r="J490" i="30"/>
  <c r="I490" i="30"/>
  <c r="L490" i="30"/>
  <c r="K490" i="30"/>
  <c r="K489" i="30"/>
  <c r="L489" i="30"/>
  <c r="H486" i="30"/>
  <c r="I489" i="30"/>
  <c r="J489" i="30"/>
  <c r="L488" i="30"/>
  <c r="K488" i="30"/>
  <c r="J488" i="30"/>
  <c r="I488" i="30"/>
  <c r="L487" i="30"/>
  <c r="K487" i="30"/>
  <c r="H485" i="30"/>
  <c r="J487" i="30"/>
  <c r="I487" i="30"/>
  <c r="I486" i="30"/>
  <c r="J486" i="30"/>
  <c r="K486" i="30"/>
  <c r="L486" i="30"/>
  <c r="L485" i="30"/>
  <c r="K485" i="30"/>
  <c r="H483" i="30"/>
  <c r="I485" i="30"/>
  <c r="J485" i="30"/>
  <c r="K484" i="30"/>
  <c r="L484" i="30"/>
  <c r="H484" i="30"/>
  <c r="I484" i="30"/>
  <c r="J484" i="30"/>
  <c r="H480" i="30"/>
  <c r="G481" i="30"/>
  <c r="K483" i="30"/>
  <c r="L483" i="30"/>
  <c r="G482" i="30"/>
  <c r="I483" i="30"/>
  <c r="J483" i="30"/>
  <c r="J482" i="30"/>
  <c r="I482" i="30"/>
  <c r="L482" i="30"/>
  <c r="K482" i="30"/>
  <c r="G479" i="30"/>
  <c r="J481" i="30"/>
  <c r="I481" i="30"/>
  <c r="K481" i="30"/>
  <c r="L481" i="30"/>
  <c r="K480" i="30"/>
  <c r="L480" i="30"/>
  <c r="I480" i="30"/>
  <c r="J480" i="30"/>
  <c r="H477" i="30"/>
  <c r="K479" i="30"/>
  <c r="L479" i="30"/>
  <c r="I479" i="30"/>
  <c r="J479" i="30"/>
  <c r="H478" i="30"/>
  <c r="K478" i="30"/>
  <c r="L478" i="30"/>
  <c r="I478" i="30"/>
  <c r="J478" i="30"/>
  <c r="H476" i="30"/>
  <c r="G471" i="30"/>
  <c r="H475" i="30"/>
  <c r="G473" i="30"/>
  <c r="K477" i="30"/>
  <c r="L477" i="30"/>
  <c r="J477" i="30"/>
  <c r="I477" i="30"/>
  <c r="I476" i="30"/>
  <c r="J476" i="30"/>
  <c r="K476" i="30"/>
  <c r="L476" i="30"/>
  <c r="J475" i="30"/>
  <c r="I475" i="30"/>
  <c r="L475" i="30"/>
  <c r="K475" i="30"/>
  <c r="G474" i="30"/>
  <c r="L474" i="30"/>
  <c r="K474" i="30"/>
  <c r="J474" i="30"/>
  <c r="I474" i="30"/>
  <c r="G469" i="30"/>
  <c r="H472" i="30"/>
  <c r="K473" i="30"/>
  <c r="L473" i="30"/>
  <c r="J473" i="30"/>
  <c r="I473" i="30"/>
  <c r="I472" i="30"/>
  <c r="J472" i="30"/>
  <c r="K472" i="30"/>
  <c r="L472" i="30"/>
  <c r="K471" i="30"/>
  <c r="L471" i="30"/>
  <c r="J471" i="30"/>
  <c r="I471" i="30"/>
  <c r="H470" i="30"/>
  <c r="I470" i="30"/>
  <c r="J470" i="30"/>
  <c r="K470" i="30"/>
  <c r="L470" i="30"/>
  <c r="H468" i="30"/>
  <c r="K469" i="30"/>
  <c r="L469" i="30"/>
  <c r="H464" i="30"/>
  <c r="J469" i="30"/>
  <c r="I469" i="30"/>
  <c r="G460" i="30"/>
  <c r="J468" i="30"/>
  <c r="I468" i="30"/>
  <c r="K468" i="30"/>
  <c r="L468" i="30"/>
  <c r="G465" i="30"/>
  <c r="G467" i="30"/>
  <c r="K464" i="30"/>
  <c r="L464" i="30"/>
  <c r="H463" i="30"/>
  <c r="I464" i="30"/>
  <c r="J464" i="30"/>
  <c r="K467" i="30"/>
  <c r="L467" i="30"/>
  <c r="I467" i="30"/>
  <c r="J467" i="30"/>
  <c r="G462" i="30"/>
  <c r="I466" i="30"/>
  <c r="J466" i="30"/>
  <c r="H466" i="30"/>
  <c r="K466" i="30"/>
  <c r="L466" i="30"/>
  <c r="K465" i="30"/>
  <c r="L465" i="30"/>
  <c r="I465" i="30"/>
  <c r="J465" i="30"/>
  <c r="I463" i="30"/>
  <c r="J463" i="30"/>
  <c r="G459" i="30"/>
  <c r="K463" i="30"/>
  <c r="L463" i="30"/>
  <c r="J462" i="30"/>
  <c r="I462" i="30"/>
  <c r="G461" i="30"/>
  <c r="K462" i="30"/>
  <c r="L462" i="30"/>
  <c r="L461" i="30"/>
  <c r="K461" i="30"/>
  <c r="J461" i="30"/>
  <c r="I461" i="30"/>
  <c r="G458" i="30"/>
  <c r="K460" i="30"/>
  <c r="L460" i="30"/>
  <c r="I460" i="30"/>
  <c r="J460" i="30"/>
  <c r="K459" i="30"/>
  <c r="L459" i="30"/>
  <c r="I459" i="30"/>
  <c r="J459" i="30"/>
  <c r="G456" i="30"/>
  <c r="I458" i="30"/>
  <c r="J458" i="30"/>
  <c r="K458" i="30"/>
  <c r="L458" i="30"/>
  <c r="H457" i="30"/>
  <c r="K457" i="30"/>
  <c r="L457" i="30"/>
  <c r="I457" i="30"/>
  <c r="J457" i="30"/>
  <c r="I456" i="30"/>
  <c r="J456" i="30"/>
  <c r="K456" i="30"/>
  <c r="L456" i="30"/>
  <c r="K455" i="30"/>
  <c r="L455" i="30"/>
  <c r="H454" i="30"/>
  <c r="H455" i="30"/>
  <c r="I455" i="30"/>
  <c r="J455" i="30"/>
  <c r="K454" i="30"/>
  <c r="L454" i="30"/>
  <c r="I454" i="30"/>
  <c r="J454" i="30"/>
  <c r="G447" i="30"/>
  <c r="G452" i="30"/>
  <c r="G453" i="30"/>
  <c r="G451" i="30"/>
  <c r="J453" i="30"/>
  <c r="I453" i="30"/>
  <c r="G450" i="30"/>
  <c r="L453" i="30"/>
  <c r="K453" i="30"/>
  <c r="J452" i="30"/>
  <c r="I452" i="30"/>
  <c r="L452" i="30"/>
  <c r="K452" i="30"/>
  <c r="I451" i="30"/>
  <c r="J451" i="30"/>
  <c r="K451" i="30"/>
  <c r="L451" i="30"/>
  <c r="G445" i="30"/>
  <c r="H448" i="30"/>
  <c r="H449" i="30"/>
  <c r="L450" i="30"/>
  <c r="K450" i="30"/>
  <c r="J450" i="30"/>
  <c r="I450" i="30"/>
  <c r="L449" i="30"/>
  <c r="K449" i="30"/>
  <c r="J449" i="30"/>
  <c r="I449" i="30"/>
  <c r="K448" i="30"/>
  <c r="L448" i="30"/>
  <c r="I448" i="30"/>
  <c r="J448" i="30"/>
  <c r="G443" i="30"/>
  <c r="H446" i="30"/>
  <c r="K447" i="30"/>
  <c r="L447" i="30"/>
  <c r="I447" i="30"/>
  <c r="J447" i="30"/>
  <c r="J446" i="30"/>
  <c r="I446" i="30"/>
  <c r="K446" i="30"/>
  <c r="L446" i="30"/>
  <c r="I445" i="30"/>
  <c r="J445" i="30"/>
  <c r="K445" i="30"/>
  <c r="L445" i="30"/>
  <c r="G441" i="30"/>
  <c r="H444" i="30"/>
  <c r="K444" i="30"/>
  <c r="L444" i="30"/>
  <c r="I444" i="30"/>
  <c r="J444" i="30"/>
  <c r="H442" i="30"/>
  <c r="I443" i="30"/>
  <c r="J443" i="30"/>
  <c r="K443" i="30"/>
  <c r="L443" i="30"/>
  <c r="K442" i="30"/>
  <c r="L442" i="30"/>
  <c r="I442" i="30"/>
  <c r="J442" i="30"/>
  <c r="I441" i="30"/>
  <c r="J441" i="30"/>
  <c r="K441" i="30"/>
  <c r="L441" i="30"/>
  <c r="G436" i="30"/>
  <c r="I440" i="30"/>
  <c r="J440" i="30"/>
  <c r="G429" i="30"/>
  <c r="H439" i="30"/>
  <c r="H440" i="30"/>
  <c r="K440" i="30"/>
  <c r="L440" i="30"/>
  <c r="G437" i="30"/>
  <c r="K439" i="30"/>
  <c r="L439" i="30"/>
  <c r="G423" i="30"/>
  <c r="I439" i="30"/>
  <c r="J439" i="30"/>
  <c r="H438" i="30"/>
  <c r="I438" i="30"/>
  <c r="J438" i="30"/>
  <c r="K438" i="30"/>
  <c r="L438" i="30"/>
  <c r="G425" i="30"/>
  <c r="H432" i="30"/>
  <c r="I437" i="30"/>
  <c r="J437" i="30"/>
  <c r="K437" i="30"/>
  <c r="L437" i="30"/>
  <c r="H435" i="30"/>
  <c r="G434" i="30"/>
  <c r="J430" i="30"/>
  <c r="I430" i="30"/>
  <c r="G430" i="30"/>
  <c r="L430" i="30"/>
  <c r="K430" i="30"/>
  <c r="H426" i="30"/>
  <c r="I436" i="30"/>
  <c r="J436" i="30"/>
  <c r="K436" i="30"/>
  <c r="L436" i="30"/>
  <c r="H433" i="30"/>
  <c r="K435" i="30"/>
  <c r="L435" i="30"/>
  <c r="H428" i="30"/>
  <c r="H431" i="30"/>
  <c r="I435" i="30"/>
  <c r="J435" i="30"/>
  <c r="K434" i="30"/>
  <c r="L434" i="30"/>
  <c r="I434" i="30"/>
  <c r="J434" i="30"/>
  <c r="K433" i="30"/>
  <c r="L433" i="30"/>
  <c r="I433" i="30"/>
  <c r="J433" i="30"/>
  <c r="H424" i="30"/>
  <c r="G427" i="30"/>
  <c r="I432" i="30"/>
  <c r="J432" i="30"/>
  <c r="K432" i="30"/>
  <c r="L432" i="30"/>
  <c r="I431" i="30"/>
  <c r="J431" i="30"/>
  <c r="K431" i="30"/>
  <c r="L431" i="30"/>
  <c r="K429" i="30"/>
  <c r="L429" i="30"/>
  <c r="I429" i="30"/>
  <c r="J429" i="30"/>
  <c r="K428" i="30"/>
  <c r="L428" i="30"/>
  <c r="I428" i="30"/>
  <c r="J428" i="30"/>
  <c r="K427" i="30"/>
  <c r="L427" i="30"/>
  <c r="I427" i="30"/>
  <c r="J427" i="30"/>
  <c r="K426" i="30"/>
  <c r="L426" i="30"/>
  <c r="I426" i="30"/>
  <c r="J426" i="30"/>
  <c r="K425" i="30"/>
  <c r="L425" i="30"/>
  <c r="I425" i="30"/>
  <c r="J425" i="30"/>
  <c r="K424" i="30"/>
  <c r="L424" i="30"/>
  <c r="I424" i="30"/>
  <c r="J424" i="30"/>
  <c r="I423" i="30"/>
  <c r="J423" i="30"/>
  <c r="G421" i="30"/>
  <c r="H422" i="30"/>
  <c r="K423" i="30"/>
  <c r="L423" i="30"/>
  <c r="G420" i="30"/>
  <c r="K422" i="30"/>
  <c r="L422" i="30"/>
  <c r="I422" i="30"/>
  <c r="J422" i="30"/>
  <c r="G419" i="30"/>
  <c r="I421" i="30"/>
  <c r="J421" i="30"/>
  <c r="K421" i="30"/>
  <c r="L421" i="30"/>
  <c r="H418" i="30"/>
  <c r="K420" i="30"/>
  <c r="L420" i="30"/>
  <c r="J420" i="30"/>
  <c r="I420" i="30"/>
  <c r="I419" i="30"/>
  <c r="J419" i="30"/>
  <c r="G417" i="30"/>
  <c r="K419" i="30"/>
  <c r="L419" i="30"/>
  <c r="I418" i="30"/>
  <c r="J418" i="30"/>
  <c r="K418" i="30"/>
  <c r="L418" i="30"/>
  <c r="G413" i="30"/>
  <c r="K417" i="30"/>
  <c r="L417" i="30"/>
  <c r="J417" i="30"/>
  <c r="I417" i="30"/>
  <c r="G415" i="30"/>
  <c r="K416" i="30"/>
  <c r="L416" i="30"/>
  <c r="I416" i="30"/>
  <c r="J416" i="30"/>
  <c r="H416" i="30"/>
  <c r="H414" i="30"/>
  <c r="J415" i="30"/>
  <c r="I415" i="30"/>
  <c r="K415" i="30"/>
  <c r="L415" i="30"/>
  <c r="K414" i="30"/>
  <c r="L414" i="30"/>
  <c r="I414" i="30"/>
  <c r="J414" i="30"/>
  <c r="K413" i="30"/>
  <c r="L413" i="30"/>
  <c r="H411" i="30"/>
  <c r="J413" i="30"/>
  <c r="I413" i="30"/>
  <c r="G408" i="30"/>
  <c r="H412" i="30"/>
  <c r="J412" i="30"/>
  <c r="I412" i="30"/>
  <c r="K412" i="30"/>
  <c r="L412" i="30"/>
  <c r="G409" i="30"/>
  <c r="I411" i="30"/>
  <c r="J411" i="30"/>
  <c r="G405" i="30"/>
  <c r="H410" i="30"/>
  <c r="K411" i="30"/>
  <c r="L411" i="30"/>
  <c r="G403" i="30"/>
  <c r="G407" i="30"/>
  <c r="K410" i="30"/>
  <c r="L410" i="30"/>
  <c r="H406" i="30"/>
  <c r="I410" i="30"/>
  <c r="J410" i="30"/>
  <c r="K409" i="30"/>
  <c r="L409" i="30"/>
  <c r="I409" i="30"/>
  <c r="J409" i="30"/>
  <c r="G401" i="30"/>
  <c r="I408" i="30"/>
  <c r="J408" i="30"/>
  <c r="K408" i="30"/>
  <c r="L408" i="30"/>
  <c r="I407" i="30"/>
  <c r="J407" i="30"/>
  <c r="K407" i="30"/>
  <c r="L407" i="30"/>
  <c r="K406" i="30"/>
  <c r="L406" i="30"/>
  <c r="H399" i="30"/>
  <c r="H402" i="30"/>
  <c r="I406" i="30"/>
  <c r="J406" i="30"/>
  <c r="H404" i="30"/>
  <c r="K405" i="30"/>
  <c r="L405" i="30"/>
  <c r="I405" i="30"/>
  <c r="J405" i="30"/>
  <c r="K404" i="30"/>
  <c r="L404" i="30"/>
  <c r="I404" i="30"/>
  <c r="J404" i="30"/>
  <c r="G397" i="30"/>
  <c r="H400" i="30"/>
  <c r="I403" i="30"/>
  <c r="J403" i="30"/>
  <c r="K403" i="30"/>
  <c r="L403" i="30"/>
  <c r="I402" i="30"/>
  <c r="J402" i="30"/>
  <c r="K402" i="30"/>
  <c r="L402" i="30"/>
  <c r="K401" i="30"/>
  <c r="L401" i="30"/>
  <c r="I401" i="30"/>
  <c r="J401" i="30"/>
  <c r="I400" i="30"/>
  <c r="J400" i="30"/>
  <c r="H398" i="30"/>
  <c r="K400" i="30"/>
  <c r="L400" i="30"/>
  <c r="L399" i="30"/>
  <c r="K399" i="30"/>
  <c r="J399" i="30"/>
  <c r="I399" i="30"/>
  <c r="J398" i="30"/>
  <c r="I398" i="30"/>
  <c r="K398" i="30"/>
  <c r="L398" i="30"/>
  <c r="H395" i="30"/>
  <c r="K397" i="30"/>
  <c r="L397" i="30"/>
  <c r="I397" i="30"/>
  <c r="J397" i="30"/>
  <c r="G394" i="30"/>
  <c r="H396" i="30"/>
  <c r="H393" i="30"/>
  <c r="I396" i="30"/>
  <c r="J396" i="30"/>
  <c r="K396" i="30"/>
  <c r="L396" i="30"/>
  <c r="H389" i="30"/>
  <c r="L395" i="30"/>
  <c r="K395" i="30"/>
  <c r="I395" i="30"/>
  <c r="J395" i="30"/>
  <c r="G392" i="30"/>
  <c r="K394" i="30"/>
  <c r="L394" i="30"/>
  <c r="I394" i="30"/>
  <c r="J394" i="30"/>
  <c r="G391" i="30"/>
  <c r="L393" i="30"/>
  <c r="K393" i="30"/>
  <c r="J393" i="30"/>
  <c r="I393" i="30"/>
  <c r="K392" i="30"/>
  <c r="L392" i="30"/>
  <c r="J392" i="30"/>
  <c r="I392" i="30"/>
  <c r="I391" i="30"/>
  <c r="J391" i="30"/>
  <c r="H390" i="30"/>
  <c r="K391" i="30"/>
  <c r="L391" i="30"/>
  <c r="K390" i="30"/>
  <c r="L390" i="30"/>
  <c r="I390" i="30"/>
  <c r="J390" i="30"/>
  <c r="H387" i="30"/>
  <c r="G388" i="30"/>
  <c r="K389" i="30"/>
  <c r="L389" i="30"/>
  <c r="H384" i="30"/>
  <c r="I389" i="30"/>
  <c r="J389" i="30"/>
  <c r="G377" i="30"/>
  <c r="J388" i="30"/>
  <c r="I388" i="30"/>
  <c r="K388" i="30"/>
  <c r="L388" i="30"/>
  <c r="G385" i="30"/>
  <c r="K387" i="30"/>
  <c r="L387" i="30"/>
  <c r="J387" i="30"/>
  <c r="I387" i="30"/>
  <c r="H386" i="30"/>
  <c r="K386" i="30"/>
  <c r="L386" i="30"/>
  <c r="I386" i="30"/>
  <c r="J386" i="30"/>
  <c r="G381" i="30"/>
  <c r="G383" i="30"/>
  <c r="G382" i="30"/>
  <c r="I385" i="30"/>
  <c r="J385" i="30"/>
  <c r="G379" i="30"/>
  <c r="K385" i="30"/>
  <c r="L385" i="30"/>
  <c r="I384" i="30"/>
  <c r="J384" i="30"/>
  <c r="K384" i="30"/>
  <c r="L384" i="30"/>
  <c r="H380" i="30"/>
  <c r="K383" i="30"/>
  <c r="L383" i="30"/>
  <c r="I383" i="30"/>
  <c r="J383" i="30"/>
  <c r="K382" i="30"/>
  <c r="L382" i="30"/>
  <c r="I382" i="30"/>
  <c r="J382" i="30"/>
  <c r="H378" i="30"/>
  <c r="K381" i="30"/>
  <c r="L381" i="30"/>
  <c r="I381" i="30"/>
  <c r="J381" i="30"/>
  <c r="I380" i="30"/>
  <c r="J380" i="30"/>
  <c r="K380" i="30"/>
  <c r="L380" i="30"/>
  <c r="K379" i="30"/>
  <c r="L379" i="30"/>
  <c r="G376" i="30"/>
  <c r="I379" i="30"/>
  <c r="J379" i="30"/>
  <c r="K378" i="30"/>
  <c r="L378" i="30"/>
  <c r="H375" i="30"/>
  <c r="I378" i="30"/>
  <c r="J378" i="30"/>
  <c r="I377" i="30"/>
  <c r="J377" i="30"/>
  <c r="K377" i="30"/>
  <c r="L377" i="30"/>
  <c r="H374" i="30"/>
  <c r="J376" i="30"/>
  <c r="I376" i="30"/>
  <c r="H373" i="30"/>
  <c r="K376" i="30"/>
  <c r="L376" i="30"/>
  <c r="G371" i="30"/>
  <c r="I375" i="30"/>
  <c r="J375" i="30"/>
  <c r="H372" i="30"/>
  <c r="K375" i="30"/>
  <c r="L375" i="30"/>
  <c r="I374" i="30"/>
  <c r="J374" i="30"/>
  <c r="K374" i="30"/>
  <c r="L374" i="30"/>
  <c r="H370" i="30"/>
  <c r="K373" i="30"/>
  <c r="L373" i="30"/>
  <c r="I373" i="30"/>
  <c r="J373" i="30"/>
  <c r="K372" i="30"/>
  <c r="L372" i="30"/>
  <c r="I372" i="30"/>
  <c r="J372" i="30"/>
  <c r="J371" i="30"/>
  <c r="I371" i="30"/>
  <c r="G369" i="30"/>
  <c r="K371" i="30"/>
  <c r="L371" i="30"/>
  <c r="I370" i="30"/>
  <c r="J370" i="30"/>
  <c r="K370" i="30"/>
  <c r="L370" i="30"/>
  <c r="H368" i="30"/>
  <c r="K369" i="30"/>
  <c r="L369" i="30"/>
  <c r="I369" i="30"/>
  <c r="J369" i="30"/>
  <c r="H367" i="30"/>
  <c r="L368" i="30"/>
  <c r="K368" i="30"/>
  <c r="I368" i="30"/>
  <c r="J368" i="30"/>
  <c r="G364" i="30"/>
  <c r="G362" i="30"/>
  <c r="H363" i="30"/>
  <c r="G366" i="30"/>
  <c r="K367" i="30"/>
  <c r="L367" i="30"/>
  <c r="I367" i="30"/>
  <c r="J367" i="30"/>
  <c r="K366" i="30"/>
  <c r="L366" i="30"/>
  <c r="I366" i="30"/>
  <c r="J366" i="30"/>
  <c r="G365" i="30"/>
  <c r="L365" i="30"/>
  <c r="K365" i="30"/>
  <c r="J365" i="30"/>
  <c r="I365" i="30"/>
  <c r="K364" i="30"/>
  <c r="L364" i="30"/>
  <c r="I364" i="30"/>
  <c r="J364" i="30"/>
  <c r="I363" i="30"/>
  <c r="J363" i="30"/>
  <c r="K363" i="30"/>
  <c r="L363" i="30"/>
  <c r="H360" i="30"/>
  <c r="I362" i="30"/>
  <c r="J362" i="30"/>
  <c r="K362" i="30"/>
  <c r="L362" i="30"/>
  <c r="H361" i="30"/>
  <c r="I361" i="30"/>
  <c r="J361" i="30"/>
  <c r="K361" i="30"/>
  <c r="L361" i="30"/>
  <c r="I360" i="30"/>
  <c r="J360" i="30"/>
  <c r="K360" i="30"/>
  <c r="L360" i="30"/>
  <c r="G358" i="30"/>
  <c r="G357" i="30"/>
  <c r="H359" i="30"/>
  <c r="I359" i="30"/>
  <c r="J359" i="30"/>
  <c r="G355" i="30"/>
  <c r="H353" i="30"/>
  <c r="K359" i="30"/>
  <c r="L359" i="30"/>
  <c r="I358" i="30"/>
  <c r="J358" i="30"/>
  <c r="K358" i="30"/>
  <c r="L358" i="30"/>
  <c r="I353" i="30"/>
  <c r="J353" i="30"/>
  <c r="H354" i="30"/>
  <c r="K353" i="30"/>
  <c r="L353" i="30"/>
  <c r="G350" i="30"/>
  <c r="K357" i="30"/>
  <c r="L357" i="30"/>
  <c r="J357" i="30"/>
  <c r="I357" i="30"/>
  <c r="G352" i="30"/>
  <c r="I356" i="30"/>
  <c r="J356" i="30"/>
  <c r="H356" i="30"/>
  <c r="K356" i="30"/>
  <c r="L356" i="30"/>
  <c r="H351" i="30"/>
  <c r="I355" i="30"/>
  <c r="J355" i="30"/>
  <c r="K355" i="30"/>
  <c r="L355" i="30"/>
  <c r="K354" i="30"/>
  <c r="L354" i="30"/>
  <c r="I354" i="30"/>
  <c r="J354" i="30"/>
  <c r="K352" i="30"/>
  <c r="L352" i="30"/>
  <c r="I352" i="30"/>
  <c r="J352" i="30"/>
  <c r="I351" i="30"/>
  <c r="J351" i="30"/>
  <c r="K351" i="30"/>
  <c r="L351" i="30"/>
  <c r="I350" i="30"/>
  <c r="J350" i="30"/>
  <c r="K350" i="30"/>
  <c r="L350" i="30"/>
  <c r="K349" i="30"/>
  <c r="L349" i="30"/>
  <c r="J349" i="30"/>
  <c r="I349" i="30"/>
  <c r="H344" i="30"/>
  <c r="H346" i="30"/>
  <c r="H348" i="30"/>
  <c r="H349" i="30"/>
  <c r="H347" i="30"/>
  <c r="I348" i="30"/>
  <c r="J348" i="30"/>
  <c r="K348" i="30"/>
  <c r="L348" i="30"/>
  <c r="G338" i="30"/>
  <c r="I347" i="30"/>
  <c r="J347" i="30"/>
  <c r="K347" i="30"/>
  <c r="L347" i="30"/>
  <c r="G342" i="30"/>
  <c r="K346" i="30"/>
  <c r="L346" i="30"/>
  <c r="I346" i="30"/>
  <c r="J346" i="30"/>
  <c r="H345" i="30"/>
  <c r="H343" i="30"/>
  <c r="I345" i="30"/>
  <c r="J345" i="30"/>
  <c r="K345" i="30"/>
  <c r="L345" i="30"/>
  <c r="I344" i="30"/>
  <c r="J344" i="30"/>
  <c r="K344" i="30"/>
  <c r="L344" i="30"/>
  <c r="K343" i="30"/>
  <c r="L343" i="30"/>
  <c r="I343" i="30"/>
  <c r="J343" i="30"/>
  <c r="K342" i="30"/>
  <c r="L342" i="30"/>
  <c r="I342" i="30"/>
  <c r="J342" i="30"/>
  <c r="K341" i="30"/>
  <c r="L341" i="30"/>
  <c r="H339" i="30"/>
  <c r="H340" i="30"/>
  <c r="H341" i="30"/>
  <c r="I341" i="30"/>
  <c r="J341" i="30"/>
  <c r="K340" i="30"/>
  <c r="L340" i="30"/>
  <c r="I340" i="30"/>
  <c r="J340" i="30"/>
  <c r="G334" i="30"/>
  <c r="K339" i="30"/>
  <c r="L339" i="30"/>
  <c r="I339" i="30"/>
  <c r="J339" i="30"/>
  <c r="H335" i="30"/>
  <c r="G337" i="30"/>
  <c r="K338" i="30"/>
  <c r="L338" i="30"/>
  <c r="G336" i="30"/>
  <c r="I338" i="30"/>
  <c r="J338" i="30"/>
  <c r="J337" i="30"/>
  <c r="I337" i="30"/>
  <c r="L337" i="30"/>
  <c r="K337" i="30"/>
  <c r="I336" i="30"/>
  <c r="J336" i="30"/>
  <c r="K336" i="30"/>
  <c r="L336" i="30"/>
  <c r="K335" i="30"/>
  <c r="L335" i="30"/>
  <c r="I335" i="30"/>
  <c r="J335" i="30"/>
  <c r="I334" i="30"/>
  <c r="J334" i="30"/>
  <c r="K334" i="30"/>
  <c r="L334" i="30"/>
  <c r="J333" i="30"/>
  <c r="I333" i="30"/>
  <c r="H332" i="30"/>
  <c r="H333" i="30"/>
  <c r="K333" i="30"/>
  <c r="L333" i="30"/>
  <c r="I332" i="30"/>
  <c r="J332" i="30"/>
  <c r="K332" i="30"/>
  <c r="L332" i="30"/>
  <c r="H331" i="30"/>
  <c r="K331" i="30"/>
  <c r="L331" i="30"/>
  <c r="H330" i="30"/>
  <c r="J331" i="30"/>
  <c r="I331" i="30"/>
  <c r="H328" i="30"/>
  <c r="K330" i="30"/>
  <c r="L330" i="30"/>
  <c r="I330" i="30"/>
  <c r="J330" i="30"/>
  <c r="H329" i="30"/>
  <c r="I329" i="30"/>
  <c r="J329" i="30"/>
  <c r="K329" i="30"/>
  <c r="L329" i="30"/>
  <c r="H326" i="30"/>
  <c r="I328" i="30"/>
  <c r="J328" i="30"/>
  <c r="H324" i="30"/>
  <c r="K328" i="30"/>
  <c r="L328" i="30"/>
  <c r="H327" i="30"/>
  <c r="I327" i="30"/>
  <c r="J327" i="30"/>
  <c r="H312" i="30"/>
  <c r="K327" i="30"/>
  <c r="L327" i="30"/>
  <c r="H322" i="30"/>
  <c r="K326" i="30"/>
  <c r="L326" i="30"/>
  <c r="I326" i="30"/>
  <c r="J326" i="30"/>
  <c r="H325" i="30"/>
  <c r="I325" i="30"/>
  <c r="J325" i="30"/>
  <c r="K325" i="30"/>
  <c r="L325" i="30"/>
  <c r="H317" i="30"/>
  <c r="H321" i="30"/>
  <c r="I324" i="30"/>
  <c r="J324" i="30"/>
  <c r="K324" i="30"/>
  <c r="L324" i="30"/>
  <c r="G320" i="30"/>
  <c r="L323" i="30"/>
  <c r="K323" i="30"/>
  <c r="G323" i="30"/>
  <c r="J323" i="30"/>
  <c r="I323" i="30"/>
  <c r="L322" i="30"/>
  <c r="K322" i="30"/>
  <c r="J322" i="30"/>
  <c r="I322" i="30"/>
  <c r="H319" i="30"/>
  <c r="K321" i="30"/>
  <c r="L321" i="30"/>
  <c r="I321" i="30"/>
  <c r="J321" i="30"/>
  <c r="G318" i="30"/>
  <c r="K320" i="30"/>
  <c r="L320" i="30"/>
  <c r="I320" i="30"/>
  <c r="J320" i="30"/>
  <c r="I319" i="30"/>
  <c r="J319" i="30"/>
  <c r="K319" i="30"/>
  <c r="L319" i="30"/>
  <c r="H315" i="30"/>
  <c r="K318" i="30"/>
  <c r="L318" i="30"/>
  <c r="I318" i="30"/>
  <c r="J318" i="30"/>
  <c r="I317" i="30"/>
  <c r="J317" i="30"/>
  <c r="K317" i="30"/>
  <c r="L317" i="30"/>
  <c r="H316" i="30"/>
  <c r="I315" i="30"/>
  <c r="J315" i="30"/>
  <c r="K315" i="30"/>
  <c r="L315" i="30"/>
  <c r="G314" i="30"/>
  <c r="G310" i="30"/>
  <c r="I316" i="30"/>
  <c r="J316" i="30"/>
  <c r="K316" i="30"/>
  <c r="L316" i="30"/>
  <c r="I314" i="30"/>
  <c r="J314" i="30"/>
  <c r="K314" i="30"/>
  <c r="L314" i="30"/>
  <c r="H311" i="30"/>
  <c r="G300" i="30"/>
  <c r="G307" i="30"/>
  <c r="K313" i="30"/>
  <c r="L313" i="30"/>
  <c r="H313" i="30"/>
  <c r="J313" i="30"/>
  <c r="I313" i="30"/>
  <c r="L312" i="30"/>
  <c r="K312" i="30"/>
  <c r="J312" i="30"/>
  <c r="I312" i="30"/>
  <c r="K311" i="30"/>
  <c r="L311" i="30"/>
  <c r="I311" i="30"/>
  <c r="J311" i="30"/>
  <c r="H295" i="30"/>
  <c r="H308" i="30"/>
  <c r="K310" i="30"/>
  <c r="L310" i="30"/>
  <c r="I310" i="30"/>
  <c r="J310" i="30"/>
  <c r="H309" i="30"/>
  <c r="H296" i="30"/>
  <c r="G302" i="30"/>
  <c r="I309" i="30"/>
  <c r="J309" i="30"/>
  <c r="G299" i="30"/>
  <c r="G305" i="30"/>
  <c r="G303" i="30"/>
  <c r="K309" i="30"/>
  <c r="L309" i="30"/>
  <c r="J308" i="30"/>
  <c r="I308" i="30"/>
  <c r="L308" i="30"/>
  <c r="K308" i="30"/>
  <c r="H298" i="30"/>
  <c r="H294" i="30"/>
  <c r="H301" i="30"/>
  <c r="H304" i="30"/>
  <c r="H306" i="30"/>
  <c r="L303" i="30"/>
  <c r="K303" i="30"/>
  <c r="G297" i="30"/>
  <c r="J303" i="30"/>
  <c r="I303" i="30"/>
  <c r="K307" i="30"/>
  <c r="L307" i="30"/>
  <c r="I307" i="30"/>
  <c r="J307" i="30"/>
  <c r="K306" i="30"/>
  <c r="L306" i="30"/>
  <c r="I306" i="30"/>
  <c r="J306" i="30"/>
  <c r="K305" i="30"/>
  <c r="L305" i="30"/>
  <c r="I305" i="30"/>
  <c r="J305" i="30"/>
  <c r="K304" i="30"/>
  <c r="L304" i="30"/>
  <c r="I304" i="30"/>
  <c r="J304" i="30"/>
  <c r="K302" i="30"/>
  <c r="L302" i="30"/>
  <c r="I302" i="30"/>
  <c r="J302" i="30"/>
  <c r="K301" i="30"/>
  <c r="L301" i="30"/>
  <c r="I301" i="30"/>
  <c r="J301" i="30"/>
  <c r="K300" i="30"/>
  <c r="L300" i="30"/>
  <c r="I300" i="30"/>
  <c r="J300" i="30"/>
  <c r="K294" i="30"/>
  <c r="L294" i="30"/>
  <c r="I294" i="30"/>
  <c r="J294" i="30"/>
  <c r="K299" i="30"/>
  <c r="L299" i="30"/>
  <c r="I299" i="30"/>
  <c r="J299" i="30"/>
  <c r="K298" i="30"/>
  <c r="L298" i="30"/>
  <c r="I298" i="30"/>
  <c r="J298" i="30"/>
  <c r="K297" i="30"/>
  <c r="L297" i="30"/>
  <c r="I297" i="30"/>
  <c r="J297" i="30"/>
  <c r="H293" i="30"/>
  <c r="I296" i="30"/>
  <c r="J296" i="30"/>
  <c r="K296" i="30"/>
  <c r="L296" i="30"/>
  <c r="L295" i="30"/>
  <c r="K295" i="30"/>
  <c r="I295" i="30"/>
  <c r="J295" i="30"/>
  <c r="H291" i="30"/>
  <c r="I293" i="30"/>
  <c r="J293" i="30"/>
  <c r="H289" i="30"/>
  <c r="H292" i="30"/>
  <c r="K293" i="30"/>
  <c r="L293" i="30"/>
  <c r="G290" i="30"/>
  <c r="K292" i="30"/>
  <c r="L292" i="30"/>
  <c r="I292" i="30"/>
  <c r="J292" i="30"/>
  <c r="G288" i="30"/>
  <c r="K291" i="30"/>
  <c r="L291" i="30"/>
  <c r="I291" i="30"/>
  <c r="J291" i="30"/>
  <c r="K290" i="30"/>
  <c r="L290" i="30"/>
  <c r="G286" i="30"/>
  <c r="I290" i="30"/>
  <c r="J290" i="30"/>
  <c r="K289" i="30"/>
  <c r="L289" i="30"/>
  <c r="I289" i="30"/>
  <c r="J289" i="30"/>
  <c r="I288" i="30"/>
  <c r="J288" i="30"/>
  <c r="K288" i="30"/>
  <c r="L288" i="30"/>
  <c r="I287" i="30"/>
  <c r="J287" i="30"/>
  <c r="H287" i="30"/>
  <c r="K287" i="30"/>
  <c r="L287" i="30"/>
  <c r="G285" i="30"/>
  <c r="K286" i="30"/>
  <c r="L286" i="30"/>
  <c r="I286" i="30"/>
  <c r="J286" i="30"/>
  <c r="H284" i="30"/>
  <c r="L285" i="30"/>
  <c r="K285" i="30"/>
  <c r="I285" i="30"/>
  <c r="J285" i="30"/>
  <c r="H280" i="30"/>
  <c r="G260" i="30"/>
  <c r="I284" i="30"/>
  <c r="J284" i="30"/>
  <c r="G258" i="30"/>
  <c r="G270" i="30"/>
  <c r="K284" i="30"/>
  <c r="L284" i="30"/>
  <c r="G268" i="30"/>
  <c r="I283" i="30"/>
  <c r="J283" i="30"/>
  <c r="G266" i="30"/>
  <c r="G278" i="30"/>
  <c r="G281" i="30"/>
  <c r="H282" i="30"/>
  <c r="H283" i="30"/>
  <c r="K283" i="30"/>
  <c r="L283" i="30"/>
  <c r="G262" i="30"/>
  <c r="G254" i="30"/>
  <c r="G276" i="30"/>
  <c r="G279" i="30"/>
  <c r="I282" i="30"/>
  <c r="J282" i="30"/>
  <c r="K282" i="30"/>
  <c r="L282" i="30"/>
  <c r="L281" i="30"/>
  <c r="K281" i="30"/>
  <c r="J281" i="30"/>
  <c r="I281" i="30"/>
  <c r="J280" i="30"/>
  <c r="I280" i="30"/>
  <c r="H277" i="30"/>
  <c r="L280" i="30"/>
  <c r="K280" i="30"/>
  <c r="J279" i="30"/>
  <c r="I279" i="30"/>
  <c r="L279" i="30"/>
  <c r="K279" i="30"/>
  <c r="K278" i="30"/>
  <c r="L278" i="30"/>
  <c r="G273" i="30"/>
  <c r="I278" i="30"/>
  <c r="J278" i="30"/>
  <c r="H275" i="30"/>
  <c r="I277" i="30"/>
  <c r="J277" i="30"/>
  <c r="H274" i="30"/>
  <c r="K277" i="30"/>
  <c r="L277" i="30"/>
  <c r="G272" i="30"/>
  <c r="I276" i="30"/>
  <c r="J276" i="30"/>
  <c r="H269" i="30"/>
  <c r="K276" i="30"/>
  <c r="L276" i="30"/>
  <c r="I275" i="30"/>
  <c r="J275" i="30"/>
  <c r="K275" i="30"/>
  <c r="L275" i="30"/>
  <c r="H271" i="30"/>
  <c r="L274" i="30"/>
  <c r="K274" i="30"/>
  <c r="J274" i="30"/>
  <c r="I274" i="30"/>
  <c r="L273" i="30"/>
  <c r="K273" i="30"/>
  <c r="H267" i="30"/>
  <c r="J273" i="30"/>
  <c r="I273" i="30"/>
  <c r="K272" i="30"/>
  <c r="L272" i="30"/>
  <c r="I272" i="30"/>
  <c r="J272" i="30"/>
  <c r="K271" i="30"/>
  <c r="L271" i="30"/>
  <c r="I271" i="30"/>
  <c r="J271" i="30"/>
  <c r="K270" i="30"/>
  <c r="L270" i="30"/>
  <c r="I270" i="30"/>
  <c r="J270" i="30"/>
  <c r="K269" i="30"/>
  <c r="L269" i="30"/>
  <c r="I269" i="30"/>
  <c r="J269" i="30"/>
  <c r="H265" i="30"/>
  <c r="I268" i="30"/>
  <c r="J268" i="30"/>
  <c r="K268" i="30"/>
  <c r="L268" i="30"/>
  <c r="K267" i="30"/>
  <c r="L267" i="30"/>
  <c r="I267" i="30"/>
  <c r="J267" i="30"/>
  <c r="L266" i="30"/>
  <c r="K266" i="30"/>
  <c r="J266" i="30"/>
  <c r="I266" i="30"/>
  <c r="K265" i="30"/>
  <c r="L265" i="30"/>
  <c r="I265" i="30"/>
  <c r="J265" i="30"/>
  <c r="G263" i="30"/>
  <c r="K254" i="30"/>
  <c r="L254" i="30"/>
  <c r="I254" i="30"/>
  <c r="J254" i="30"/>
  <c r="G264" i="30"/>
  <c r="I264" i="30"/>
  <c r="J264" i="30"/>
  <c r="K264" i="30"/>
  <c r="L264" i="30"/>
  <c r="H261" i="30"/>
  <c r="J263" i="30"/>
  <c r="I263" i="30"/>
  <c r="L263" i="30"/>
  <c r="K263" i="30"/>
  <c r="G259" i="30"/>
  <c r="K262" i="30"/>
  <c r="L262" i="30"/>
  <c r="I262" i="30"/>
  <c r="J262" i="30"/>
  <c r="I261" i="30"/>
  <c r="J261" i="30"/>
  <c r="K261" i="30"/>
  <c r="L261" i="30"/>
  <c r="K260" i="30"/>
  <c r="L260" i="30"/>
  <c r="I260" i="30"/>
  <c r="J260" i="30"/>
  <c r="L259" i="30"/>
  <c r="K259" i="30"/>
  <c r="J259" i="30"/>
  <c r="I259" i="30"/>
  <c r="H256" i="30"/>
  <c r="H257" i="30"/>
  <c r="K258" i="30"/>
  <c r="L258" i="30"/>
  <c r="I258" i="30"/>
  <c r="J258" i="30"/>
  <c r="K257" i="30"/>
  <c r="L257" i="30"/>
  <c r="J257" i="30"/>
  <c r="I257" i="30"/>
  <c r="K256" i="30"/>
  <c r="L256" i="30"/>
  <c r="I256" i="30"/>
  <c r="J256" i="30"/>
  <c r="G253" i="30"/>
  <c r="G255" i="30"/>
  <c r="K255" i="30"/>
  <c r="L255" i="30"/>
  <c r="I255" i="30"/>
  <c r="J255" i="30"/>
  <c r="K253" i="30"/>
  <c r="L253" i="30"/>
  <c r="I253" i="30"/>
  <c r="J253" i="30"/>
  <c r="H252" i="30"/>
  <c r="H249" i="30"/>
  <c r="K252" i="30"/>
  <c r="L252" i="30"/>
  <c r="I252" i="30"/>
  <c r="J252" i="30"/>
  <c r="H251" i="30"/>
  <c r="G250" i="30"/>
  <c r="I251" i="30"/>
  <c r="J251" i="30"/>
  <c r="K251" i="30"/>
  <c r="L251" i="30"/>
  <c r="K250" i="30"/>
  <c r="L250" i="30"/>
  <c r="J250" i="30"/>
  <c r="I250" i="30"/>
  <c r="G247" i="30"/>
  <c r="G248" i="30"/>
  <c r="K249" i="30"/>
  <c r="L249" i="30"/>
  <c r="I249" i="30"/>
  <c r="J249" i="30"/>
  <c r="H245" i="30"/>
  <c r="K248" i="30"/>
  <c r="L248" i="30"/>
  <c r="I248" i="30"/>
  <c r="J248" i="30"/>
  <c r="H246" i="30"/>
  <c r="J247" i="30"/>
  <c r="I247" i="30"/>
  <c r="L247" i="30"/>
  <c r="K247" i="30"/>
  <c r="G239" i="30"/>
  <c r="K246" i="30"/>
  <c r="L246" i="30"/>
  <c r="J246" i="30"/>
  <c r="I246" i="30"/>
  <c r="H240" i="30"/>
  <c r="G241" i="30"/>
  <c r="H243" i="30"/>
  <c r="H242" i="30"/>
  <c r="K245" i="30"/>
  <c r="L245" i="30"/>
  <c r="H244" i="30"/>
  <c r="I245" i="30"/>
  <c r="J245" i="30"/>
  <c r="K244" i="30"/>
  <c r="L244" i="30"/>
  <c r="I244" i="30"/>
  <c r="J244" i="30"/>
  <c r="K243" i="30"/>
  <c r="L243" i="30"/>
  <c r="I243" i="30"/>
  <c r="J243" i="30"/>
  <c r="I242" i="30"/>
  <c r="J242" i="30"/>
  <c r="K242" i="30"/>
  <c r="L242" i="30"/>
  <c r="K241" i="30"/>
  <c r="L241" i="30"/>
  <c r="I241" i="30"/>
  <c r="J241" i="30"/>
  <c r="K240" i="30"/>
  <c r="L240" i="30"/>
  <c r="I240" i="30"/>
  <c r="J240" i="30"/>
  <c r="H238" i="30"/>
  <c r="G235" i="30"/>
  <c r="K239" i="30"/>
  <c r="L239" i="30"/>
  <c r="H237" i="30"/>
  <c r="I239" i="30"/>
  <c r="J239" i="30"/>
  <c r="I238" i="30"/>
  <c r="J238" i="30"/>
  <c r="H236" i="30"/>
  <c r="K238" i="30"/>
  <c r="L238" i="30"/>
  <c r="J237" i="30"/>
  <c r="I237" i="30"/>
  <c r="L237" i="30"/>
  <c r="K237" i="30"/>
  <c r="G234" i="30"/>
  <c r="I236" i="30"/>
  <c r="J236" i="30"/>
  <c r="K236" i="30"/>
  <c r="L236" i="30"/>
  <c r="G233" i="30"/>
  <c r="K235" i="30"/>
  <c r="L235" i="30"/>
  <c r="I235" i="30"/>
  <c r="J235" i="30"/>
  <c r="K234" i="30"/>
  <c r="L234" i="30"/>
  <c r="I234" i="30"/>
  <c r="J234" i="30"/>
  <c r="I233" i="30"/>
  <c r="J233" i="30"/>
  <c r="K233" i="30"/>
  <c r="L233" i="30"/>
  <c r="H232" i="30"/>
  <c r="K232" i="30"/>
  <c r="L232" i="30"/>
  <c r="H231" i="30"/>
  <c r="I232" i="30"/>
  <c r="J232" i="30"/>
  <c r="I231" i="30"/>
  <c r="J231" i="30"/>
  <c r="H229" i="30"/>
  <c r="K231" i="30"/>
  <c r="L231" i="30"/>
  <c r="H227" i="30"/>
  <c r="I230" i="30"/>
  <c r="J230" i="30"/>
  <c r="H230" i="30"/>
  <c r="K230" i="30"/>
  <c r="L230" i="30"/>
  <c r="H225" i="30"/>
  <c r="H228" i="30"/>
  <c r="K229" i="30"/>
  <c r="L229" i="30"/>
  <c r="I229" i="30"/>
  <c r="J229" i="30"/>
  <c r="K228" i="30"/>
  <c r="L228" i="30"/>
  <c r="I228" i="30"/>
  <c r="J228" i="30"/>
  <c r="L227" i="30"/>
  <c r="K227" i="30"/>
  <c r="J227" i="30"/>
  <c r="I227" i="30"/>
  <c r="H226" i="30"/>
  <c r="K226" i="30"/>
  <c r="L226" i="30"/>
  <c r="I226" i="30"/>
  <c r="J226" i="30"/>
  <c r="L225" i="30"/>
  <c r="K225" i="30"/>
  <c r="I225" i="30"/>
  <c r="J225" i="30"/>
  <c r="H224" i="30"/>
  <c r="K224" i="30"/>
  <c r="L224" i="30"/>
  <c r="H223" i="30"/>
  <c r="I224" i="30"/>
  <c r="J224" i="30"/>
  <c r="G221" i="30"/>
  <c r="H222" i="30"/>
  <c r="I223" i="30"/>
  <c r="J223" i="30"/>
  <c r="K223" i="30"/>
  <c r="L223" i="30"/>
  <c r="G219" i="30"/>
  <c r="K222" i="30"/>
  <c r="L222" i="30"/>
  <c r="I222" i="30"/>
  <c r="J222" i="30"/>
  <c r="G217" i="30"/>
  <c r="G220" i="30"/>
  <c r="K221" i="30"/>
  <c r="L221" i="30"/>
  <c r="I221" i="30"/>
  <c r="J221" i="30"/>
  <c r="L220" i="30"/>
  <c r="K220" i="30"/>
  <c r="J220" i="30"/>
  <c r="I220" i="30"/>
  <c r="G216" i="30"/>
  <c r="H218" i="30"/>
  <c r="K219" i="30"/>
  <c r="L219" i="30"/>
  <c r="G215" i="30"/>
  <c r="I219" i="30"/>
  <c r="J219" i="30"/>
  <c r="G212" i="30"/>
  <c r="G210" i="30"/>
  <c r="I218" i="30"/>
  <c r="J218" i="30"/>
  <c r="K218" i="30"/>
  <c r="L218" i="30"/>
  <c r="K217" i="30"/>
  <c r="L217" i="30"/>
  <c r="I217" i="30"/>
  <c r="J217" i="30"/>
  <c r="I216" i="30"/>
  <c r="J216" i="30"/>
  <c r="K216" i="30"/>
  <c r="L216" i="30"/>
  <c r="H214" i="30"/>
  <c r="I215" i="30"/>
  <c r="J215" i="30"/>
  <c r="H213" i="30"/>
  <c r="K215" i="30"/>
  <c r="L215" i="30"/>
  <c r="K214" i="30"/>
  <c r="L214" i="30"/>
  <c r="I214" i="30"/>
  <c r="J214" i="30"/>
  <c r="I213" i="30"/>
  <c r="J213" i="30"/>
  <c r="K213" i="30"/>
  <c r="L213" i="30"/>
  <c r="K212" i="30"/>
  <c r="L212" i="30"/>
  <c r="I212" i="30"/>
  <c r="J212" i="30"/>
  <c r="H211" i="30"/>
  <c r="K211" i="30"/>
  <c r="L211" i="30"/>
  <c r="I211" i="30"/>
  <c r="J211" i="30"/>
  <c r="G208" i="30"/>
  <c r="G209" i="30"/>
  <c r="I210" i="30"/>
  <c r="J210" i="30"/>
  <c r="K210" i="30"/>
  <c r="L210" i="30"/>
  <c r="H206" i="30"/>
  <c r="I209" i="30"/>
  <c r="J209" i="30"/>
  <c r="L209" i="30"/>
  <c r="K209" i="30"/>
  <c r="H207" i="30"/>
  <c r="K208" i="30"/>
  <c r="L208" i="30"/>
  <c r="J208" i="30"/>
  <c r="I208" i="30"/>
  <c r="G204" i="30"/>
  <c r="H205" i="30"/>
  <c r="K207" i="30"/>
  <c r="L207" i="30"/>
  <c r="I207" i="30"/>
  <c r="J207" i="30"/>
  <c r="K206" i="30"/>
  <c r="L206" i="30"/>
  <c r="I206" i="30"/>
  <c r="J206" i="30"/>
  <c r="K205" i="30"/>
  <c r="L205" i="30"/>
  <c r="I205" i="30"/>
  <c r="J205" i="30"/>
  <c r="K204" i="30"/>
  <c r="L204" i="30"/>
  <c r="I204" i="30"/>
  <c r="J204" i="30"/>
  <c r="G202" i="30"/>
  <c r="H203" i="30"/>
  <c r="I203" i="30"/>
  <c r="J203" i="30"/>
  <c r="K203" i="30"/>
  <c r="L203" i="30"/>
  <c r="I202" i="30"/>
  <c r="J202" i="30"/>
  <c r="K202" i="30"/>
  <c r="L202" i="30"/>
  <c r="K201" i="30"/>
  <c r="L201" i="30"/>
  <c r="I201" i="30"/>
  <c r="J201" i="30"/>
  <c r="H200" i="30"/>
  <c r="H201" i="30"/>
  <c r="H199" i="30"/>
  <c r="G198" i="30"/>
  <c r="K200" i="30"/>
  <c r="L200" i="30"/>
  <c r="I200" i="30"/>
  <c r="J200" i="30"/>
  <c r="I199" i="30"/>
  <c r="J199" i="30"/>
  <c r="K199" i="30"/>
  <c r="L199" i="30"/>
  <c r="K198" i="30"/>
  <c r="L198" i="30"/>
  <c r="J198" i="30"/>
  <c r="I198" i="30"/>
  <c r="G196" i="30"/>
  <c r="H197" i="30"/>
  <c r="K197" i="30"/>
  <c r="L197" i="30"/>
  <c r="I197" i="30"/>
  <c r="J197" i="30"/>
  <c r="G195" i="30"/>
  <c r="G194" i="30"/>
  <c r="K196" i="30"/>
  <c r="L196" i="30"/>
  <c r="I196" i="30"/>
  <c r="J196" i="30"/>
  <c r="L195" i="30"/>
  <c r="K195" i="30"/>
  <c r="I195" i="30"/>
  <c r="J195" i="30"/>
  <c r="H192" i="30"/>
  <c r="G182" i="30"/>
  <c r="I194" i="30"/>
  <c r="J194" i="30"/>
  <c r="K194" i="30"/>
  <c r="L194" i="30"/>
  <c r="G186" i="30"/>
  <c r="G184" i="30"/>
  <c r="H190" i="30"/>
  <c r="K193" i="30"/>
  <c r="L193" i="30"/>
  <c r="G188" i="30"/>
  <c r="H191" i="30"/>
  <c r="H193" i="30"/>
  <c r="J193" i="30"/>
  <c r="I193" i="30"/>
  <c r="I192" i="30"/>
  <c r="J192" i="30"/>
  <c r="G189" i="30"/>
  <c r="K192" i="30"/>
  <c r="L192" i="30"/>
  <c r="H185" i="30"/>
  <c r="I191" i="30"/>
  <c r="J191" i="30"/>
  <c r="K191" i="30"/>
  <c r="L191" i="30"/>
  <c r="H187" i="30"/>
  <c r="J190" i="30"/>
  <c r="I190" i="30"/>
  <c r="L190" i="30"/>
  <c r="K190" i="30"/>
  <c r="J189" i="30"/>
  <c r="I189" i="30"/>
  <c r="L189" i="30"/>
  <c r="K189" i="30"/>
  <c r="H183" i="30"/>
  <c r="K188" i="30"/>
  <c r="L188" i="30"/>
  <c r="I188" i="30"/>
  <c r="J188" i="30"/>
  <c r="K187" i="30"/>
  <c r="L187" i="30"/>
  <c r="I187" i="30"/>
  <c r="J187" i="30"/>
  <c r="K186" i="30"/>
  <c r="L186" i="30"/>
  <c r="I186" i="30"/>
  <c r="J186" i="30"/>
  <c r="K185" i="30"/>
  <c r="L185" i="30"/>
  <c r="I185" i="30"/>
  <c r="J185" i="30"/>
  <c r="K184" i="30"/>
  <c r="L184" i="30"/>
  <c r="I184" i="30"/>
  <c r="J184" i="30"/>
  <c r="K183" i="30"/>
  <c r="L183" i="30"/>
  <c r="I183" i="30"/>
  <c r="J183" i="30"/>
  <c r="I182" i="30"/>
  <c r="J182" i="30"/>
  <c r="K182" i="30"/>
  <c r="L182" i="30"/>
  <c r="H181" i="30"/>
  <c r="K181" i="30"/>
  <c r="L181" i="30"/>
  <c r="H180" i="30"/>
  <c r="I181" i="30"/>
  <c r="J181" i="30"/>
  <c r="I180" i="30"/>
  <c r="J180" i="30"/>
  <c r="H178" i="30"/>
  <c r="K180" i="30"/>
  <c r="L180" i="30"/>
  <c r="J179" i="30"/>
  <c r="I179" i="30"/>
  <c r="H179" i="30"/>
  <c r="K179" i="30"/>
  <c r="L179" i="30"/>
  <c r="J178" i="30"/>
  <c r="I178" i="30"/>
  <c r="K178" i="30"/>
  <c r="L178" i="30"/>
  <c r="H176" i="30"/>
  <c r="H177" i="30"/>
  <c r="K177" i="30"/>
  <c r="L177" i="30"/>
  <c r="I177" i="30"/>
  <c r="J177" i="30"/>
  <c r="K176" i="30"/>
  <c r="L176" i="30"/>
  <c r="I176" i="30"/>
  <c r="J176" i="30"/>
  <c r="I175" i="30"/>
  <c r="J175" i="30"/>
  <c r="H174" i="30"/>
  <c r="H175" i="30"/>
  <c r="K175" i="30"/>
  <c r="L175" i="30"/>
  <c r="I174" i="30"/>
  <c r="J174" i="30"/>
  <c r="K174" i="30"/>
  <c r="L174" i="30"/>
  <c r="H173" i="30"/>
  <c r="K173" i="30"/>
  <c r="L173" i="30"/>
  <c r="J173" i="30"/>
  <c r="I173" i="30"/>
  <c r="H172" i="30"/>
  <c r="G170" i="30"/>
  <c r="H171" i="30"/>
  <c r="K172" i="30"/>
  <c r="L172" i="30"/>
  <c r="I172" i="30"/>
  <c r="J172" i="30"/>
  <c r="I171" i="30"/>
  <c r="J171" i="30"/>
  <c r="K171" i="30"/>
  <c r="L171" i="30"/>
  <c r="I170" i="30"/>
  <c r="J170" i="30"/>
  <c r="K170" i="30"/>
  <c r="L170" i="30"/>
  <c r="H169" i="30"/>
  <c r="I169" i="30"/>
  <c r="J169" i="30"/>
  <c r="K169" i="30"/>
  <c r="L169" i="30"/>
  <c r="H168" i="30"/>
  <c r="G166" i="30"/>
  <c r="H163" i="30"/>
  <c r="G164" i="30"/>
  <c r="I168" i="30"/>
  <c r="J168" i="30"/>
  <c r="K168" i="30"/>
  <c r="L168" i="30"/>
  <c r="H167" i="30"/>
  <c r="K167" i="30"/>
  <c r="L167" i="30"/>
  <c r="I167" i="30"/>
  <c r="J167" i="30"/>
  <c r="G158" i="30"/>
  <c r="I166" i="30"/>
  <c r="J166" i="30"/>
  <c r="G160" i="30"/>
  <c r="L166" i="30"/>
  <c r="K166" i="30"/>
  <c r="H165" i="30"/>
  <c r="K165" i="30"/>
  <c r="L165" i="30"/>
  <c r="H161" i="30"/>
  <c r="J165" i="30"/>
  <c r="I165" i="30"/>
  <c r="G162" i="30"/>
  <c r="I164" i="30"/>
  <c r="J164" i="30"/>
  <c r="K164" i="30"/>
  <c r="L164" i="30"/>
  <c r="K163" i="30"/>
  <c r="L163" i="30"/>
  <c r="I163" i="30"/>
  <c r="J163" i="30"/>
  <c r="I162" i="30"/>
  <c r="J162" i="30"/>
  <c r="K162" i="30"/>
  <c r="L162" i="30"/>
  <c r="K161" i="30"/>
  <c r="L161" i="30"/>
  <c r="G159" i="30"/>
  <c r="J161" i="30"/>
  <c r="I161" i="30"/>
  <c r="K160" i="30"/>
  <c r="L160" i="30"/>
  <c r="J160" i="30"/>
  <c r="I160" i="30"/>
  <c r="L159" i="30"/>
  <c r="K159" i="30"/>
  <c r="J159" i="30"/>
  <c r="I159" i="30"/>
  <c r="H156" i="30"/>
  <c r="H154" i="30"/>
  <c r="K158" i="30"/>
  <c r="L158" i="30"/>
  <c r="I158" i="30"/>
  <c r="J158" i="30"/>
  <c r="H157" i="30"/>
  <c r="I157" i="30"/>
  <c r="J157" i="30"/>
  <c r="K157" i="30"/>
  <c r="L157" i="30"/>
  <c r="J156" i="30"/>
  <c r="I156" i="30"/>
  <c r="K156" i="30"/>
  <c r="L156" i="30"/>
  <c r="H152" i="30"/>
  <c r="H155" i="30"/>
  <c r="I155" i="30"/>
  <c r="J155" i="30"/>
  <c r="K155" i="30"/>
  <c r="L155" i="30"/>
  <c r="G150" i="30"/>
  <c r="H153" i="30"/>
  <c r="H151" i="30"/>
  <c r="L154" i="30"/>
  <c r="K154" i="30"/>
  <c r="J154" i="30"/>
  <c r="I154" i="30"/>
  <c r="K153" i="30"/>
  <c r="L153" i="30"/>
  <c r="I153" i="30"/>
  <c r="J153" i="30"/>
  <c r="I152" i="30"/>
  <c r="J152" i="30"/>
  <c r="K152" i="30"/>
  <c r="L152" i="30"/>
  <c r="I151" i="30"/>
  <c r="J151" i="30"/>
  <c r="K151" i="30"/>
  <c r="L151" i="30"/>
  <c r="J150" i="30"/>
  <c r="I150" i="30"/>
  <c r="K150" i="30"/>
  <c r="L150" i="30"/>
  <c r="I149" i="30"/>
  <c r="J149" i="30"/>
  <c r="H148" i="30"/>
  <c r="H149" i="30"/>
  <c r="K149" i="30"/>
  <c r="L149" i="30"/>
  <c r="K148" i="30"/>
  <c r="L148" i="30"/>
  <c r="I148" i="30"/>
  <c r="J148" i="30"/>
  <c r="H147" i="30"/>
  <c r="I147" i="30"/>
  <c r="J147" i="30"/>
  <c r="H146" i="30"/>
  <c r="K147" i="30"/>
  <c r="L147" i="30"/>
  <c r="I146" i="30"/>
  <c r="J146" i="30"/>
  <c r="H144" i="30"/>
  <c r="K146" i="30"/>
  <c r="L146" i="30"/>
  <c r="H145" i="30"/>
  <c r="K145" i="30"/>
  <c r="L145" i="30"/>
  <c r="I145" i="30"/>
  <c r="J145" i="30"/>
  <c r="K144" i="30"/>
  <c r="L144" i="30"/>
  <c r="J144" i="30"/>
  <c r="I144" i="30"/>
  <c r="J143" i="30"/>
  <c r="I143" i="30"/>
  <c r="H142" i="30"/>
  <c r="H143" i="30"/>
  <c r="K143" i="30"/>
  <c r="L143" i="30"/>
  <c r="H140" i="30"/>
  <c r="H141" i="30"/>
  <c r="J142" i="30"/>
  <c r="I142" i="30"/>
  <c r="K142" i="30"/>
  <c r="L142" i="30"/>
  <c r="K141" i="30"/>
  <c r="L141" i="30"/>
  <c r="I141" i="30"/>
  <c r="J141" i="30"/>
  <c r="H137" i="30"/>
  <c r="G138" i="30"/>
  <c r="I140" i="30"/>
  <c r="J140" i="30"/>
  <c r="G136" i="30"/>
  <c r="K140" i="30"/>
  <c r="L140" i="30"/>
  <c r="H139" i="30"/>
  <c r="K139" i="30"/>
  <c r="L139" i="30"/>
  <c r="I139" i="30"/>
  <c r="J139" i="30"/>
  <c r="K138" i="30"/>
  <c r="L138" i="30"/>
  <c r="I138" i="30"/>
  <c r="J138" i="30"/>
  <c r="K137" i="30"/>
  <c r="L137" i="30"/>
  <c r="I137" i="30"/>
  <c r="J137" i="30"/>
  <c r="G132" i="30"/>
  <c r="G134" i="30"/>
  <c r="G133" i="30"/>
  <c r="H135" i="30"/>
  <c r="H131" i="30"/>
  <c r="K136" i="30"/>
  <c r="L136" i="30"/>
  <c r="I136" i="30"/>
  <c r="J136" i="30"/>
  <c r="K135" i="30"/>
  <c r="L135" i="30"/>
  <c r="I135" i="30"/>
  <c r="J135" i="30"/>
  <c r="K134" i="30"/>
  <c r="L134" i="30"/>
  <c r="I134" i="30"/>
  <c r="J134" i="30"/>
  <c r="I133" i="30"/>
  <c r="J133" i="30"/>
  <c r="K133" i="30"/>
  <c r="L133" i="30"/>
  <c r="H128" i="30"/>
  <c r="G130" i="30"/>
  <c r="I132" i="30"/>
  <c r="J132" i="30"/>
  <c r="K132" i="30"/>
  <c r="L132" i="30"/>
  <c r="K131" i="30"/>
  <c r="L131" i="30"/>
  <c r="I131" i="30"/>
  <c r="J131" i="30"/>
  <c r="K130" i="30"/>
  <c r="L130" i="30"/>
  <c r="I130" i="30"/>
  <c r="J130" i="30"/>
  <c r="H129" i="30"/>
  <c r="K129" i="30"/>
  <c r="L129" i="30"/>
  <c r="I129" i="30"/>
  <c r="J129" i="30"/>
  <c r="I128" i="30"/>
  <c r="J128" i="30"/>
  <c r="K128" i="30"/>
  <c r="L128" i="30"/>
  <c r="G124" i="30"/>
  <c r="G126" i="30"/>
  <c r="H127" i="30"/>
  <c r="K127" i="30"/>
  <c r="L127" i="30"/>
  <c r="I127" i="30"/>
  <c r="J127" i="30"/>
  <c r="I126" i="30"/>
  <c r="J126" i="30"/>
  <c r="G122" i="30"/>
  <c r="H125" i="30"/>
  <c r="K126" i="30"/>
  <c r="L126" i="30"/>
  <c r="I125" i="30"/>
  <c r="J125" i="30"/>
  <c r="K125" i="30"/>
  <c r="L125" i="30"/>
  <c r="H121" i="30"/>
  <c r="K124" i="30"/>
  <c r="L124" i="30"/>
  <c r="I124" i="30"/>
  <c r="J124" i="30"/>
  <c r="G123" i="30"/>
  <c r="K123" i="30"/>
  <c r="L123" i="30"/>
  <c r="I123" i="30"/>
  <c r="J123" i="30"/>
  <c r="K122" i="30"/>
  <c r="L122" i="30"/>
  <c r="J122" i="30"/>
  <c r="I122" i="30"/>
  <c r="I121" i="30"/>
  <c r="J121" i="30"/>
  <c r="H120" i="30"/>
  <c r="K121" i="30"/>
  <c r="L121" i="30"/>
  <c r="H118" i="30"/>
  <c r="K120" i="30"/>
  <c r="L120" i="30"/>
  <c r="J120" i="30"/>
  <c r="I120" i="30"/>
  <c r="H119" i="30"/>
  <c r="J119" i="30"/>
  <c r="I119" i="30"/>
  <c r="K119" i="30"/>
  <c r="L119" i="30"/>
  <c r="G116" i="30"/>
  <c r="K118" i="30"/>
  <c r="L118" i="30"/>
  <c r="I118" i="30"/>
  <c r="J118" i="30"/>
  <c r="H117" i="30"/>
  <c r="I117" i="30"/>
  <c r="J117" i="30"/>
  <c r="K117" i="30"/>
  <c r="L117" i="30"/>
  <c r="G112" i="30"/>
  <c r="H113" i="30"/>
  <c r="G114" i="30"/>
  <c r="K116" i="30"/>
  <c r="L116" i="30"/>
  <c r="I116" i="30"/>
  <c r="J116" i="30"/>
  <c r="H115" i="30"/>
  <c r="K115" i="30"/>
  <c r="L115" i="30"/>
  <c r="I115" i="30"/>
  <c r="J115" i="30"/>
  <c r="I114" i="30"/>
  <c r="J114" i="30"/>
  <c r="K114" i="30"/>
  <c r="L114" i="30"/>
  <c r="H110" i="30"/>
  <c r="I113" i="30"/>
  <c r="J113" i="30"/>
  <c r="G94" i="30"/>
  <c r="H108" i="30"/>
  <c r="G111" i="30"/>
  <c r="K113" i="30"/>
  <c r="L113" i="30"/>
  <c r="G102" i="30"/>
  <c r="I112" i="30"/>
  <c r="J112" i="30"/>
  <c r="K112" i="30"/>
  <c r="L112" i="30"/>
  <c r="L111" i="30"/>
  <c r="K111" i="30"/>
  <c r="J111" i="30"/>
  <c r="I111" i="30"/>
  <c r="H105" i="30"/>
  <c r="J110" i="30"/>
  <c r="I110" i="30"/>
  <c r="L110" i="30"/>
  <c r="K110" i="30"/>
  <c r="H107" i="30"/>
  <c r="G106" i="30"/>
  <c r="L109" i="30"/>
  <c r="K109" i="30"/>
  <c r="G109" i="30"/>
  <c r="J109" i="30"/>
  <c r="I109" i="30"/>
  <c r="G104" i="30"/>
  <c r="L108" i="30"/>
  <c r="K108" i="30"/>
  <c r="H97" i="30"/>
  <c r="J108" i="30"/>
  <c r="I108" i="30"/>
  <c r="I107" i="30"/>
  <c r="J107" i="30"/>
  <c r="H101" i="30"/>
  <c r="K107" i="30"/>
  <c r="L107" i="30"/>
  <c r="K106" i="30"/>
  <c r="L106" i="30"/>
  <c r="I106" i="30"/>
  <c r="J106" i="30"/>
  <c r="K105" i="30"/>
  <c r="L105" i="30"/>
  <c r="I105" i="30"/>
  <c r="J105" i="30"/>
  <c r="K104" i="30"/>
  <c r="L104" i="30"/>
  <c r="I104" i="30"/>
  <c r="J104" i="30"/>
  <c r="G100" i="30"/>
  <c r="K103" i="30"/>
  <c r="L103" i="30"/>
  <c r="H103" i="30"/>
  <c r="I103" i="30"/>
  <c r="J103" i="30"/>
  <c r="H99" i="30"/>
  <c r="I102" i="30"/>
  <c r="J102" i="30"/>
  <c r="K102" i="30"/>
  <c r="L102" i="30"/>
  <c r="G96" i="30"/>
  <c r="G98" i="30"/>
  <c r="K101" i="30"/>
  <c r="L101" i="30"/>
  <c r="I101" i="30"/>
  <c r="J101" i="30"/>
  <c r="K100" i="30"/>
  <c r="L100" i="30"/>
  <c r="I100" i="30"/>
  <c r="J100" i="30"/>
  <c r="K99" i="30"/>
  <c r="L99" i="30"/>
  <c r="G95" i="30"/>
  <c r="I99" i="30"/>
  <c r="J99" i="30"/>
  <c r="K98" i="30"/>
  <c r="L98" i="30"/>
  <c r="I98" i="30"/>
  <c r="J98" i="30"/>
  <c r="I97" i="30"/>
  <c r="J97" i="30"/>
  <c r="K97" i="30"/>
  <c r="L97" i="30"/>
  <c r="K96" i="30"/>
  <c r="L96" i="30"/>
  <c r="I96" i="30"/>
  <c r="J96" i="30"/>
  <c r="H91" i="30"/>
  <c r="L95" i="30"/>
  <c r="K95" i="30"/>
  <c r="I95" i="30"/>
  <c r="J95" i="30"/>
  <c r="G92" i="30"/>
  <c r="K94" i="30"/>
  <c r="L94" i="30"/>
  <c r="J94" i="30"/>
  <c r="I94" i="30"/>
  <c r="G90" i="30"/>
  <c r="K93" i="30"/>
  <c r="L93" i="30"/>
  <c r="H93" i="30"/>
  <c r="I93" i="30"/>
  <c r="J93" i="30"/>
  <c r="K92" i="30"/>
  <c r="L92" i="30"/>
  <c r="I92" i="30"/>
  <c r="J92" i="30"/>
  <c r="K91" i="30"/>
  <c r="L91" i="30"/>
  <c r="I91" i="30"/>
  <c r="J91" i="30"/>
  <c r="H78" i="30"/>
  <c r="G88" i="30"/>
  <c r="I90" i="30"/>
  <c r="J90" i="30"/>
  <c r="H89" i="30"/>
  <c r="K90" i="30"/>
  <c r="L90" i="30"/>
  <c r="K89" i="30"/>
  <c r="L89" i="30"/>
  <c r="H86" i="30"/>
  <c r="I89" i="30"/>
  <c r="J89" i="30"/>
  <c r="H87" i="30"/>
  <c r="K88" i="30"/>
  <c r="L88" i="30"/>
  <c r="I88" i="30"/>
  <c r="J88" i="30"/>
  <c r="K87" i="30"/>
  <c r="L87" i="30"/>
  <c r="I87" i="30"/>
  <c r="J87" i="30"/>
  <c r="K86" i="30"/>
  <c r="L86" i="30"/>
  <c r="I86" i="30"/>
  <c r="J86" i="30"/>
  <c r="H85" i="30"/>
  <c r="K85" i="30"/>
  <c r="L85" i="30"/>
  <c r="I85" i="30"/>
  <c r="J85" i="30"/>
  <c r="H84" i="30"/>
  <c r="G67" i="30"/>
  <c r="I84" i="30"/>
  <c r="J84" i="30"/>
  <c r="H82" i="30"/>
  <c r="K84" i="30"/>
  <c r="L84" i="30"/>
  <c r="H83" i="30"/>
  <c r="K83" i="30"/>
  <c r="L83" i="30"/>
  <c r="I83" i="30"/>
  <c r="J83" i="30"/>
  <c r="K82" i="30"/>
  <c r="L82" i="30"/>
  <c r="I82" i="30"/>
  <c r="J82" i="30"/>
  <c r="G71" i="30"/>
  <c r="G75" i="30"/>
  <c r="G81" i="30"/>
  <c r="H79" i="30"/>
  <c r="H80" i="30"/>
  <c r="K81" i="30"/>
  <c r="L81" i="30"/>
  <c r="I81" i="30"/>
  <c r="J81" i="30"/>
  <c r="G76" i="30"/>
  <c r="K75" i="30"/>
  <c r="L75" i="30"/>
  <c r="I75" i="30"/>
  <c r="J75" i="30"/>
  <c r="J80" i="30"/>
  <c r="I80" i="30"/>
  <c r="L80" i="30"/>
  <c r="K80" i="30"/>
  <c r="I79" i="30"/>
  <c r="J79" i="30"/>
  <c r="K79" i="30"/>
  <c r="L79" i="30"/>
  <c r="K78" i="30"/>
  <c r="L78" i="30"/>
  <c r="H74" i="30"/>
  <c r="I78" i="30"/>
  <c r="J78" i="30"/>
  <c r="H73" i="30"/>
  <c r="I77" i="30"/>
  <c r="J77" i="30"/>
  <c r="H77" i="30"/>
  <c r="K77" i="30"/>
  <c r="L77" i="30"/>
  <c r="K76" i="30"/>
  <c r="L76" i="30"/>
  <c r="H72" i="30"/>
  <c r="I76" i="30"/>
  <c r="J76" i="30"/>
  <c r="K74" i="30"/>
  <c r="L74" i="30"/>
  <c r="I74" i="30"/>
  <c r="J74" i="30"/>
  <c r="L73" i="30"/>
  <c r="K73" i="30"/>
  <c r="J73" i="30"/>
  <c r="I73" i="30"/>
  <c r="K72" i="30"/>
  <c r="L72" i="30"/>
  <c r="I72" i="30"/>
  <c r="J72" i="30"/>
  <c r="H70" i="30"/>
  <c r="K71" i="30"/>
  <c r="L71" i="30"/>
  <c r="I71" i="30"/>
  <c r="J71" i="30"/>
  <c r="H69" i="30"/>
  <c r="I70" i="30"/>
  <c r="J70" i="30"/>
  <c r="G68" i="30"/>
  <c r="K70" i="30"/>
  <c r="L70" i="30"/>
  <c r="L69" i="30"/>
  <c r="K69" i="30"/>
  <c r="G66" i="30"/>
  <c r="J69" i="30"/>
  <c r="I69" i="30"/>
  <c r="J68" i="30"/>
  <c r="I68" i="30"/>
  <c r="L68" i="30"/>
  <c r="K68" i="30"/>
  <c r="G65" i="30"/>
  <c r="I67" i="30"/>
  <c r="J67" i="30"/>
  <c r="K67" i="30"/>
  <c r="L67" i="30"/>
  <c r="G64" i="30"/>
  <c r="K66" i="30"/>
  <c r="L66" i="30"/>
  <c r="G63" i="30"/>
  <c r="I66" i="30"/>
  <c r="J66" i="30"/>
  <c r="L65" i="30"/>
  <c r="K65" i="30"/>
  <c r="J65" i="30"/>
  <c r="I65" i="30"/>
  <c r="J64" i="30"/>
  <c r="I64" i="30"/>
  <c r="L64" i="30"/>
  <c r="K64" i="30"/>
  <c r="K63" i="30"/>
  <c r="L63" i="30"/>
  <c r="I63" i="30"/>
  <c r="J63" i="30"/>
  <c r="H62" i="30"/>
  <c r="J62" i="30"/>
  <c r="I62" i="30"/>
  <c r="K62" i="30"/>
  <c r="L62" i="30"/>
  <c r="H61" i="30"/>
  <c r="G59" i="30"/>
  <c r="K61" i="30"/>
  <c r="L61" i="30"/>
  <c r="G55" i="30"/>
  <c r="I61" i="30"/>
  <c r="J61" i="30"/>
  <c r="G60" i="30"/>
  <c r="J60" i="30"/>
  <c r="I60" i="30"/>
  <c r="K60" i="30"/>
  <c r="L60" i="30"/>
  <c r="H57" i="30"/>
  <c r="K59" i="30"/>
  <c r="L59" i="30"/>
  <c r="I59" i="30"/>
  <c r="J59" i="30"/>
  <c r="K58" i="30"/>
  <c r="L58" i="30"/>
  <c r="I58" i="30"/>
  <c r="J58" i="30"/>
  <c r="H56" i="30"/>
  <c r="H58" i="30"/>
  <c r="K57" i="30"/>
  <c r="L57" i="30"/>
  <c r="I57" i="30"/>
  <c r="J57" i="30"/>
  <c r="H53" i="30"/>
  <c r="I56" i="30"/>
  <c r="J56" i="30"/>
  <c r="K56" i="30"/>
  <c r="L56" i="30"/>
  <c r="G43" i="30"/>
  <c r="H46" i="30"/>
  <c r="K55" i="30"/>
  <c r="L55" i="30"/>
  <c r="I55" i="30"/>
  <c r="J55" i="30"/>
  <c r="H54" i="30"/>
  <c r="G45" i="30"/>
  <c r="G48" i="30"/>
  <c r="I54" i="30"/>
  <c r="J54" i="30"/>
  <c r="K54" i="30"/>
  <c r="L54" i="30"/>
  <c r="G52" i="30"/>
  <c r="G50" i="30"/>
  <c r="L46" i="30"/>
  <c r="K46" i="30"/>
  <c r="J46" i="30"/>
  <c r="I46" i="30"/>
  <c r="K53" i="30"/>
  <c r="L53" i="30"/>
  <c r="I53" i="30"/>
  <c r="J53" i="30"/>
  <c r="G49" i="30"/>
  <c r="G51" i="30"/>
  <c r="L52" i="30"/>
  <c r="K52" i="30"/>
  <c r="J52" i="30"/>
  <c r="I52" i="30"/>
  <c r="L51" i="30"/>
  <c r="K51" i="30"/>
  <c r="J51" i="30"/>
  <c r="I51" i="30"/>
  <c r="G47" i="30"/>
  <c r="I50" i="30"/>
  <c r="J50" i="30"/>
  <c r="K50" i="30"/>
  <c r="L50" i="30"/>
  <c r="J49" i="30"/>
  <c r="I49" i="30"/>
  <c r="L49" i="30"/>
  <c r="K49" i="30"/>
  <c r="K48" i="30"/>
  <c r="L48" i="30"/>
  <c r="I48" i="30"/>
  <c r="J48" i="30"/>
  <c r="H44" i="30"/>
  <c r="L47" i="30"/>
  <c r="K47" i="30"/>
  <c r="J47" i="30"/>
  <c r="I47" i="30"/>
  <c r="K45" i="30"/>
  <c r="L45" i="30"/>
  <c r="I45" i="30"/>
  <c r="J45" i="30"/>
  <c r="H42" i="30"/>
  <c r="I44" i="30"/>
  <c r="J44" i="30"/>
  <c r="K44" i="30"/>
  <c r="L44" i="30"/>
  <c r="G41" i="30"/>
  <c r="K43" i="30"/>
  <c r="L43" i="30"/>
  <c r="I43" i="30"/>
  <c r="J43" i="30"/>
  <c r="K42" i="30"/>
  <c r="L42" i="30"/>
  <c r="I42" i="30"/>
  <c r="J42" i="30"/>
  <c r="K41" i="30"/>
  <c r="L41" i="30"/>
  <c r="G35" i="30"/>
  <c r="I41" i="30"/>
  <c r="J41" i="30"/>
  <c r="G36" i="30"/>
  <c r="K40" i="30"/>
  <c r="L40" i="30"/>
  <c r="H39" i="30"/>
  <c r="H40" i="30"/>
  <c r="I40" i="30"/>
  <c r="J40" i="30"/>
  <c r="H38" i="30"/>
  <c r="G37" i="30"/>
  <c r="K39" i="30"/>
  <c r="L39" i="30"/>
  <c r="I39" i="30"/>
  <c r="J39" i="30"/>
  <c r="I38" i="30"/>
  <c r="J38" i="30"/>
  <c r="K38" i="30"/>
  <c r="L38" i="30"/>
  <c r="I37" i="30"/>
  <c r="J37" i="30"/>
  <c r="K37" i="30"/>
  <c r="L37" i="30"/>
  <c r="I36" i="30"/>
  <c r="J36" i="30"/>
  <c r="K36" i="30"/>
  <c r="L36" i="30"/>
  <c r="I35" i="30"/>
  <c r="J35" i="30"/>
  <c r="G34" i="30"/>
  <c r="K35" i="30"/>
  <c r="L35" i="30"/>
  <c r="G33" i="30"/>
  <c r="L34" i="30"/>
  <c r="K34" i="30"/>
  <c r="I34" i="30"/>
  <c r="J34" i="30"/>
  <c r="K33" i="30"/>
  <c r="L33" i="30"/>
  <c r="I33" i="30"/>
  <c r="J33" i="30"/>
  <c r="H32" i="30"/>
  <c r="K32" i="30"/>
  <c r="L32" i="30"/>
  <c r="H31" i="30"/>
  <c r="I32" i="30"/>
  <c r="J32" i="30"/>
  <c r="K31" i="30"/>
  <c r="L31" i="30"/>
  <c r="I31" i="30"/>
  <c r="J31" i="30"/>
  <c r="H30" i="30"/>
  <c r="I30" i="30"/>
  <c r="J30" i="30"/>
  <c r="G29" i="30"/>
  <c r="G1047889" i="30"/>
  <c r="J15" i="30"/>
  <c r="K30" i="30"/>
  <c r="L30" i="30"/>
  <c r="H27" i="30"/>
  <c r="I29" i="30"/>
  <c r="J29" i="30"/>
  <c r="K29" i="30"/>
  <c r="L29" i="30"/>
  <c r="J28" i="30"/>
  <c r="I28" i="30"/>
  <c r="I2" i="30"/>
  <c r="L17" i="30"/>
  <c r="I20" i="30"/>
  <c r="K24" i="30"/>
  <c r="H28" i="30"/>
  <c r="K28" i="30"/>
  <c r="L28" i="30"/>
  <c r="K27" i="30"/>
  <c r="L27" i="30"/>
  <c r="H26" i="30"/>
  <c r="L10" i="30"/>
  <c r="K13" i="30"/>
  <c r="I25" i="30"/>
  <c r="H25" i="30"/>
  <c r="L25" i="30"/>
  <c r="K25" i="30"/>
  <c r="K6" i="30"/>
  <c r="J25" i="30"/>
  <c r="J27" i="30"/>
  <c r="I27" i="30"/>
  <c r="I26" i="30"/>
  <c r="J26" i="30"/>
  <c r="K26" i="30"/>
  <c r="L26" i="30"/>
  <c r="I23" i="30"/>
  <c r="H23" i="30"/>
  <c r="J23" i="30"/>
  <c r="K23" i="30"/>
  <c r="L23" i="30"/>
  <c r="H21" i="30"/>
  <c r="L24" i="30"/>
  <c r="G24" i="30"/>
  <c r="H24" i="30"/>
  <c r="J24" i="30"/>
  <c r="I24" i="30"/>
  <c r="I14" i="30"/>
  <c r="L21" i="30"/>
  <c r="I21" i="30"/>
  <c r="K20" i="30"/>
  <c r="I13" i="30"/>
  <c r="G22" i="30"/>
  <c r="H22" i="30"/>
  <c r="K21" i="30"/>
  <c r="J22" i="30"/>
  <c r="L22" i="30"/>
  <c r="J16" i="30"/>
  <c r="L20" i="30"/>
  <c r="J21" i="30"/>
  <c r="I22" i="30"/>
  <c r="K22" i="30"/>
  <c r="H19" i="30"/>
  <c r="L16" i="30"/>
  <c r="H18" i="30"/>
  <c r="L19" i="30"/>
  <c r="H11" i="30"/>
  <c r="G16" i="30"/>
  <c r="I18" i="30"/>
  <c r="J19" i="30"/>
  <c r="K19" i="30"/>
  <c r="I19" i="30"/>
  <c r="H20" i="30"/>
  <c r="G20" i="30"/>
  <c r="J20" i="30"/>
  <c r="K18" i="30"/>
  <c r="L18" i="30"/>
  <c r="J18" i="30"/>
  <c r="H13" i="30"/>
  <c r="G13" i="30"/>
  <c r="L13" i="30"/>
  <c r="J13" i="30"/>
  <c r="G14" i="30"/>
  <c r="J11" i="30"/>
  <c r="J14" i="30"/>
  <c r="L14" i="30"/>
  <c r="J17" i="30"/>
  <c r="L11" i="30"/>
  <c r="L15" i="30"/>
  <c r="I16" i="30"/>
  <c r="K16" i="30"/>
  <c r="G17" i="30"/>
  <c r="H17" i="30"/>
  <c r="K17" i="30"/>
  <c r="I17" i="30"/>
  <c r="G15" i="30"/>
  <c r="H15" i="30"/>
  <c r="K15" i="30"/>
  <c r="K14" i="30"/>
  <c r="I15" i="30"/>
  <c r="I11" i="30"/>
  <c r="K11" i="30"/>
  <c r="K10" i="30"/>
  <c r="G12" i="30"/>
  <c r="H12" i="30"/>
  <c r="J12" i="30"/>
  <c r="L12" i="30"/>
  <c r="J9" i="30"/>
  <c r="I12" i="30"/>
  <c r="K12" i="30"/>
  <c r="I9" i="30"/>
  <c r="K9" i="30"/>
  <c r="L9" i="30"/>
  <c r="I10" i="30"/>
  <c r="G9" i="30"/>
  <c r="J7" i="30"/>
  <c r="I4" i="30"/>
  <c r="I7" i="30"/>
  <c r="G10" i="30"/>
  <c r="H10" i="30"/>
  <c r="K7" i="30"/>
  <c r="J10" i="30"/>
  <c r="G3" i="30"/>
  <c r="G8" i="30"/>
  <c r="H8" i="30"/>
  <c r="L8" i="30"/>
  <c r="G5" i="30"/>
  <c r="L5" i="30"/>
  <c r="L7" i="30"/>
  <c r="J8" i="30"/>
  <c r="K5" i="30"/>
  <c r="L2" i="30"/>
  <c r="G7" i="30"/>
  <c r="I8" i="30"/>
  <c r="K8" i="30"/>
  <c r="I5" i="30"/>
  <c r="L4" i="30"/>
  <c r="K2" i="30"/>
  <c r="J3" i="30"/>
  <c r="L6" i="30"/>
  <c r="K3" i="30"/>
  <c r="K4" i="30"/>
  <c r="L3" i="30"/>
  <c r="J2" i="30"/>
  <c r="J5" i="30"/>
  <c r="J4" i="30"/>
  <c r="I3" i="30"/>
  <c r="H4" i="30"/>
  <c r="G6" i="30"/>
  <c r="H6" i="30"/>
  <c r="J6" i="30"/>
  <c r="G2" i="30"/>
  <c r="H2" i="30"/>
  <c r="I6" i="30"/>
</calcChain>
</file>

<file path=xl/sharedStrings.xml><?xml version="1.0" encoding="utf-8"?>
<sst xmlns="http://schemas.openxmlformats.org/spreadsheetml/2006/main" count="1158" uniqueCount="68">
  <si>
    <t>Date</t>
  </si>
  <si>
    <t>UWL</t>
  </si>
  <si>
    <t xml:space="preserve">LWL </t>
  </si>
  <si>
    <t xml:space="preserve">UAL </t>
  </si>
  <si>
    <t xml:space="preserve">LAL </t>
  </si>
  <si>
    <t>Operator</t>
  </si>
  <si>
    <t>Time</t>
  </si>
  <si>
    <t>Mean</t>
  </si>
  <si>
    <t>Standard Deviation</t>
  </si>
  <si>
    <t>Warning Limit</t>
  </si>
  <si>
    <t>Action Limit</t>
  </si>
  <si>
    <t>Outlier</t>
  </si>
  <si>
    <t>Q1</t>
  </si>
  <si>
    <t>Q3</t>
  </si>
  <si>
    <t>IQR</t>
  </si>
  <si>
    <t>Upper Minor Outlier</t>
  </si>
  <si>
    <t>Lower Minor Outlier</t>
  </si>
  <si>
    <t>Upper Major Outlier</t>
  </si>
  <si>
    <t>Lower Major Outlier</t>
  </si>
  <si>
    <t>+1SL</t>
  </si>
  <si>
    <t>-1SL</t>
  </si>
  <si>
    <t>Notes</t>
  </si>
  <si>
    <t>ETS Result</t>
  </si>
  <si>
    <t>Previous LCS StDev</t>
  </si>
  <si>
    <t>Mean Value</t>
  </si>
  <si>
    <t>Datetime</t>
  </si>
  <si>
    <t>mc</t>
  </si>
  <si>
    <t>am</t>
  </si>
  <si>
    <t>np</t>
  </si>
  <si>
    <t>jt</t>
  </si>
  <si>
    <t>ps</t>
  </si>
  <si>
    <t>jm</t>
  </si>
  <si>
    <t>dc</t>
  </si>
  <si>
    <t>JT</t>
  </si>
  <si>
    <t>mjc</t>
  </si>
  <si>
    <t>br</t>
  </si>
  <si>
    <t>BR</t>
  </si>
  <si>
    <t>PS</t>
  </si>
  <si>
    <t>jg</t>
  </si>
  <si>
    <t>cs</t>
  </si>
  <si>
    <t>JM</t>
  </si>
  <si>
    <t>NP</t>
  </si>
  <si>
    <t>ms</t>
  </si>
  <si>
    <t>lo</t>
  </si>
  <si>
    <t>MC</t>
  </si>
  <si>
    <t>CS</t>
  </si>
  <si>
    <t>an</t>
  </si>
  <si>
    <t>MS</t>
  </si>
  <si>
    <t>DC</t>
  </si>
  <si>
    <t>New probe</t>
  </si>
  <si>
    <t>MJC</t>
  </si>
  <si>
    <t>cp</t>
  </si>
  <si>
    <t>JG</t>
  </si>
  <si>
    <t>10/8/2018/</t>
  </si>
  <si>
    <t>CP</t>
  </si>
  <si>
    <t>new probe</t>
  </si>
  <si>
    <t>AN</t>
  </si>
  <si>
    <t>RECHECK</t>
  </si>
  <si>
    <t>LO</t>
  </si>
  <si>
    <t>recheck</t>
  </si>
  <si>
    <t>mw</t>
  </si>
  <si>
    <t>Measured Value</t>
  </si>
  <si>
    <t>Rule 2 Check</t>
  </si>
  <si>
    <t>Rule 2 Check2</t>
  </si>
  <si>
    <t>Rule 3 Check</t>
  </si>
  <si>
    <t>Rule 3 Check2</t>
  </si>
  <si>
    <t>Rule 4 Check</t>
  </si>
  <si>
    <t>Rule 4 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</si>
</sst>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double">
          <color auto="1"/>
        </right>
        <top/>
        <bottom/>
        <vertical/>
        <horizontal/>
      </border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6" formatCode="[$-409]m/d/yy\ h:mm\ AM/PM;@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  <border>
        <left style="dashDot">
          <color auto="1"/>
        </left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ashDot">
          <color auto="1"/>
        </left>
        <right/>
        <top/>
        <bottom/>
      </border>
    </dxf>
    <dxf>
      <numFmt numFmtId="19" formatCode="m/d/yyyy"/>
      <alignment horizontal="center" vertical="center" textRotation="0" wrapText="0" indent="0" justifyLastLine="0" shrinkToFit="0" readingOrder="0"/>
      <border outline="0">
        <right style="dashDot">
          <color auto="1"/>
        </right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10772414215203E-2"/>
          <c:y val="9.1874508723618666E-3"/>
          <c:w val="0.96447958228119657"/>
          <c:h val="0.86771331621784242"/>
        </c:manualLayout>
      </c:layout>
      <c:lineChart>
        <c:grouping val="standard"/>
        <c:varyColors val="0"/>
        <c:ser>
          <c:idx val="0"/>
          <c:order val="0"/>
          <c:tx>
            <c:v>Measured Value</c:v>
          </c:tx>
          <c:spPr>
            <a:ln w="38100" cap="rnd">
              <a:solidFill>
                <a:srgbClr val="1F497D"/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43370.725694444445</c:v>
                </c:pt>
                <c:pt idx="272">
                  <c:v>43370.737500000003</c:v>
                </c:pt>
                <c:pt idx="273">
                  <c:v>43370.745833333334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#1__083118AM'!$D$2:$D$1121</c:f>
              <c:numCache>
                <c:formatCode>0.00</c:formatCode>
                <c:ptCount val="1120"/>
                <c:pt idx="0">
                  <c:v>3.53</c:v>
                </c:pt>
                <c:pt idx="1">
                  <c:v>3.56</c:v>
                </c:pt>
                <c:pt idx="2">
                  <c:v>3.48</c:v>
                </c:pt>
                <c:pt idx="3">
                  <c:v>3.51</c:v>
                </c:pt>
                <c:pt idx="4">
                  <c:v>3.53</c:v>
                </c:pt>
                <c:pt idx="5">
                  <c:v>3.53</c:v>
                </c:pt>
                <c:pt idx="6">
                  <c:v>3.52</c:v>
                </c:pt>
                <c:pt idx="7">
                  <c:v>3.5</c:v>
                </c:pt>
                <c:pt idx="8">
                  <c:v>3.51</c:v>
                </c:pt>
                <c:pt idx="9">
                  <c:v>3.51</c:v>
                </c:pt>
                <c:pt idx="10">
                  <c:v>3.52</c:v>
                </c:pt>
                <c:pt idx="11">
                  <c:v>3.5</c:v>
                </c:pt>
                <c:pt idx="12">
                  <c:v>3.52</c:v>
                </c:pt>
                <c:pt idx="13">
                  <c:v>3.5</c:v>
                </c:pt>
                <c:pt idx="14">
                  <c:v>3.51</c:v>
                </c:pt>
                <c:pt idx="15">
                  <c:v>3.52</c:v>
                </c:pt>
                <c:pt idx="16">
                  <c:v>3.5</c:v>
                </c:pt>
                <c:pt idx="17">
                  <c:v>3.53</c:v>
                </c:pt>
                <c:pt idx="18">
                  <c:v>3.53</c:v>
                </c:pt>
                <c:pt idx="19">
                  <c:v>3.53</c:v>
                </c:pt>
                <c:pt idx="20">
                  <c:v>3.53</c:v>
                </c:pt>
                <c:pt idx="21">
                  <c:v>3.53</c:v>
                </c:pt>
                <c:pt idx="22">
                  <c:v>3.53</c:v>
                </c:pt>
                <c:pt idx="23">
                  <c:v>3.52</c:v>
                </c:pt>
                <c:pt idx="24">
                  <c:v>3.54</c:v>
                </c:pt>
                <c:pt idx="25">
                  <c:v>3.52</c:v>
                </c:pt>
                <c:pt idx="26">
                  <c:v>3.52</c:v>
                </c:pt>
                <c:pt idx="27">
                  <c:v>3.49</c:v>
                </c:pt>
                <c:pt idx="28">
                  <c:v>3.5</c:v>
                </c:pt>
                <c:pt idx="29">
                  <c:v>3.49</c:v>
                </c:pt>
                <c:pt idx="30">
                  <c:v>3.5</c:v>
                </c:pt>
                <c:pt idx="31">
                  <c:v>3.51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3.47</c:v>
                </c:pt>
                <c:pt idx="36">
                  <c:v>3.51</c:v>
                </c:pt>
                <c:pt idx="37">
                  <c:v>3.49</c:v>
                </c:pt>
                <c:pt idx="38">
                  <c:v>3.5</c:v>
                </c:pt>
                <c:pt idx="39">
                  <c:v>3.48</c:v>
                </c:pt>
                <c:pt idx="40">
                  <c:v>3.49</c:v>
                </c:pt>
                <c:pt idx="41">
                  <c:v>3.51</c:v>
                </c:pt>
                <c:pt idx="42">
                  <c:v>3.48</c:v>
                </c:pt>
                <c:pt idx="43">
                  <c:v>3.51</c:v>
                </c:pt>
                <c:pt idx="44">
                  <c:v>3.49</c:v>
                </c:pt>
                <c:pt idx="45">
                  <c:v>3.52</c:v>
                </c:pt>
                <c:pt idx="46">
                  <c:v>3.52</c:v>
                </c:pt>
                <c:pt idx="47">
                  <c:v>3.5</c:v>
                </c:pt>
                <c:pt idx="48">
                  <c:v>3.51</c:v>
                </c:pt>
                <c:pt idx="49">
                  <c:v>3.5</c:v>
                </c:pt>
                <c:pt idx="50">
                  <c:v>3.52</c:v>
                </c:pt>
                <c:pt idx="51">
                  <c:v>3.51</c:v>
                </c:pt>
                <c:pt idx="52">
                  <c:v>3.51</c:v>
                </c:pt>
                <c:pt idx="53">
                  <c:v>3.47</c:v>
                </c:pt>
                <c:pt idx="54">
                  <c:v>3.53</c:v>
                </c:pt>
                <c:pt idx="55">
                  <c:v>3.54</c:v>
                </c:pt>
                <c:pt idx="56">
                  <c:v>3.52</c:v>
                </c:pt>
                <c:pt idx="57">
                  <c:v>3.53</c:v>
                </c:pt>
                <c:pt idx="58">
                  <c:v>3.54</c:v>
                </c:pt>
                <c:pt idx="59">
                  <c:v>3.54</c:v>
                </c:pt>
                <c:pt idx="60">
                  <c:v>3.52</c:v>
                </c:pt>
                <c:pt idx="61">
                  <c:v>3.52</c:v>
                </c:pt>
                <c:pt idx="62">
                  <c:v>3.52</c:v>
                </c:pt>
                <c:pt idx="63">
                  <c:v>3.51</c:v>
                </c:pt>
                <c:pt idx="64">
                  <c:v>3.51</c:v>
                </c:pt>
                <c:pt idx="65">
                  <c:v>3.5</c:v>
                </c:pt>
                <c:pt idx="66">
                  <c:v>3.51</c:v>
                </c:pt>
                <c:pt idx="67">
                  <c:v>3.51</c:v>
                </c:pt>
                <c:pt idx="68">
                  <c:v>3.5</c:v>
                </c:pt>
                <c:pt idx="69">
                  <c:v>3.52</c:v>
                </c:pt>
                <c:pt idx="70">
                  <c:v>3.51</c:v>
                </c:pt>
                <c:pt idx="71">
                  <c:v>3.5</c:v>
                </c:pt>
                <c:pt idx="72">
                  <c:v>3.51</c:v>
                </c:pt>
                <c:pt idx="73">
                  <c:v>3.5</c:v>
                </c:pt>
                <c:pt idx="74">
                  <c:v>3.49</c:v>
                </c:pt>
                <c:pt idx="75">
                  <c:v>3.51</c:v>
                </c:pt>
                <c:pt idx="76">
                  <c:v>3.5</c:v>
                </c:pt>
                <c:pt idx="77">
                  <c:v>3.5</c:v>
                </c:pt>
                <c:pt idx="78">
                  <c:v>3.49</c:v>
                </c:pt>
                <c:pt idx="79">
                  <c:v>3.52</c:v>
                </c:pt>
                <c:pt idx="80">
                  <c:v>3.53</c:v>
                </c:pt>
                <c:pt idx="81">
                  <c:v>3.52</c:v>
                </c:pt>
                <c:pt idx="82">
                  <c:v>3.51</c:v>
                </c:pt>
                <c:pt idx="83">
                  <c:v>3.52</c:v>
                </c:pt>
                <c:pt idx="84">
                  <c:v>3.52</c:v>
                </c:pt>
                <c:pt idx="85">
                  <c:v>3.52</c:v>
                </c:pt>
                <c:pt idx="86">
                  <c:v>3.51</c:v>
                </c:pt>
                <c:pt idx="87">
                  <c:v>3.52</c:v>
                </c:pt>
                <c:pt idx="88">
                  <c:v>3.52</c:v>
                </c:pt>
                <c:pt idx="89">
                  <c:v>3.52</c:v>
                </c:pt>
                <c:pt idx="90">
                  <c:v>3.53</c:v>
                </c:pt>
                <c:pt idx="91">
                  <c:v>3.52</c:v>
                </c:pt>
                <c:pt idx="92">
                  <c:v>3.51</c:v>
                </c:pt>
                <c:pt idx="93">
                  <c:v>3.5</c:v>
                </c:pt>
                <c:pt idx="94">
                  <c:v>3.52</c:v>
                </c:pt>
                <c:pt idx="95">
                  <c:v>3.52</c:v>
                </c:pt>
                <c:pt idx="96">
                  <c:v>3.5</c:v>
                </c:pt>
                <c:pt idx="97">
                  <c:v>3.49</c:v>
                </c:pt>
                <c:pt idx="98">
                  <c:v>3.5</c:v>
                </c:pt>
                <c:pt idx="99">
                  <c:v>3.51</c:v>
                </c:pt>
                <c:pt idx="100">
                  <c:v>3.51</c:v>
                </c:pt>
                <c:pt idx="101">
                  <c:v>3.52</c:v>
                </c:pt>
                <c:pt idx="102">
                  <c:v>3.52</c:v>
                </c:pt>
                <c:pt idx="103">
                  <c:v>3.5</c:v>
                </c:pt>
                <c:pt idx="104">
                  <c:v>3.52</c:v>
                </c:pt>
                <c:pt idx="105">
                  <c:v>3.5</c:v>
                </c:pt>
                <c:pt idx="106">
                  <c:v>3.52</c:v>
                </c:pt>
                <c:pt idx="107">
                  <c:v>3.52</c:v>
                </c:pt>
                <c:pt idx="108">
                  <c:v>3.51</c:v>
                </c:pt>
                <c:pt idx="109">
                  <c:v>3.52</c:v>
                </c:pt>
                <c:pt idx="110">
                  <c:v>3.52</c:v>
                </c:pt>
                <c:pt idx="111">
                  <c:v>3.51</c:v>
                </c:pt>
                <c:pt idx="112">
                  <c:v>3.51</c:v>
                </c:pt>
                <c:pt idx="113">
                  <c:v>3.53</c:v>
                </c:pt>
                <c:pt idx="114">
                  <c:v>3.51</c:v>
                </c:pt>
                <c:pt idx="115">
                  <c:v>3.51</c:v>
                </c:pt>
                <c:pt idx="116">
                  <c:v>3.52</c:v>
                </c:pt>
                <c:pt idx="117">
                  <c:v>3.52</c:v>
                </c:pt>
                <c:pt idx="118">
                  <c:v>3.51</c:v>
                </c:pt>
                <c:pt idx="119">
                  <c:v>3.52</c:v>
                </c:pt>
                <c:pt idx="120">
                  <c:v>3.49</c:v>
                </c:pt>
                <c:pt idx="121">
                  <c:v>3.51</c:v>
                </c:pt>
                <c:pt idx="122">
                  <c:v>3.5</c:v>
                </c:pt>
                <c:pt idx="123">
                  <c:v>3.5</c:v>
                </c:pt>
                <c:pt idx="124">
                  <c:v>3.5</c:v>
                </c:pt>
                <c:pt idx="125">
                  <c:v>3.48</c:v>
                </c:pt>
                <c:pt idx="126">
                  <c:v>3.5</c:v>
                </c:pt>
                <c:pt idx="127">
                  <c:v>3.48</c:v>
                </c:pt>
                <c:pt idx="128">
                  <c:v>3.5</c:v>
                </c:pt>
                <c:pt idx="129">
                  <c:v>3.49</c:v>
                </c:pt>
                <c:pt idx="130">
                  <c:v>3.48</c:v>
                </c:pt>
                <c:pt idx="131">
                  <c:v>3.52</c:v>
                </c:pt>
                <c:pt idx="132">
                  <c:v>3.48</c:v>
                </c:pt>
                <c:pt idx="133">
                  <c:v>3.48</c:v>
                </c:pt>
                <c:pt idx="134">
                  <c:v>3.47</c:v>
                </c:pt>
                <c:pt idx="135">
                  <c:v>3.47</c:v>
                </c:pt>
                <c:pt idx="136">
                  <c:v>3.52</c:v>
                </c:pt>
                <c:pt idx="137">
                  <c:v>3.51</c:v>
                </c:pt>
                <c:pt idx="138">
                  <c:v>3.52</c:v>
                </c:pt>
                <c:pt idx="139">
                  <c:v>3.52</c:v>
                </c:pt>
                <c:pt idx="140">
                  <c:v>3.52</c:v>
                </c:pt>
                <c:pt idx="141">
                  <c:v>3.53</c:v>
                </c:pt>
                <c:pt idx="142">
                  <c:v>3.52</c:v>
                </c:pt>
                <c:pt idx="143">
                  <c:v>3.53</c:v>
                </c:pt>
                <c:pt idx="144">
                  <c:v>3.54</c:v>
                </c:pt>
                <c:pt idx="145">
                  <c:v>3.51</c:v>
                </c:pt>
                <c:pt idx="146">
                  <c:v>3.5</c:v>
                </c:pt>
                <c:pt idx="147">
                  <c:v>3.49</c:v>
                </c:pt>
                <c:pt idx="148">
                  <c:v>3.5</c:v>
                </c:pt>
                <c:pt idx="149">
                  <c:v>3.51</c:v>
                </c:pt>
                <c:pt idx="150">
                  <c:v>3.47</c:v>
                </c:pt>
                <c:pt idx="151">
                  <c:v>3.48</c:v>
                </c:pt>
                <c:pt idx="152">
                  <c:v>3.48</c:v>
                </c:pt>
                <c:pt idx="153">
                  <c:v>3.49</c:v>
                </c:pt>
                <c:pt idx="154">
                  <c:v>3.49</c:v>
                </c:pt>
                <c:pt idx="155">
                  <c:v>3.5</c:v>
                </c:pt>
                <c:pt idx="156">
                  <c:v>3.47</c:v>
                </c:pt>
                <c:pt idx="157">
                  <c:v>3.5</c:v>
                </c:pt>
                <c:pt idx="158">
                  <c:v>3.48</c:v>
                </c:pt>
                <c:pt idx="159">
                  <c:v>3.48</c:v>
                </c:pt>
                <c:pt idx="160">
                  <c:v>3.48</c:v>
                </c:pt>
                <c:pt idx="161">
                  <c:v>3.48</c:v>
                </c:pt>
                <c:pt idx="162">
                  <c:v>3.48</c:v>
                </c:pt>
                <c:pt idx="163">
                  <c:v>3.52</c:v>
                </c:pt>
                <c:pt idx="164">
                  <c:v>3.51</c:v>
                </c:pt>
                <c:pt idx="165">
                  <c:v>3.52</c:v>
                </c:pt>
                <c:pt idx="166">
                  <c:v>3.52</c:v>
                </c:pt>
                <c:pt idx="167">
                  <c:v>3.5</c:v>
                </c:pt>
                <c:pt idx="168">
                  <c:v>3.51</c:v>
                </c:pt>
                <c:pt idx="169">
                  <c:v>3.52</c:v>
                </c:pt>
                <c:pt idx="170">
                  <c:v>3.51</c:v>
                </c:pt>
                <c:pt idx="171">
                  <c:v>3.51</c:v>
                </c:pt>
                <c:pt idx="172">
                  <c:v>3.5</c:v>
                </c:pt>
                <c:pt idx="173">
                  <c:v>3.49</c:v>
                </c:pt>
                <c:pt idx="174">
                  <c:v>3.46</c:v>
                </c:pt>
                <c:pt idx="175">
                  <c:v>3.49</c:v>
                </c:pt>
                <c:pt idx="176">
                  <c:v>3.51</c:v>
                </c:pt>
                <c:pt idx="177">
                  <c:v>3.49</c:v>
                </c:pt>
                <c:pt idx="178">
                  <c:v>3.48</c:v>
                </c:pt>
                <c:pt idx="179">
                  <c:v>3.48</c:v>
                </c:pt>
                <c:pt idx="180">
                  <c:v>3.49</c:v>
                </c:pt>
                <c:pt idx="181">
                  <c:v>3.49</c:v>
                </c:pt>
                <c:pt idx="182">
                  <c:v>3.51</c:v>
                </c:pt>
                <c:pt idx="183">
                  <c:v>3.51</c:v>
                </c:pt>
                <c:pt idx="184">
                  <c:v>3.5</c:v>
                </c:pt>
                <c:pt idx="185">
                  <c:v>3.5</c:v>
                </c:pt>
                <c:pt idx="186">
                  <c:v>3.5</c:v>
                </c:pt>
                <c:pt idx="187">
                  <c:v>3.52</c:v>
                </c:pt>
                <c:pt idx="188">
                  <c:v>3.52</c:v>
                </c:pt>
                <c:pt idx="189">
                  <c:v>3.52</c:v>
                </c:pt>
                <c:pt idx="190">
                  <c:v>3.52</c:v>
                </c:pt>
                <c:pt idx="191">
                  <c:v>3.52</c:v>
                </c:pt>
                <c:pt idx="192">
                  <c:v>3.52</c:v>
                </c:pt>
                <c:pt idx="193">
                  <c:v>3.51</c:v>
                </c:pt>
                <c:pt idx="194">
                  <c:v>3.52</c:v>
                </c:pt>
                <c:pt idx="195">
                  <c:v>3.51</c:v>
                </c:pt>
                <c:pt idx="196">
                  <c:v>3.51</c:v>
                </c:pt>
                <c:pt idx="197">
                  <c:v>3.5</c:v>
                </c:pt>
                <c:pt idx="198">
                  <c:v>3.51</c:v>
                </c:pt>
                <c:pt idx="199">
                  <c:v>3.5</c:v>
                </c:pt>
                <c:pt idx="200">
                  <c:v>3.48</c:v>
                </c:pt>
                <c:pt idx="201">
                  <c:v>3.5</c:v>
                </c:pt>
                <c:pt idx="202">
                  <c:v>3.49</c:v>
                </c:pt>
                <c:pt idx="203">
                  <c:v>3.5</c:v>
                </c:pt>
                <c:pt idx="204">
                  <c:v>3.48</c:v>
                </c:pt>
                <c:pt idx="205">
                  <c:v>3.48</c:v>
                </c:pt>
                <c:pt idx="206">
                  <c:v>3.48</c:v>
                </c:pt>
                <c:pt idx="207">
                  <c:v>3.5</c:v>
                </c:pt>
                <c:pt idx="208">
                  <c:v>3.48</c:v>
                </c:pt>
                <c:pt idx="209">
                  <c:v>3.48</c:v>
                </c:pt>
                <c:pt idx="210">
                  <c:v>3.49</c:v>
                </c:pt>
                <c:pt idx="211">
                  <c:v>3.49</c:v>
                </c:pt>
                <c:pt idx="212">
                  <c:v>3.48</c:v>
                </c:pt>
                <c:pt idx="213">
                  <c:v>3.48</c:v>
                </c:pt>
                <c:pt idx="214">
                  <c:v>3.48</c:v>
                </c:pt>
                <c:pt idx="215">
                  <c:v>3.47</c:v>
                </c:pt>
                <c:pt idx="216">
                  <c:v>3.52</c:v>
                </c:pt>
                <c:pt idx="217">
                  <c:v>3.53</c:v>
                </c:pt>
                <c:pt idx="218">
                  <c:v>3.53</c:v>
                </c:pt>
                <c:pt idx="219">
                  <c:v>3.53</c:v>
                </c:pt>
                <c:pt idx="220">
                  <c:v>3.52</c:v>
                </c:pt>
                <c:pt idx="221">
                  <c:v>3.55</c:v>
                </c:pt>
                <c:pt idx="222">
                  <c:v>3.53</c:v>
                </c:pt>
                <c:pt idx="223">
                  <c:v>3.53</c:v>
                </c:pt>
                <c:pt idx="224">
                  <c:v>3.53</c:v>
                </c:pt>
                <c:pt idx="225">
                  <c:v>3.51</c:v>
                </c:pt>
                <c:pt idx="226">
                  <c:v>3.52</c:v>
                </c:pt>
                <c:pt idx="227">
                  <c:v>3.51</c:v>
                </c:pt>
                <c:pt idx="228">
                  <c:v>3.51</c:v>
                </c:pt>
                <c:pt idx="229">
                  <c:v>3.51</c:v>
                </c:pt>
                <c:pt idx="230">
                  <c:v>3.51</c:v>
                </c:pt>
                <c:pt idx="231">
                  <c:v>3.5</c:v>
                </c:pt>
                <c:pt idx="232">
                  <c:v>3.5</c:v>
                </c:pt>
                <c:pt idx="233">
                  <c:v>3.49</c:v>
                </c:pt>
                <c:pt idx="234">
                  <c:v>3.5</c:v>
                </c:pt>
                <c:pt idx="235">
                  <c:v>3.48</c:v>
                </c:pt>
                <c:pt idx="236">
                  <c:v>3.49</c:v>
                </c:pt>
                <c:pt idx="237">
                  <c:v>3.49</c:v>
                </c:pt>
                <c:pt idx="238">
                  <c:v>3.49</c:v>
                </c:pt>
                <c:pt idx="239">
                  <c:v>3.48</c:v>
                </c:pt>
                <c:pt idx="240">
                  <c:v>3.47</c:v>
                </c:pt>
                <c:pt idx="241">
                  <c:v>3.51</c:v>
                </c:pt>
                <c:pt idx="242">
                  <c:v>3.51</c:v>
                </c:pt>
                <c:pt idx="243">
                  <c:v>3.52</c:v>
                </c:pt>
                <c:pt idx="244">
                  <c:v>3.52</c:v>
                </c:pt>
                <c:pt idx="245">
                  <c:v>3.52</c:v>
                </c:pt>
                <c:pt idx="246">
                  <c:v>3.52</c:v>
                </c:pt>
                <c:pt idx="247">
                  <c:v>3.52</c:v>
                </c:pt>
                <c:pt idx="248">
                  <c:v>3.52</c:v>
                </c:pt>
                <c:pt idx="249">
                  <c:v>3.52</c:v>
                </c:pt>
                <c:pt idx="250">
                  <c:v>3.51</c:v>
                </c:pt>
                <c:pt idx="251">
                  <c:v>3.52</c:v>
                </c:pt>
                <c:pt idx="252">
                  <c:v>3.51</c:v>
                </c:pt>
                <c:pt idx="253">
                  <c:v>3.51</c:v>
                </c:pt>
                <c:pt idx="254">
                  <c:v>3.56</c:v>
                </c:pt>
                <c:pt idx="255">
                  <c:v>3.5</c:v>
                </c:pt>
                <c:pt idx="256">
                  <c:v>3.51</c:v>
                </c:pt>
                <c:pt idx="257">
                  <c:v>3.51</c:v>
                </c:pt>
                <c:pt idx="258">
                  <c:v>3.52</c:v>
                </c:pt>
                <c:pt idx="259">
                  <c:v>3.51</c:v>
                </c:pt>
                <c:pt idx="260">
                  <c:v>3.51</c:v>
                </c:pt>
                <c:pt idx="261">
                  <c:v>3.5</c:v>
                </c:pt>
                <c:pt idx="262">
                  <c:v>3.52</c:v>
                </c:pt>
                <c:pt idx="263">
                  <c:v>3.51</c:v>
                </c:pt>
                <c:pt idx="264">
                  <c:v>3.51</c:v>
                </c:pt>
                <c:pt idx="265">
                  <c:v>3.49</c:v>
                </c:pt>
                <c:pt idx="266">
                  <c:v>3.5</c:v>
                </c:pt>
                <c:pt idx="267">
                  <c:v>3.5</c:v>
                </c:pt>
                <c:pt idx="268">
                  <c:v>3.49</c:v>
                </c:pt>
                <c:pt idx="269">
                  <c:v>3.5</c:v>
                </c:pt>
                <c:pt idx="270">
                  <c:v>3.48</c:v>
                </c:pt>
                <c:pt idx="271">
                  <c:v>3.5</c:v>
                </c:pt>
                <c:pt idx="272">
                  <c:v>3.5</c:v>
                </c:pt>
                <c:pt idx="273">
                  <c:v>3.49</c:v>
                </c:pt>
                <c:pt idx="274">
                  <c:v>3.54</c:v>
                </c:pt>
                <c:pt idx="275">
                  <c:v>3.54</c:v>
                </c:pt>
                <c:pt idx="276">
                  <c:v>3.53</c:v>
                </c:pt>
                <c:pt idx="277">
                  <c:v>3.54</c:v>
                </c:pt>
                <c:pt idx="278">
                  <c:v>3.53</c:v>
                </c:pt>
                <c:pt idx="279">
                  <c:v>3.54</c:v>
                </c:pt>
                <c:pt idx="280">
                  <c:v>3.53</c:v>
                </c:pt>
                <c:pt idx="281">
                  <c:v>3.52</c:v>
                </c:pt>
                <c:pt idx="282">
                  <c:v>3.52</c:v>
                </c:pt>
                <c:pt idx="283">
                  <c:v>3.49</c:v>
                </c:pt>
                <c:pt idx="284">
                  <c:v>3.49</c:v>
                </c:pt>
                <c:pt idx="285">
                  <c:v>3.49</c:v>
                </c:pt>
                <c:pt idx="286">
                  <c:v>3.45</c:v>
                </c:pt>
                <c:pt idx="287">
                  <c:v>3.44</c:v>
                </c:pt>
                <c:pt idx="288">
                  <c:v>3.51</c:v>
                </c:pt>
                <c:pt idx="289">
                  <c:v>3.5</c:v>
                </c:pt>
                <c:pt idx="290">
                  <c:v>3.51</c:v>
                </c:pt>
                <c:pt idx="291">
                  <c:v>3.5</c:v>
                </c:pt>
                <c:pt idx="292">
                  <c:v>3.5</c:v>
                </c:pt>
                <c:pt idx="293">
                  <c:v>3.51</c:v>
                </c:pt>
                <c:pt idx="294">
                  <c:v>3.5</c:v>
                </c:pt>
                <c:pt idx="295">
                  <c:v>3.49</c:v>
                </c:pt>
                <c:pt idx="296">
                  <c:v>3.5</c:v>
                </c:pt>
                <c:pt idx="297">
                  <c:v>3.51</c:v>
                </c:pt>
                <c:pt idx="298">
                  <c:v>3.5</c:v>
                </c:pt>
                <c:pt idx="299">
                  <c:v>3.49</c:v>
                </c:pt>
                <c:pt idx="300">
                  <c:v>3.5</c:v>
                </c:pt>
                <c:pt idx="301">
                  <c:v>3.49</c:v>
                </c:pt>
                <c:pt idx="302">
                  <c:v>3.5</c:v>
                </c:pt>
                <c:pt idx="303">
                  <c:v>3.51</c:v>
                </c:pt>
                <c:pt idx="304">
                  <c:v>3.51</c:v>
                </c:pt>
                <c:pt idx="305">
                  <c:v>3.52</c:v>
                </c:pt>
                <c:pt idx="306">
                  <c:v>3.51</c:v>
                </c:pt>
                <c:pt idx="307">
                  <c:v>3.5</c:v>
                </c:pt>
                <c:pt idx="308">
                  <c:v>3.5</c:v>
                </c:pt>
                <c:pt idx="309">
                  <c:v>3.51</c:v>
                </c:pt>
                <c:pt idx="310">
                  <c:v>3.51</c:v>
                </c:pt>
                <c:pt idx="311">
                  <c:v>3.5</c:v>
                </c:pt>
                <c:pt idx="312">
                  <c:v>3.5</c:v>
                </c:pt>
                <c:pt idx="313">
                  <c:v>3.5</c:v>
                </c:pt>
                <c:pt idx="314">
                  <c:v>3.49</c:v>
                </c:pt>
                <c:pt idx="315">
                  <c:v>3.49</c:v>
                </c:pt>
                <c:pt idx="316">
                  <c:v>3.49</c:v>
                </c:pt>
                <c:pt idx="317">
                  <c:v>3.49</c:v>
                </c:pt>
                <c:pt idx="318">
                  <c:v>3.48</c:v>
                </c:pt>
                <c:pt idx="319">
                  <c:v>3.48</c:v>
                </c:pt>
                <c:pt idx="320">
                  <c:v>3.48</c:v>
                </c:pt>
                <c:pt idx="321">
                  <c:v>3.48</c:v>
                </c:pt>
                <c:pt idx="322">
                  <c:v>3.51</c:v>
                </c:pt>
                <c:pt idx="323">
                  <c:v>3.51</c:v>
                </c:pt>
                <c:pt idx="324">
                  <c:v>3.51</c:v>
                </c:pt>
                <c:pt idx="325">
                  <c:v>3.5</c:v>
                </c:pt>
                <c:pt idx="326">
                  <c:v>3.5</c:v>
                </c:pt>
                <c:pt idx="327">
                  <c:v>3.5</c:v>
                </c:pt>
                <c:pt idx="328">
                  <c:v>3.5</c:v>
                </c:pt>
                <c:pt idx="329">
                  <c:v>3.5</c:v>
                </c:pt>
                <c:pt idx="330">
                  <c:v>3.5</c:v>
                </c:pt>
                <c:pt idx="331">
                  <c:v>3.5</c:v>
                </c:pt>
                <c:pt idx="332">
                  <c:v>3.5</c:v>
                </c:pt>
                <c:pt idx="333">
                  <c:v>3.51</c:v>
                </c:pt>
                <c:pt idx="334">
                  <c:v>3.49</c:v>
                </c:pt>
                <c:pt idx="335">
                  <c:v>3.49</c:v>
                </c:pt>
                <c:pt idx="336">
                  <c:v>3.49</c:v>
                </c:pt>
                <c:pt idx="337">
                  <c:v>3.48</c:v>
                </c:pt>
                <c:pt idx="338">
                  <c:v>3.48</c:v>
                </c:pt>
                <c:pt idx="339">
                  <c:v>3.49</c:v>
                </c:pt>
                <c:pt idx="340">
                  <c:v>3.49</c:v>
                </c:pt>
                <c:pt idx="341">
                  <c:v>3.49</c:v>
                </c:pt>
                <c:pt idx="342">
                  <c:v>3.49</c:v>
                </c:pt>
                <c:pt idx="343">
                  <c:v>3.47</c:v>
                </c:pt>
                <c:pt idx="344">
                  <c:v>3.48</c:v>
                </c:pt>
                <c:pt idx="345">
                  <c:v>3.48</c:v>
                </c:pt>
                <c:pt idx="346">
                  <c:v>3.47</c:v>
                </c:pt>
                <c:pt idx="347">
                  <c:v>3.47</c:v>
                </c:pt>
                <c:pt idx="348">
                  <c:v>3.47</c:v>
                </c:pt>
                <c:pt idx="349">
                  <c:v>3.46</c:v>
                </c:pt>
                <c:pt idx="350">
                  <c:v>3.47</c:v>
                </c:pt>
                <c:pt idx="351">
                  <c:v>3.47</c:v>
                </c:pt>
                <c:pt idx="352">
                  <c:v>3.46</c:v>
                </c:pt>
                <c:pt idx="353">
                  <c:v>3.47</c:v>
                </c:pt>
                <c:pt idx="354">
                  <c:v>3.47</c:v>
                </c:pt>
                <c:pt idx="355">
                  <c:v>3.47</c:v>
                </c:pt>
                <c:pt idx="356">
                  <c:v>3.46</c:v>
                </c:pt>
                <c:pt idx="357">
                  <c:v>3.51</c:v>
                </c:pt>
                <c:pt idx="358">
                  <c:v>3.5</c:v>
                </c:pt>
                <c:pt idx="359">
                  <c:v>3.5</c:v>
                </c:pt>
                <c:pt idx="360">
                  <c:v>3.49</c:v>
                </c:pt>
                <c:pt idx="361">
                  <c:v>3.5</c:v>
                </c:pt>
                <c:pt idx="362">
                  <c:v>3.5</c:v>
                </c:pt>
                <c:pt idx="363">
                  <c:v>3.5</c:v>
                </c:pt>
                <c:pt idx="364">
                  <c:v>3.5</c:v>
                </c:pt>
                <c:pt idx="365">
                  <c:v>3.5</c:v>
                </c:pt>
                <c:pt idx="366">
                  <c:v>3.49</c:v>
                </c:pt>
                <c:pt idx="367">
                  <c:v>3.46</c:v>
                </c:pt>
                <c:pt idx="368">
                  <c:v>3.46</c:v>
                </c:pt>
                <c:pt idx="369">
                  <c:v>3.47</c:v>
                </c:pt>
                <c:pt idx="370">
                  <c:v>3.49</c:v>
                </c:pt>
                <c:pt idx="371">
                  <c:v>3.48</c:v>
                </c:pt>
                <c:pt idx="372">
                  <c:v>3.48</c:v>
                </c:pt>
                <c:pt idx="373">
                  <c:v>3.48</c:v>
                </c:pt>
                <c:pt idx="374">
                  <c:v>3.49</c:v>
                </c:pt>
                <c:pt idx="375">
                  <c:v>3.5</c:v>
                </c:pt>
                <c:pt idx="376">
                  <c:v>3.49</c:v>
                </c:pt>
                <c:pt idx="377">
                  <c:v>3.49</c:v>
                </c:pt>
                <c:pt idx="378">
                  <c:v>3.51</c:v>
                </c:pt>
                <c:pt idx="379">
                  <c:v>3.49</c:v>
                </c:pt>
                <c:pt idx="380">
                  <c:v>3.5</c:v>
                </c:pt>
                <c:pt idx="381">
                  <c:v>3.5</c:v>
                </c:pt>
                <c:pt idx="382">
                  <c:v>3.49</c:v>
                </c:pt>
                <c:pt idx="383">
                  <c:v>3.51</c:v>
                </c:pt>
                <c:pt idx="384">
                  <c:v>3.53</c:v>
                </c:pt>
                <c:pt idx="385">
                  <c:v>3.53</c:v>
                </c:pt>
                <c:pt idx="386">
                  <c:v>3.53</c:v>
                </c:pt>
                <c:pt idx="387">
                  <c:v>3.53</c:v>
                </c:pt>
                <c:pt idx="388">
                  <c:v>3.54</c:v>
                </c:pt>
                <c:pt idx="389">
                  <c:v>3.51</c:v>
                </c:pt>
                <c:pt idx="390">
                  <c:v>3.51</c:v>
                </c:pt>
                <c:pt idx="391">
                  <c:v>3.52</c:v>
                </c:pt>
                <c:pt idx="392">
                  <c:v>3.51</c:v>
                </c:pt>
                <c:pt idx="393">
                  <c:v>3.49</c:v>
                </c:pt>
                <c:pt idx="394">
                  <c:v>3.5</c:v>
                </c:pt>
                <c:pt idx="395">
                  <c:v>3.5</c:v>
                </c:pt>
                <c:pt idx="396">
                  <c:v>3.48</c:v>
                </c:pt>
                <c:pt idx="397">
                  <c:v>3.48</c:v>
                </c:pt>
                <c:pt idx="398">
                  <c:v>3.47</c:v>
                </c:pt>
                <c:pt idx="399">
                  <c:v>3.49</c:v>
                </c:pt>
                <c:pt idx="400">
                  <c:v>3.49</c:v>
                </c:pt>
                <c:pt idx="401">
                  <c:v>3.48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3.48</c:v>
                </c:pt>
                <c:pt idx="406">
                  <c:v>3.48</c:v>
                </c:pt>
                <c:pt idx="407">
                  <c:v>3.48</c:v>
                </c:pt>
                <c:pt idx="408">
                  <c:v>3.49</c:v>
                </c:pt>
                <c:pt idx="409">
                  <c:v>3.54</c:v>
                </c:pt>
                <c:pt idx="410">
                  <c:v>3.54</c:v>
                </c:pt>
                <c:pt idx="411">
                  <c:v>3.53</c:v>
                </c:pt>
                <c:pt idx="412">
                  <c:v>3.53</c:v>
                </c:pt>
                <c:pt idx="413">
                  <c:v>3.53</c:v>
                </c:pt>
                <c:pt idx="414">
                  <c:v>3.53</c:v>
                </c:pt>
                <c:pt idx="415">
                  <c:v>3.54</c:v>
                </c:pt>
                <c:pt idx="416">
                  <c:v>3.53</c:v>
                </c:pt>
                <c:pt idx="417">
                  <c:v>3.53</c:v>
                </c:pt>
                <c:pt idx="418">
                  <c:v>3.53</c:v>
                </c:pt>
                <c:pt idx="419">
                  <c:v>3.53</c:v>
                </c:pt>
                <c:pt idx="420">
                  <c:v>3.53</c:v>
                </c:pt>
                <c:pt idx="421">
                  <c:v>3.52</c:v>
                </c:pt>
                <c:pt idx="422">
                  <c:v>3.49</c:v>
                </c:pt>
                <c:pt idx="423">
                  <c:v>3.49</c:v>
                </c:pt>
                <c:pt idx="424">
                  <c:v>3.49</c:v>
                </c:pt>
                <c:pt idx="425">
                  <c:v>3.49</c:v>
                </c:pt>
                <c:pt idx="426">
                  <c:v>3.48</c:v>
                </c:pt>
                <c:pt idx="427">
                  <c:v>3.49</c:v>
                </c:pt>
                <c:pt idx="428">
                  <c:v>3.49</c:v>
                </c:pt>
                <c:pt idx="429">
                  <c:v>3.49</c:v>
                </c:pt>
                <c:pt idx="430">
                  <c:v>3.49</c:v>
                </c:pt>
                <c:pt idx="431">
                  <c:v>3.49</c:v>
                </c:pt>
                <c:pt idx="432">
                  <c:v>3.49</c:v>
                </c:pt>
                <c:pt idx="433">
                  <c:v>3.49</c:v>
                </c:pt>
                <c:pt idx="434">
                  <c:v>3.48</c:v>
                </c:pt>
                <c:pt idx="435">
                  <c:v>3.51</c:v>
                </c:pt>
                <c:pt idx="436">
                  <c:v>3.52</c:v>
                </c:pt>
                <c:pt idx="437">
                  <c:v>3.51</c:v>
                </c:pt>
                <c:pt idx="438">
                  <c:v>3.5</c:v>
                </c:pt>
                <c:pt idx="439">
                  <c:v>3.49</c:v>
                </c:pt>
                <c:pt idx="440">
                  <c:v>3.52</c:v>
                </c:pt>
                <c:pt idx="441">
                  <c:v>3.52</c:v>
                </c:pt>
                <c:pt idx="442">
                  <c:v>3.51</c:v>
                </c:pt>
                <c:pt idx="443">
                  <c:v>3.49</c:v>
                </c:pt>
                <c:pt idx="444">
                  <c:v>3.51</c:v>
                </c:pt>
                <c:pt idx="445">
                  <c:v>3.51</c:v>
                </c:pt>
                <c:pt idx="446">
                  <c:v>3.5</c:v>
                </c:pt>
                <c:pt idx="447">
                  <c:v>3.5</c:v>
                </c:pt>
                <c:pt idx="448">
                  <c:v>3.49</c:v>
                </c:pt>
                <c:pt idx="449">
                  <c:v>3.46</c:v>
                </c:pt>
                <c:pt idx="450">
                  <c:v>3.53</c:v>
                </c:pt>
                <c:pt idx="451">
                  <c:v>3.53</c:v>
                </c:pt>
                <c:pt idx="452">
                  <c:v>3.53</c:v>
                </c:pt>
                <c:pt idx="453">
                  <c:v>3.53</c:v>
                </c:pt>
                <c:pt idx="454">
                  <c:v>3.55</c:v>
                </c:pt>
                <c:pt idx="455">
                  <c:v>3.53</c:v>
                </c:pt>
                <c:pt idx="456">
                  <c:v>3.53</c:v>
                </c:pt>
                <c:pt idx="457">
                  <c:v>3.53</c:v>
                </c:pt>
                <c:pt idx="458">
                  <c:v>3.52</c:v>
                </c:pt>
                <c:pt idx="459">
                  <c:v>3.52</c:v>
                </c:pt>
                <c:pt idx="460">
                  <c:v>3.52</c:v>
                </c:pt>
                <c:pt idx="461">
                  <c:v>3.52</c:v>
                </c:pt>
                <c:pt idx="462">
                  <c:v>3.51</c:v>
                </c:pt>
                <c:pt idx="463">
                  <c:v>3.51</c:v>
                </c:pt>
                <c:pt idx="464">
                  <c:v>3.51</c:v>
                </c:pt>
                <c:pt idx="465">
                  <c:v>3.51</c:v>
                </c:pt>
                <c:pt idx="466">
                  <c:v>3.53</c:v>
                </c:pt>
                <c:pt idx="467">
                  <c:v>3.53</c:v>
                </c:pt>
                <c:pt idx="468">
                  <c:v>3.53</c:v>
                </c:pt>
                <c:pt idx="469">
                  <c:v>3.54</c:v>
                </c:pt>
                <c:pt idx="470">
                  <c:v>3.52</c:v>
                </c:pt>
                <c:pt idx="471">
                  <c:v>3.53</c:v>
                </c:pt>
                <c:pt idx="472">
                  <c:v>3.53</c:v>
                </c:pt>
                <c:pt idx="473">
                  <c:v>3.53</c:v>
                </c:pt>
                <c:pt idx="474">
                  <c:v>3.52</c:v>
                </c:pt>
                <c:pt idx="475">
                  <c:v>3.52</c:v>
                </c:pt>
                <c:pt idx="476">
                  <c:v>3.51</c:v>
                </c:pt>
                <c:pt idx="477">
                  <c:v>3.51</c:v>
                </c:pt>
                <c:pt idx="478">
                  <c:v>3.51</c:v>
                </c:pt>
                <c:pt idx="479">
                  <c:v>3.5</c:v>
                </c:pt>
                <c:pt idx="480">
                  <c:v>3.52</c:v>
                </c:pt>
                <c:pt idx="481">
                  <c:v>3.5</c:v>
                </c:pt>
                <c:pt idx="482">
                  <c:v>3.5</c:v>
                </c:pt>
                <c:pt idx="483">
                  <c:v>3.5</c:v>
                </c:pt>
                <c:pt idx="484">
                  <c:v>3.5</c:v>
                </c:pt>
                <c:pt idx="485">
                  <c:v>3.49</c:v>
                </c:pt>
                <c:pt idx="486">
                  <c:v>3.49</c:v>
                </c:pt>
                <c:pt idx="487">
                  <c:v>3.48</c:v>
                </c:pt>
                <c:pt idx="488">
                  <c:v>3.49</c:v>
                </c:pt>
                <c:pt idx="489">
                  <c:v>3.48</c:v>
                </c:pt>
                <c:pt idx="490">
                  <c:v>3.46</c:v>
                </c:pt>
                <c:pt idx="491">
                  <c:v>3.45</c:v>
                </c:pt>
                <c:pt idx="492">
                  <c:v>3.53</c:v>
                </c:pt>
                <c:pt idx="493">
                  <c:v>3.53</c:v>
                </c:pt>
                <c:pt idx="494">
                  <c:v>3.52</c:v>
                </c:pt>
                <c:pt idx="495">
                  <c:v>3.52</c:v>
                </c:pt>
                <c:pt idx="496">
                  <c:v>3.52</c:v>
                </c:pt>
                <c:pt idx="497">
                  <c:v>3.51</c:v>
                </c:pt>
                <c:pt idx="498">
                  <c:v>3.51</c:v>
                </c:pt>
                <c:pt idx="499">
                  <c:v>3.51</c:v>
                </c:pt>
                <c:pt idx="500">
                  <c:v>3.51</c:v>
                </c:pt>
                <c:pt idx="501">
                  <c:v>3.49</c:v>
                </c:pt>
                <c:pt idx="502">
                  <c:v>3.51</c:v>
                </c:pt>
                <c:pt idx="503">
                  <c:v>3.48</c:v>
                </c:pt>
                <c:pt idx="504">
                  <c:v>3.48</c:v>
                </c:pt>
                <c:pt idx="505">
                  <c:v>3.48</c:v>
                </c:pt>
                <c:pt idx="506">
                  <c:v>3.51</c:v>
                </c:pt>
                <c:pt idx="507">
                  <c:v>3.5</c:v>
                </c:pt>
                <c:pt idx="508">
                  <c:v>3.48</c:v>
                </c:pt>
                <c:pt idx="509">
                  <c:v>3.5</c:v>
                </c:pt>
                <c:pt idx="510">
                  <c:v>3.5</c:v>
                </c:pt>
                <c:pt idx="511">
                  <c:v>3.5</c:v>
                </c:pt>
                <c:pt idx="512">
                  <c:v>3.52</c:v>
                </c:pt>
                <c:pt idx="513">
                  <c:v>3.49</c:v>
                </c:pt>
                <c:pt idx="514">
                  <c:v>3.48</c:v>
                </c:pt>
                <c:pt idx="515">
                  <c:v>3.48</c:v>
                </c:pt>
                <c:pt idx="516">
                  <c:v>3.49</c:v>
                </c:pt>
                <c:pt idx="517">
                  <c:v>3.48</c:v>
                </c:pt>
                <c:pt idx="518">
                  <c:v>3.48</c:v>
                </c:pt>
                <c:pt idx="519">
                  <c:v>3.48</c:v>
                </c:pt>
                <c:pt idx="520">
                  <c:v>3.48</c:v>
                </c:pt>
                <c:pt idx="521">
                  <c:v>3.53</c:v>
                </c:pt>
                <c:pt idx="522">
                  <c:v>3.53</c:v>
                </c:pt>
                <c:pt idx="523">
                  <c:v>3.53</c:v>
                </c:pt>
                <c:pt idx="524">
                  <c:v>3.53</c:v>
                </c:pt>
                <c:pt idx="525">
                  <c:v>3.54</c:v>
                </c:pt>
                <c:pt idx="526">
                  <c:v>3.53</c:v>
                </c:pt>
                <c:pt idx="527">
                  <c:v>3.52</c:v>
                </c:pt>
                <c:pt idx="528">
                  <c:v>3.52</c:v>
                </c:pt>
                <c:pt idx="529">
                  <c:v>3.52</c:v>
                </c:pt>
                <c:pt idx="530">
                  <c:v>3.51</c:v>
                </c:pt>
                <c:pt idx="531">
                  <c:v>3.51</c:v>
                </c:pt>
                <c:pt idx="532">
                  <c:v>3.51</c:v>
                </c:pt>
                <c:pt idx="533">
                  <c:v>3.51</c:v>
                </c:pt>
                <c:pt idx="534">
                  <c:v>3.49</c:v>
                </c:pt>
                <c:pt idx="535">
                  <c:v>3.5</c:v>
                </c:pt>
                <c:pt idx="536">
                  <c:v>3.49</c:v>
                </c:pt>
                <c:pt idx="537">
                  <c:v>3.5</c:v>
                </c:pt>
                <c:pt idx="538">
                  <c:v>3.49</c:v>
                </c:pt>
                <c:pt idx="539">
                  <c:v>3.47</c:v>
                </c:pt>
                <c:pt idx="540">
                  <c:v>3.49</c:v>
                </c:pt>
                <c:pt idx="541">
                  <c:v>3.49</c:v>
                </c:pt>
                <c:pt idx="542">
                  <c:v>3.48</c:v>
                </c:pt>
                <c:pt idx="543">
                  <c:v>3.48</c:v>
                </c:pt>
                <c:pt idx="544">
                  <c:v>3.53</c:v>
                </c:pt>
                <c:pt idx="545">
                  <c:v>3.53</c:v>
                </c:pt>
                <c:pt idx="546">
                  <c:v>3.53</c:v>
                </c:pt>
                <c:pt idx="547">
                  <c:v>3.53</c:v>
                </c:pt>
                <c:pt idx="548">
                  <c:v>3.52</c:v>
                </c:pt>
                <c:pt idx="549">
                  <c:v>3.52</c:v>
                </c:pt>
                <c:pt idx="550">
                  <c:v>3.52</c:v>
                </c:pt>
                <c:pt idx="551">
                  <c:v>3.52</c:v>
                </c:pt>
                <c:pt idx="552">
                  <c:v>3.5</c:v>
                </c:pt>
                <c:pt idx="553">
                  <c:v>3.51</c:v>
                </c:pt>
                <c:pt idx="554">
                  <c:v>3.5</c:v>
                </c:pt>
                <c:pt idx="555">
                  <c:v>3.5</c:v>
                </c:pt>
                <c:pt idx="556">
                  <c:v>3.49</c:v>
                </c:pt>
                <c:pt idx="557">
                  <c:v>3.49</c:v>
                </c:pt>
                <c:pt idx="558">
                  <c:v>3.49</c:v>
                </c:pt>
                <c:pt idx="559">
                  <c:v>3.49</c:v>
                </c:pt>
                <c:pt idx="560">
                  <c:v>3.48</c:v>
                </c:pt>
                <c:pt idx="561">
                  <c:v>3.49</c:v>
                </c:pt>
                <c:pt idx="562">
                  <c:v>3.48</c:v>
                </c:pt>
                <c:pt idx="563">
                  <c:v>3.47</c:v>
                </c:pt>
                <c:pt idx="564">
                  <c:v>3.48</c:v>
                </c:pt>
                <c:pt idx="565">
                  <c:v>3.47</c:v>
                </c:pt>
                <c:pt idx="566">
                  <c:v>3.48</c:v>
                </c:pt>
                <c:pt idx="567">
                  <c:v>3.47</c:v>
                </c:pt>
                <c:pt idx="568">
                  <c:v>3.55</c:v>
                </c:pt>
                <c:pt idx="569">
                  <c:v>3.53</c:v>
                </c:pt>
                <c:pt idx="570">
                  <c:v>3.53</c:v>
                </c:pt>
                <c:pt idx="571">
                  <c:v>3.52</c:v>
                </c:pt>
                <c:pt idx="572">
                  <c:v>3.52</c:v>
                </c:pt>
                <c:pt idx="573">
                  <c:v>3.52</c:v>
                </c:pt>
                <c:pt idx="574">
                  <c:v>3.51</c:v>
                </c:pt>
                <c:pt idx="575">
                  <c:v>3.52</c:v>
                </c:pt>
                <c:pt idx="576">
                  <c:v>3.52</c:v>
                </c:pt>
                <c:pt idx="577">
                  <c:v>3.51</c:v>
                </c:pt>
                <c:pt idx="578">
                  <c:v>3.51</c:v>
                </c:pt>
                <c:pt idx="579">
                  <c:v>3.51</c:v>
                </c:pt>
                <c:pt idx="580">
                  <c:v>3.51</c:v>
                </c:pt>
                <c:pt idx="581">
                  <c:v>3.51</c:v>
                </c:pt>
                <c:pt idx="582">
                  <c:v>3.49</c:v>
                </c:pt>
                <c:pt idx="583">
                  <c:v>3.49</c:v>
                </c:pt>
                <c:pt idx="584">
                  <c:v>3.5</c:v>
                </c:pt>
                <c:pt idx="585">
                  <c:v>3.52</c:v>
                </c:pt>
                <c:pt idx="586">
                  <c:v>3.52</c:v>
                </c:pt>
                <c:pt idx="587">
                  <c:v>3.52</c:v>
                </c:pt>
                <c:pt idx="588">
                  <c:v>3.52</c:v>
                </c:pt>
                <c:pt idx="589">
                  <c:v>3.51</c:v>
                </c:pt>
                <c:pt idx="590">
                  <c:v>3.51</c:v>
                </c:pt>
                <c:pt idx="591">
                  <c:v>3.51</c:v>
                </c:pt>
                <c:pt idx="592">
                  <c:v>3.51</c:v>
                </c:pt>
                <c:pt idx="593">
                  <c:v>3.47</c:v>
                </c:pt>
                <c:pt idx="594">
                  <c:v>3.47</c:v>
                </c:pt>
                <c:pt idx="595">
                  <c:v>3.47</c:v>
                </c:pt>
                <c:pt idx="596">
                  <c:v>3.48</c:v>
                </c:pt>
                <c:pt idx="597">
                  <c:v>3.5</c:v>
                </c:pt>
                <c:pt idx="598">
                  <c:v>3.49</c:v>
                </c:pt>
                <c:pt idx="599">
                  <c:v>3.5</c:v>
                </c:pt>
                <c:pt idx="600">
                  <c:v>3.5</c:v>
                </c:pt>
                <c:pt idx="601">
                  <c:v>3.49</c:v>
                </c:pt>
                <c:pt idx="602">
                  <c:v>3.48</c:v>
                </c:pt>
                <c:pt idx="603">
                  <c:v>3.49</c:v>
                </c:pt>
                <c:pt idx="604">
                  <c:v>3.49</c:v>
                </c:pt>
                <c:pt idx="605">
                  <c:v>3.45</c:v>
                </c:pt>
                <c:pt idx="606">
                  <c:v>3.51</c:v>
                </c:pt>
                <c:pt idx="607">
                  <c:v>3.51</c:v>
                </c:pt>
                <c:pt idx="608">
                  <c:v>3.53</c:v>
                </c:pt>
                <c:pt idx="609">
                  <c:v>3.51</c:v>
                </c:pt>
                <c:pt idx="610">
                  <c:v>3.53</c:v>
                </c:pt>
                <c:pt idx="611">
                  <c:v>3.53</c:v>
                </c:pt>
                <c:pt idx="612">
                  <c:v>3.53</c:v>
                </c:pt>
                <c:pt idx="613">
                  <c:v>3.53</c:v>
                </c:pt>
                <c:pt idx="614">
                  <c:v>3.53</c:v>
                </c:pt>
                <c:pt idx="615">
                  <c:v>3.52</c:v>
                </c:pt>
                <c:pt idx="616">
                  <c:v>3.53</c:v>
                </c:pt>
                <c:pt idx="617">
                  <c:v>3.53</c:v>
                </c:pt>
                <c:pt idx="618">
                  <c:v>3.52</c:v>
                </c:pt>
                <c:pt idx="619">
                  <c:v>3.53</c:v>
                </c:pt>
                <c:pt idx="620">
                  <c:v>3.53</c:v>
                </c:pt>
                <c:pt idx="621">
                  <c:v>3.53</c:v>
                </c:pt>
                <c:pt idx="622">
                  <c:v>3.51</c:v>
                </c:pt>
                <c:pt idx="623">
                  <c:v>3.5</c:v>
                </c:pt>
                <c:pt idx="624">
                  <c:v>3.53</c:v>
                </c:pt>
                <c:pt idx="625">
                  <c:v>3.52</c:v>
                </c:pt>
                <c:pt idx="626">
                  <c:v>3.51</c:v>
                </c:pt>
                <c:pt idx="627">
                  <c:v>3.5</c:v>
                </c:pt>
                <c:pt idx="628">
                  <c:v>3.48</c:v>
                </c:pt>
                <c:pt idx="629">
                  <c:v>3.49</c:v>
                </c:pt>
                <c:pt idx="630">
                  <c:v>3.5</c:v>
                </c:pt>
                <c:pt idx="631">
                  <c:v>3.48</c:v>
                </c:pt>
                <c:pt idx="632">
                  <c:v>3.47</c:v>
                </c:pt>
                <c:pt idx="633">
                  <c:v>3.47</c:v>
                </c:pt>
                <c:pt idx="634">
                  <c:v>3.47</c:v>
                </c:pt>
                <c:pt idx="635">
                  <c:v>3.48</c:v>
                </c:pt>
                <c:pt idx="636">
                  <c:v>3.5</c:v>
                </c:pt>
                <c:pt idx="637">
                  <c:v>3.47</c:v>
                </c:pt>
                <c:pt idx="638">
                  <c:v>3.48</c:v>
                </c:pt>
                <c:pt idx="639">
                  <c:v>3.48</c:v>
                </c:pt>
                <c:pt idx="640">
                  <c:v>3.45</c:v>
                </c:pt>
                <c:pt idx="641">
                  <c:v>3.46</c:v>
                </c:pt>
                <c:pt idx="642">
                  <c:v>3.46</c:v>
                </c:pt>
                <c:pt idx="643">
                  <c:v>3.5</c:v>
                </c:pt>
                <c:pt idx="644">
                  <c:v>3.54</c:v>
                </c:pt>
                <c:pt idx="645">
                  <c:v>3.54</c:v>
                </c:pt>
                <c:pt idx="646">
                  <c:v>3.54</c:v>
                </c:pt>
                <c:pt idx="647">
                  <c:v>3.54</c:v>
                </c:pt>
                <c:pt idx="648">
                  <c:v>3.53</c:v>
                </c:pt>
                <c:pt idx="649">
                  <c:v>3.54</c:v>
                </c:pt>
                <c:pt idx="650">
                  <c:v>3.54</c:v>
                </c:pt>
                <c:pt idx="651">
                  <c:v>3.54</c:v>
                </c:pt>
                <c:pt idx="652">
                  <c:v>3.54</c:v>
                </c:pt>
                <c:pt idx="653">
                  <c:v>3.53</c:v>
                </c:pt>
                <c:pt idx="654">
                  <c:v>3.53</c:v>
                </c:pt>
                <c:pt idx="655">
                  <c:v>3.53</c:v>
                </c:pt>
                <c:pt idx="656">
                  <c:v>3.53</c:v>
                </c:pt>
                <c:pt idx="657">
                  <c:v>3.53</c:v>
                </c:pt>
                <c:pt idx="658">
                  <c:v>3.53</c:v>
                </c:pt>
                <c:pt idx="659">
                  <c:v>3.52</c:v>
                </c:pt>
                <c:pt idx="660">
                  <c:v>3.53</c:v>
                </c:pt>
                <c:pt idx="661">
                  <c:v>3.52</c:v>
                </c:pt>
                <c:pt idx="662">
                  <c:v>3.52</c:v>
                </c:pt>
                <c:pt idx="663">
                  <c:v>3.52</c:v>
                </c:pt>
                <c:pt idx="664">
                  <c:v>3.51</c:v>
                </c:pt>
                <c:pt idx="665">
                  <c:v>3.5</c:v>
                </c:pt>
                <c:pt idx="666">
                  <c:v>3.5</c:v>
                </c:pt>
                <c:pt idx="667">
                  <c:v>3.5</c:v>
                </c:pt>
                <c:pt idx="668">
                  <c:v>3.52</c:v>
                </c:pt>
                <c:pt idx="669">
                  <c:v>3.49</c:v>
                </c:pt>
                <c:pt idx="670">
                  <c:v>3.49</c:v>
                </c:pt>
                <c:pt idx="671">
                  <c:v>3.5</c:v>
                </c:pt>
                <c:pt idx="672">
                  <c:v>3.57</c:v>
                </c:pt>
                <c:pt idx="673">
                  <c:v>3.53</c:v>
                </c:pt>
                <c:pt idx="674">
                  <c:v>3.52</c:v>
                </c:pt>
                <c:pt idx="675">
                  <c:v>3.53</c:v>
                </c:pt>
                <c:pt idx="676">
                  <c:v>3.52</c:v>
                </c:pt>
                <c:pt idx="677">
                  <c:v>3.52</c:v>
                </c:pt>
                <c:pt idx="678">
                  <c:v>3.51</c:v>
                </c:pt>
                <c:pt idx="679">
                  <c:v>3.51</c:v>
                </c:pt>
                <c:pt idx="680">
                  <c:v>3.51</c:v>
                </c:pt>
                <c:pt idx="681">
                  <c:v>3.5</c:v>
                </c:pt>
                <c:pt idx="682">
                  <c:v>3.5</c:v>
                </c:pt>
                <c:pt idx="683">
                  <c:v>3.51</c:v>
                </c:pt>
                <c:pt idx="684">
                  <c:v>3.48</c:v>
                </c:pt>
                <c:pt idx="685">
                  <c:v>3.5</c:v>
                </c:pt>
                <c:pt idx="686">
                  <c:v>3.5</c:v>
                </c:pt>
                <c:pt idx="687">
                  <c:v>3.49</c:v>
                </c:pt>
                <c:pt idx="688">
                  <c:v>3.49</c:v>
                </c:pt>
                <c:pt idx="689">
                  <c:v>3.49</c:v>
                </c:pt>
                <c:pt idx="690">
                  <c:v>3.49</c:v>
                </c:pt>
                <c:pt idx="691">
                  <c:v>3.49</c:v>
                </c:pt>
                <c:pt idx="692">
                  <c:v>3.48</c:v>
                </c:pt>
                <c:pt idx="693">
                  <c:v>3.47</c:v>
                </c:pt>
                <c:pt idx="694">
                  <c:v>3.48</c:v>
                </c:pt>
                <c:pt idx="695">
                  <c:v>3.47</c:v>
                </c:pt>
                <c:pt idx="696">
                  <c:v>3.51</c:v>
                </c:pt>
                <c:pt idx="697">
                  <c:v>3.55</c:v>
                </c:pt>
                <c:pt idx="698">
                  <c:v>3.5</c:v>
                </c:pt>
                <c:pt idx="699">
                  <c:v>3.51</c:v>
                </c:pt>
                <c:pt idx="700">
                  <c:v>3.51</c:v>
                </c:pt>
                <c:pt idx="701">
                  <c:v>3.5</c:v>
                </c:pt>
                <c:pt idx="702">
                  <c:v>3.52</c:v>
                </c:pt>
                <c:pt idx="703">
                  <c:v>3.52</c:v>
                </c:pt>
                <c:pt idx="704">
                  <c:v>3.53</c:v>
                </c:pt>
                <c:pt idx="705">
                  <c:v>3.53</c:v>
                </c:pt>
                <c:pt idx="706">
                  <c:v>3.53</c:v>
                </c:pt>
                <c:pt idx="707">
                  <c:v>3.53</c:v>
                </c:pt>
                <c:pt idx="708">
                  <c:v>3.53</c:v>
                </c:pt>
                <c:pt idx="709">
                  <c:v>3.52</c:v>
                </c:pt>
                <c:pt idx="710">
                  <c:v>3.52</c:v>
                </c:pt>
                <c:pt idx="711">
                  <c:v>3.51</c:v>
                </c:pt>
                <c:pt idx="712">
                  <c:v>3.51</c:v>
                </c:pt>
                <c:pt idx="713">
                  <c:v>3.51</c:v>
                </c:pt>
                <c:pt idx="714">
                  <c:v>3.5</c:v>
                </c:pt>
                <c:pt idx="715">
                  <c:v>3.51</c:v>
                </c:pt>
                <c:pt idx="716">
                  <c:v>3.5</c:v>
                </c:pt>
                <c:pt idx="717">
                  <c:v>3.5</c:v>
                </c:pt>
                <c:pt idx="718">
                  <c:v>3.52</c:v>
                </c:pt>
                <c:pt idx="719">
                  <c:v>3.49</c:v>
                </c:pt>
                <c:pt idx="720">
                  <c:v>3.5</c:v>
                </c:pt>
                <c:pt idx="721">
                  <c:v>3.49</c:v>
                </c:pt>
                <c:pt idx="722">
                  <c:v>3.5</c:v>
                </c:pt>
                <c:pt idx="723">
                  <c:v>3.51</c:v>
                </c:pt>
                <c:pt idx="724">
                  <c:v>3.51</c:v>
                </c:pt>
                <c:pt idx="725">
                  <c:v>3.51</c:v>
                </c:pt>
                <c:pt idx="726">
                  <c:v>3.53</c:v>
                </c:pt>
                <c:pt idx="727">
                  <c:v>3.53</c:v>
                </c:pt>
                <c:pt idx="728">
                  <c:v>3.52</c:v>
                </c:pt>
                <c:pt idx="729">
                  <c:v>3.51</c:v>
                </c:pt>
                <c:pt idx="730">
                  <c:v>3.52</c:v>
                </c:pt>
                <c:pt idx="731">
                  <c:v>3.51</c:v>
                </c:pt>
                <c:pt idx="732">
                  <c:v>3.51</c:v>
                </c:pt>
                <c:pt idx="733">
                  <c:v>3.54</c:v>
                </c:pt>
                <c:pt idx="734">
                  <c:v>3.51</c:v>
                </c:pt>
                <c:pt idx="735">
                  <c:v>3.51</c:v>
                </c:pt>
                <c:pt idx="736">
                  <c:v>3.5</c:v>
                </c:pt>
                <c:pt idx="737">
                  <c:v>3.53</c:v>
                </c:pt>
                <c:pt idx="738">
                  <c:v>3.52</c:v>
                </c:pt>
                <c:pt idx="739">
                  <c:v>3.51</c:v>
                </c:pt>
                <c:pt idx="740">
                  <c:v>3.52</c:v>
                </c:pt>
                <c:pt idx="741">
                  <c:v>3.52</c:v>
                </c:pt>
                <c:pt idx="742">
                  <c:v>3.52</c:v>
                </c:pt>
                <c:pt idx="743">
                  <c:v>3.5</c:v>
                </c:pt>
                <c:pt idx="744">
                  <c:v>3.51</c:v>
                </c:pt>
                <c:pt idx="745">
                  <c:v>3.52</c:v>
                </c:pt>
                <c:pt idx="746">
                  <c:v>3.53</c:v>
                </c:pt>
                <c:pt idx="747">
                  <c:v>3.52</c:v>
                </c:pt>
                <c:pt idx="748">
                  <c:v>3.51</c:v>
                </c:pt>
                <c:pt idx="749">
                  <c:v>3.5</c:v>
                </c:pt>
                <c:pt idx="750">
                  <c:v>3.51</c:v>
                </c:pt>
                <c:pt idx="751">
                  <c:v>3.51</c:v>
                </c:pt>
                <c:pt idx="752">
                  <c:v>3.5</c:v>
                </c:pt>
                <c:pt idx="753">
                  <c:v>3.51</c:v>
                </c:pt>
                <c:pt idx="754">
                  <c:v>3.52</c:v>
                </c:pt>
                <c:pt idx="755">
                  <c:v>3.5</c:v>
                </c:pt>
                <c:pt idx="756">
                  <c:v>3.5</c:v>
                </c:pt>
                <c:pt idx="757">
                  <c:v>3.48</c:v>
                </c:pt>
                <c:pt idx="758">
                  <c:v>3.51</c:v>
                </c:pt>
                <c:pt idx="759">
                  <c:v>3.5</c:v>
                </c:pt>
                <c:pt idx="760">
                  <c:v>3.5</c:v>
                </c:pt>
                <c:pt idx="761">
                  <c:v>3.49</c:v>
                </c:pt>
                <c:pt idx="762">
                  <c:v>3.5</c:v>
                </c:pt>
                <c:pt idx="763">
                  <c:v>3.49</c:v>
                </c:pt>
                <c:pt idx="764">
                  <c:v>3.52</c:v>
                </c:pt>
                <c:pt idx="765">
                  <c:v>3.52</c:v>
                </c:pt>
                <c:pt idx="766">
                  <c:v>3.51</c:v>
                </c:pt>
                <c:pt idx="767">
                  <c:v>3.52</c:v>
                </c:pt>
                <c:pt idx="768">
                  <c:v>3.52</c:v>
                </c:pt>
                <c:pt idx="769">
                  <c:v>3.52</c:v>
                </c:pt>
                <c:pt idx="770">
                  <c:v>3.51</c:v>
                </c:pt>
                <c:pt idx="771">
                  <c:v>3.49</c:v>
                </c:pt>
                <c:pt idx="772">
                  <c:v>3.49</c:v>
                </c:pt>
                <c:pt idx="773">
                  <c:v>3.48</c:v>
                </c:pt>
                <c:pt idx="774">
                  <c:v>3.48</c:v>
                </c:pt>
                <c:pt idx="775">
                  <c:v>3.49</c:v>
                </c:pt>
                <c:pt idx="776">
                  <c:v>3.49</c:v>
                </c:pt>
                <c:pt idx="777">
                  <c:v>3.49</c:v>
                </c:pt>
                <c:pt idx="778">
                  <c:v>3.49</c:v>
                </c:pt>
                <c:pt idx="779">
                  <c:v>3.49</c:v>
                </c:pt>
                <c:pt idx="780">
                  <c:v>3.48</c:v>
                </c:pt>
                <c:pt idx="781">
                  <c:v>3.48</c:v>
                </c:pt>
                <c:pt idx="782">
                  <c:v>3.48</c:v>
                </c:pt>
                <c:pt idx="783">
                  <c:v>3.52</c:v>
                </c:pt>
                <c:pt idx="784">
                  <c:v>3.5</c:v>
                </c:pt>
                <c:pt idx="785">
                  <c:v>3.53</c:v>
                </c:pt>
                <c:pt idx="786">
                  <c:v>3.51</c:v>
                </c:pt>
                <c:pt idx="787">
                  <c:v>3.51</c:v>
                </c:pt>
                <c:pt idx="788">
                  <c:v>3.51</c:v>
                </c:pt>
                <c:pt idx="789">
                  <c:v>3.51</c:v>
                </c:pt>
                <c:pt idx="790">
                  <c:v>3.53</c:v>
                </c:pt>
                <c:pt idx="791">
                  <c:v>3.51</c:v>
                </c:pt>
                <c:pt idx="792">
                  <c:v>3.5</c:v>
                </c:pt>
                <c:pt idx="793">
                  <c:v>3.5</c:v>
                </c:pt>
                <c:pt idx="794">
                  <c:v>3.51</c:v>
                </c:pt>
                <c:pt idx="795">
                  <c:v>3.5</c:v>
                </c:pt>
                <c:pt idx="796">
                  <c:v>3.51</c:v>
                </c:pt>
                <c:pt idx="797">
                  <c:v>3.54</c:v>
                </c:pt>
                <c:pt idx="798">
                  <c:v>3.53</c:v>
                </c:pt>
                <c:pt idx="799">
                  <c:v>3.53</c:v>
                </c:pt>
                <c:pt idx="800">
                  <c:v>3.52</c:v>
                </c:pt>
                <c:pt idx="801">
                  <c:v>3.53</c:v>
                </c:pt>
                <c:pt idx="802">
                  <c:v>3.52</c:v>
                </c:pt>
                <c:pt idx="803">
                  <c:v>3.53</c:v>
                </c:pt>
                <c:pt idx="804">
                  <c:v>3.52</c:v>
                </c:pt>
                <c:pt idx="805">
                  <c:v>3.52</c:v>
                </c:pt>
                <c:pt idx="806">
                  <c:v>3.52</c:v>
                </c:pt>
                <c:pt idx="807">
                  <c:v>3.52</c:v>
                </c:pt>
                <c:pt idx="808">
                  <c:v>3.52</c:v>
                </c:pt>
                <c:pt idx="809">
                  <c:v>3.51</c:v>
                </c:pt>
                <c:pt idx="810">
                  <c:v>3.51</c:v>
                </c:pt>
                <c:pt idx="811">
                  <c:v>3.51</c:v>
                </c:pt>
                <c:pt idx="812">
                  <c:v>3.52</c:v>
                </c:pt>
                <c:pt idx="813">
                  <c:v>3.5</c:v>
                </c:pt>
                <c:pt idx="814">
                  <c:v>3.52</c:v>
                </c:pt>
                <c:pt idx="815">
                  <c:v>3.51</c:v>
                </c:pt>
                <c:pt idx="816">
                  <c:v>3.5</c:v>
                </c:pt>
                <c:pt idx="817">
                  <c:v>3.5</c:v>
                </c:pt>
                <c:pt idx="818">
                  <c:v>3.5</c:v>
                </c:pt>
                <c:pt idx="819">
                  <c:v>3.49</c:v>
                </c:pt>
                <c:pt idx="820">
                  <c:v>3.49</c:v>
                </c:pt>
                <c:pt idx="821">
                  <c:v>3.52</c:v>
                </c:pt>
                <c:pt idx="822">
                  <c:v>3.53</c:v>
                </c:pt>
                <c:pt idx="823">
                  <c:v>3.52</c:v>
                </c:pt>
                <c:pt idx="824">
                  <c:v>3.51</c:v>
                </c:pt>
                <c:pt idx="825">
                  <c:v>3.51</c:v>
                </c:pt>
                <c:pt idx="826">
                  <c:v>3.52</c:v>
                </c:pt>
                <c:pt idx="827">
                  <c:v>3.51</c:v>
                </c:pt>
                <c:pt idx="828">
                  <c:v>3.51</c:v>
                </c:pt>
                <c:pt idx="829">
                  <c:v>3.51</c:v>
                </c:pt>
                <c:pt idx="830">
                  <c:v>3.51</c:v>
                </c:pt>
                <c:pt idx="831">
                  <c:v>3.51</c:v>
                </c:pt>
                <c:pt idx="832">
                  <c:v>3.51</c:v>
                </c:pt>
                <c:pt idx="833">
                  <c:v>3.51</c:v>
                </c:pt>
                <c:pt idx="834">
                  <c:v>3.5</c:v>
                </c:pt>
                <c:pt idx="835">
                  <c:v>3.52</c:v>
                </c:pt>
                <c:pt idx="836">
                  <c:v>3.5</c:v>
                </c:pt>
                <c:pt idx="837">
                  <c:v>3.5</c:v>
                </c:pt>
                <c:pt idx="838">
                  <c:v>3.5</c:v>
                </c:pt>
                <c:pt idx="839">
                  <c:v>3.48</c:v>
                </c:pt>
                <c:pt idx="840">
                  <c:v>3.48</c:v>
                </c:pt>
                <c:pt idx="841">
                  <c:v>3.5</c:v>
                </c:pt>
                <c:pt idx="842">
                  <c:v>3.49</c:v>
                </c:pt>
                <c:pt idx="843">
                  <c:v>3.52</c:v>
                </c:pt>
                <c:pt idx="844">
                  <c:v>3.51</c:v>
                </c:pt>
                <c:pt idx="845">
                  <c:v>3.53</c:v>
                </c:pt>
                <c:pt idx="846">
                  <c:v>3.53</c:v>
                </c:pt>
                <c:pt idx="847">
                  <c:v>3.53</c:v>
                </c:pt>
                <c:pt idx="848">
                  <c:v>3.51</c:v>
                </c:pt>
                <c:pt idx="849">
                  <c:v>3.53</c:v>
                </c:pt>
                <c:pt idx="850">
                  <c:v>3.52</c:v>
                </c:pt>
                <c:pt idx="851">
                  <c:v>3.52</c:v>
                </c:pt>
                <c:pt idx="852">
                  <c:v>3.51</c:v>
                </c:pt>
                <c:pt idx="853">
                  <c:v>3.51</c:v>
                </c:pt>
                <c:pt idx="854">
                  <c:v>3.51</c:v>
                </c:pt>
                <c:pt idx="855">
                  <c:v>3.51</c:v>
                </c:pt>
                <c:pt idx="856">
                  <c:v>3.49</c:v>
                </c:pt>
                <c:pt idx="857">
                  <c:v>3.5</c:v>
                </c:pt>
                <c:pt idx="858">
                  <c:v>3.5</c:v>
                </c:pt>
                <c:pt idx="859">
                  <c:v>3.49</c:v>
                </c:pt>
                <c:pt idx="860">
                  <c:v>3.48</c:v>
                </c:pt>
                <c:pt idx="861">
                  <c:v>3.49</c:v>
                </c:pt>
                <c:pt idx="862">
                  <c:v>3.46</c:v>
                </c:pt>
                <c:pt idx="863">
                  <c:v>3.56</c:v>
                </c:pt>
                <c:pt idx="864">
                  <c:v>3.57</c:v>
                </c:pt>
                <c:pt idx="865">
                  <c:v>3.54</c:v>
                </c:pt>
                <c:pt idx="866">
                  <c:v>3.54</c:v>
                </c:pt>
                <c:pt idx="867">
                  <c:v>3.53</c:v>
                </c:pt>
                <c:pt idx="868">
                  <c:v>3.53</c:v>
                </c:pt>
                <c:pt idx="869">
                  <c:v>3.52</c:v>
                </c:pt>
                <c:pt idx="870">
                  <c:v>3.52</c:v>
                </c:pt>
                <c:pt idx="871">
                  <c:v>3.51</c:v>
                </c:pt>
                <c:pt idx="872">
                  <c:v>3.51</c:v>
                </c:pt>
                <c:pt idx="873">
                  <c:v>3.5</c:v>
                </c:pt>
                <c:pt idx="874">
                  <c:v>3.5</c:v>
                </c:pt>
                <c:pt idx="875">
                  <c:v>3.51</c:v>
                </c:pt>
                <c:pt idx="876">
                  <c:v>3.5</c:v>
                </c:pt>
                <c:pt idx="877">
                  <c:v>3.49</c:v>
                </c:pt>
                <c:pt idx="878">
                  <c:v>3.48</c:v>
                </c:pt>
                <c:pt idx="879">
                  <c:v>3.48</c:v>
                </c:pt>
                <c:pt idx="880">
                  <c:v>3.53</c:v>
                </c:pt>
                <c:pt idx="881">
                  <c:v>3.54</c:v>
                </c:pt>
                <c:pt idx="882">
                  <c:v>3.53</c:v>
                </c:pt>
                <c:pt idx="883">
                  <c:v>3.53</c:v>
                </c:pt>
                <c:pt idx="884">
                  <c:v>3.53</c:v>
                </c:pt>
                <c:pt idx="885">
                  <c:v>3.53</c:v>
                </c:pt>
                <c:pt idx="886">
                  <c:v>3.52</c:v>
                </c:pt>
                <c:pt idx="887">
                  <c:v>3.52</c:v>
                </c:pt>
                <c:pt idx="888">
                  <c:v>3.52</c:v>
                </c:pt>
                <c:pt idx="889">
                  <c:v>3.45</c:v>
                </c:pt>
                <c:pt idx="890">
                  <c:v>3.54</c:v>
                </c:pt>
                <c:pt idx="891">
                  <c:v>3.53</c:v>
                </c:pt>
                <c:pt idx="892">
                  <c:v>3.53</c:v>
                </c:pt>
                <c:pt idx="893">
                  <c:v>3.53</c:v>
                </c:pt>
                <c:pt idx="894">
                  <c:v>3.52</c:v>
                </c:pt>
                <c:pt idx="895">
                  <c:v>3.52</c:v>
                </c:pt>
                <c:pt idx="896">
                  <c:v>3.52</c:v>
                </c:pt>
                <c:pt idx="897">
                  <c:v>3.52</c:v>
                </c:pt>
                <c:pt idx="898">
                  <c:v>3.51</c:v>
                </c:pt>
                <c:pt idx="899">
                  <c:v>3.51</c:v>
                </c:pt>
                <c:pt idx="900">
                  <c:v>3.51</c:v>
                </c:pt>
                <c:pt idx="901">
                  <c:v>3.5</c:v>
                </c:pt>
                <c:pt idx="902">
                  <c:v>3.54</c:v>
                </c:pt>
                <c:pt idx="903">
                  <c:v>3.5</c:v>
                </c:pt>
                <c:pt idx="904">
                  <c:v>3.5</c:v>
                </c:pt>
                <c:pt idx="905">
                  <c:v>3.49</c:v>
                </c:pt>
                <c:pt idx="906">
                  <c:v>3.54</c:v>
                </c:pt>
                <c:pt idx="907">
                  <c:v>3.54</c:v>
                </c:pt>
                <c:pt idx="908">
                  <c:v>3.54</c:v>
                </c:pt>
                <c:pt idx="909">
                  <c:v>3.53</c:v>
                </c:pt>
                <c:pt idx="910">
                  <c:v>3.54</c:v>
                </c:pt>
                <c:pt idx="911">
                  <c:v>3.52</c:v>
                </c:pt>
                <c:pt idx="912">
                  <c:v>3.52</c:v>
                </c:pt>
                <c:pt idx="913">
                  <c:v>3.52</c:v>
                </c:pt>
                <c:pt idx="914">
                  <c:v>3.52</c:v>
                </c:pt>
                <c:pt idx="915">
                  <c:v>3.51</c:v>
                </c:pt>
                <c:pt idx="916">
                  <c:v>3.51</c:v>
                </c:pt>
                <c:pt idx="917">
                  <c:v>3.51</c:v>
                </c:pt>
                <c:pt idx="918">
                  <c:v>3.5</c:v>
                </c:pt>
                <c:pt idx="919">
                  <c:v>3.5</c:v>
                </c:pt>
                <c:pt idx="920">
                  <c:v>3.48</c:v>
                </c:pt>
                <c:pt idx="921">
                  <c:v>3.49</c:v>
                </c:pt>
                <c:pt idx="922">
                  <c:v>3.49</c:v>
                </c:pt>
                <c:pt idx="923">
                  <c:v>3.52</c:v>
                </c:pt>
                <c:pt idx="924">
                  <c:v>3.52</c:v>
                </c:pt>
                <c:pt idx="925">
                  <c:v>3.53</c:v>
                </c:pt>
                <c:pt idx="926">
                  <c:v>3.52</c:v>
                </c:pt>
                <c:pt idx="927">
                  <c:v>3.54</c:v>
                </c:pt>
                <c:pt idx="928">
                  <c:v>3.55</c:v>
                </c:pt>
                <c:pt idx="929">
                  <c:v>3.55</c:v>
                </c:pt>
                <c:pt idx="930">
                  <c:v>3.55</c:v>
                </c:pt>
                <c:pt idx="931">
                  <c:v>3.54</c:v>
                </c:pt>
                <c:pt idx="932">
                  <c:v>3.52</c:v>
                </c:pt>
                <c:pt idx="933">
                  <c:v>3.52</c:v>
                </c:pt>
                <c:pt idx="934">
                  <c:v>3.48</c:v>
                </c:pt>
                <c:pt idx="935">
                  <c:v>3.52</c:v>
                </c:pt>
                <c:pt idx="936">
                  <c:v>3.51</c:v>
                </c:pt>
                <c:pt idx="937">
                  <c:v>3.52</c:v>
                </c:pt>
                <c:pt idx="938">
                  <c:v>3.51</c:v>
                </c:pt>
                <c:pt idx="939">
                  <c:v>3.5</c:v>
                </c:pt>
                <c:pt idx="940">
                  <c:v>3.52</c:v>
                </c:pt>
                <c:pt idx="941">
                  <c:v>3.52</c:v>
                </c:pt>
                <c:pt idx="942">
                  <c:v>3.53</c:v>
                </c:pt>
                <c:pt idx="943">
                  <c:v>3.52</c:v>
                </c:pt>
                <c:pt idx="944">
                  <c:v>3.52</c:v>
                </c:pt>
                <c:pt idx="945">
                  <c:v>3.51</c:v>
                </c:pt>
                <c:pt idx="946">
                  <c:v>3.51</c:v>
                </c:pt>
                <c:pt idx="947">
                  <c:v>3.5</c:v>
                </c:pt>
                <c:pt idx="948">
                  <c:v>3.51</c:v>
                </c:pt>
                <c:pt idx="949">
                  <c:v>3.5</c:v>
                </c:pt>
                <c:pt idx="950">
                  <c:v>3.49</c:v>
                </c:pt>
                <c:pt idx="951">
                  <c:v>3.49</c:v>
                </c:pt>
                <c:pt idx="952">
                  <c:v>3.5</c:v>
                </c:pt>
                <c:pt idx="953">
                  <c:v>3.5</c:v>
                </c:pt>
                <c:pt idx="954">
                  <c:v>3.49</c:v>
                </c:pt>
                <c:pt idx="955">
                  <c:v>3.49</c:v>
                </c:pt>
                <c:pt idx="956">
                  <c:v>3.49</c:v>
                </c:pt>
                <c:pt idx="957">
                  <c:v>3.48</c:v>
                </c:pt>
                <c:pt idx="958">
                  <c:v>3.52</c:v>
                </c:pt>
                <c:pt idx="959">
                  <c:v>3.51</c:v>
                </c:pt>
                <c:pt idx="960">
                  <c:v>3.5</c:v>
                </c:pt>
                <c:pt idx="961">
                  <c:v>3.5</c:v>
                </c:pt>
                <c:pt idx="962">
                  <c:v>3.52</c:v>
                </c:pt>
                <c:pt idx="963">
                  <c:v>3.51</c:v>
                </c:pt>
                <c:pt idx="964">
                  <c:v>3.52</c:v>
                </c:pt>
                <c:pt idx="965">
                  <c:v>3.5</c:v>
                </c:pt>
                <c:pt idx="966">
                  <c:v>3.51</c:v>
                </c:pt>
                <c:pt idx="967">
                  <c:v>3.51</c:v>
                </c:pt>
                <c:pt idx="968">
                  <c:v>3.51</c:v>
                </c:pt>
                <c:pt idx="969">
                  <c:v>3.54</c:v>
                </c:pt>
                <c:pt idx="970">
                  <c:v>3.53</c:v>
                </c:pt>
                <c:pt idx="971">
                  <c:v>3.54</c:v>
                </c:pt>
                <c:pt idx="972">
                  <c:v>3.53</c:v>
                </c:pt>
                <c:pt idx="973">
                  <c:v>3.52</c:v>
                </c:pt>
                <c:pt idx="974">
                  <c:v>3.52</c:v>
                </c:pt>
                <c:pt idx="975">
                  <c:v>3.52</c:v>
                </c:pt>
                <c:pt idx="976">
                  <c:v>3.52</c:v>
                </c:pt>
                <c:pt idx="977">
                  <c:v>3.52</c:v>
                </c:pt>
                <c:pt idx="978">
                  <c:v>3.51</c:v>
                </c:pt>
                <c:pt idx="979">
                  <c:v>3.51</c:v>
                </c:pt>
                <c:pt idx="980">
                  <c:v>3.52</c:v>
                </c:pt>
                <c:pt idx="981">
                  <c:v>3.51</c:v>
                </c:pt>
                <c:pt idx="982">
                  <c:v>3.5</c:v>
                </c:pt>
                <c:pt idx="983">
                  <c:v>3.5</c:v>
                </c:pt>
                <c:pt idx="984">
                  <c:v>3.49</c:v>
                </c:pt>
                <c:pt idx="985">
                  <c:v>3.49</c:v>
                </c:pt>
                <c:pt idx="986">
                  <c:v>3.52</c:v>
                </c:pt>
                <c:pt idx="987">
                  <c:v>3.53</c:v>
                </c:pt>
                <c:pt idx="988">
                  <c:v>3.55</c:v>
                </c:pt>
                <c:pt idx="989">
                  <c:v>3.55</c:v>
                </c:pt>
                <c:pt idx="990">
                  <c:v>3.56</c:v>
                </c:pt>
                <c:pt idx="991">
                  <c:v>3.54</c:v>
                </c:pt>
                <c:pt idx="992">
                  <c:v>3.55</c:v>
                </c:pt>
                <c:pt idx="993">
                  <c:v>3.55</c:v>
                </c:pt>
                <c:pt idx="994">
                  <c:v>3.54</c:v>
                </c:pt>
                <c:pt idx="995">
                  <c:v>3.54</c:v>
                </c:pt>
                <c:pt idx="996">
                  <c:v>3.53</c:v>
                </c:pt>
                <c:pt idx="997">
                  <c:v>3.53</c:v>
                </c:pt>
                <c:pt idx="998">
                  <c:v>3.5</c:v>
                </c:pt>
                <c:pt idx="999">
                  <c:v>3.53</c:v>
                </c:pt>
                <c:pt idx="1000">
                  <c:v>3.51</c:v>
                </c:pt>
                <c:pt idx="1001">
                  <c:v>3.51</c:v>
                </c:pt>
                <c:pt idx="1002">
                  <c:v>3.51</c:v>
                </c:pt>
                <c:pt idx="1003">
                  <c:v>3.55</c:v>
                </c:pt>
                <c:pt idx="1004">
                  <c:v>3.54</c:v>
                </c:pt>
                <c:pt idx="1005">
                  <c:v>3.54</c:v>
                </c:pt>
                <c:pt idx="1006">
                  <c:v>3.54</c:v>
                </c:pt>
                <c:pt idx="1007">
                  <c:v>3.53</c:v>
                </c:pt>
                <c:pt idx="1008">
                  <c:v>3.54</c:v>
                </c:pt>
                <c:pt idx="1009">
                  <c:v>3.53</c:v>
                </c:pt>
                <c:pt idx="1010">
                  <c:v>3.53</c:v>
                </c:pt>
                <c:pt idx="1011">
                  <c:v>3.52</c:v>
                </c:pt>
                <c:pt idx="1012">
                  <c:v>3.52</c:v>
                </c:pt>
                <c:pt idx="1013">
                  <c:v>3.51</c:v>
                </c:pt>
                <c:pt idx="1014">
                  <c:v>3.51</c:v>
                </c:pt>
                <c:pt idx="1015">
                  <c:v>3.45</c:v>
                </c:pt>
                <c:pt idx="1016">
                  <c:v>3.51</c:v>
                </c:pt>
                <c:pt idx="1017">
                  <c:v>3.51</c:v>
                </c:pt>
                <c:pt idx="1018">
                  <c:v>3.5</c:v>
                </c:pt>
                <c:pt idx="1019">
                  <c:v>3.49</c:v>
                </c:pt>
                <c:pt idx="1020">
                  <c:v>3.5</c:v>
                </c:pt>
                <c:pt idx="1021">
                  <c:v>3.49</c:v>
                </c:pt>
                <c:pt idx="1022">
                  <c:v>3.49</c:v>
                </c:pt>
                <c:pt idx="1023">
                  <c:v>3.5</c:v>
                </c:pt>
                <c:pt idx="1024">
                  <c:v>3.51</c:v>
                </c:pt>
                <c:pt idx="1025">
                  <c:v>3.48</c:v>
                </c:pt>
                <c:pt idx="1026">
                  <c:v>3.55</c:v>
                </c:pt>
                <c:pt idx="1027">
                  <c:v>3.54</c:v>
                </c:pt>
                <c:pt idx="1028">
                  <c:v>3.54</c:v>
                </c:pt>
                <c:pt idx="1029">
                  <c:v>3.54</c:v>
                </c:pt>
                <c:pt idx="1030">
                  <c:v>3.54</c:v>
                </c:pt>
                <c:pt idx="1031">
                  <c:v>3.53</c:v>
                </c:pt>
                <c:pt idx="1032">
                  <c:v>3.53</c:v>
                </c:pt>
                <c:pt idx="1033">
                  <c:v>3.52</c:v>
                </c:pt>
                <c:pt idx="1034">
                  <c:v>3.53</c:v>
                </c:pt>
                <c:pt idx="1035">
                  <c:v>3.52</c:v>
                </c:pt>
                <c:pt idx="1036">
                  <c:v>3.52</c:v>
                </c:pt>
                <c:pt idx="1037">
                  <c:v>3.52</c:v>
                </c:pt>
                <c:pt idx="1038">
                  <c:v>3.52</c:v>
                </c:pt>
                <c:pt idx="1039">
                  <c:v>3.52</c:v>
                </c:pt>
                <c:pt idx="1040">
                  <c:v>3.5</c:v>
                </c:pt>
                <c:pt idx="1041">
                  <c:v>3.5</c:v>
                </c:pt>
                <c:pt idx="1042">
                  <c:v>3.52</c:v>
                </c:pt>
                <c:pt idx="1043">
                  <c:v>3.53</c:v>
                </c:pt>
                <c:pt idx="1044">
                  <c:v>3.56</c:v>
                </c:pt>
                <c:pt idx="1045">
                  <c:v>3.56</c:v>
                </c:pt>
                <c:pt idx="1046">
                  <c:v>3.57</c:v>
                </c:pt>
                <c:pt idx="1047">
                  <c:v>3.53</c:v>
                </c:pt>
                <c:pt idx="1048">
                  <c:v>3.55</c:v>
                </c:pt>
                <c:pt idx="1049">
                  <c:v>3.54</c:v>
                </c:pt>
                <c:pt idx="1050">
                  <c:v>3.53</c:v>
                </c:pt>
                <c:pt idx="1051">
                  <c:v>3.55</c:v>
                </c:pt>
                <c:pt idx="1052">
                  <c:v>3.55</c:v>
                </c:pt>
                <c:pt idx="1053">
                  <c:v>3.52</c:v>
                </c:pt>
                <c:pt idx="1054">
                  <c:v>3.53</c:v>
                </c:pt>
                <c:pt idx="1055">
                  <c:v>3.53</c:v>
                </c:pt>
                <c:pt idx="1056">
                  <c:v>3.53</c:v>
                </c:pt>
                <c:pt idx="1057">
                  <c:v>3.53</c:v>
                </c:pt>
                <c:pt idx="1058">
                  <c:v>3.52</c:v>
                </c:pt>
                <c:pt idx="1059">
                  <c:v>3.52</c:v>
                </c:pt>
                <c:pt idx="1060">
                  <c:v>3.51</c:v>
                </c:pt>
                <c:pt idx="1061">
                  <c:v>3.52</c:v>
                </c:pt>
                <c:pt idx="1062">
                  <c:v>3.52</c:v>
                </c:pt>
                <c:pt idx="1063">
                  <c:v>3.52</c:v>
                </c:pt>
                <c:pt idx="1064">
                  <c:v>3.51</c:v>
                </c:pt>
                <c:pt idx="1065">
                  <c:v>3.5</c:v>
                </c:pt>
                <c:pt idx="1066">
                  <c:v>3.51</c:v>
                </c:pt>
                <c:pt idx="1067">
                  <c:v>3.49</c:v>
                </c:pt>
                <c:pt idx="1068">
                  <c:v>3.5</c:v>
                </c:pt>
                <c:pt idx="1069">
                  <c:v>3.5</c:v>
                </c:pt>
                <c:pt idx="1070">
                  <c:v>3.49</c:v>
                </c:pt>
                <c:pt idx="1071">
                  <c:v>3.49</c:v>
                </c:pt>
                <c:pt idx="1072">
                  <c:v>3.49</c:v>
                </c:pt>
                <c:pt idx="1073">
                  <c:v>3.53</c:v>
                </c:pt>
                <c:pt idx="1074">
                  <c:v>3.52</c:v>
                </c:pt>
                <c:pt idx="1075">
                  <c:v>3.54</c:v>
                </c:pt>
                <c:pt idx="1076">
                  <c:v>3.53</c:v>
                </c:pt>
                <c:pt idx="1077">
                  <c:v>3.52</c:v>
                </c:pt>
                <c:pt idx="1078">
                  <c:v>3.53</c:v>
                </c:pt>
                <c:pt idx="1079">
                  <c:v>3.53</c:v>
                </c:pt>
                <c:pt idx="1080">
                  <c:v>3.52</c:v>
                </c:pt>
                <c:pt idx="1081">
                  <c:v>3.52</c:v>
                </c:pt>
                <c:pt idx="1082">
                  <c:v>3.51</c:v>
                </c:pt>
                <c:pt idx="1083">
                  <c:v>3.51</c:v>
                </c:pt>
                <c:pt idx="1084">
                  <c:v>3.52</c:v>
                </c:pt>
                <c:pt idx="1085">
                  <c:v>3.53</c:v>
                </c:pt>
                <c:pt idx="1086">
                  <c:v>3.51</c:v>
                </c:pt>
                <c:pt idx="1087">
                  <c:v>3.5</c:v>
                </c:pt>
                <c:pt idx="1088">
                  <c:v>3.5</c:v>
                </c:pt>
                <c:pt idx="1089">
                  <c:v>3.53</c:v>
                </c:pt>
                <c:pt idx="1090">
                  <c:v>3.52</c:v>
                </c:pt>
                <c:pt idx="1091">
                  <c:v>3.52</c:v>
                </c:pt>
                <c:pt idx="1092">
                  <c:v>3.52</c:v>
                </c:pt>
                <c:pt idx="1093">
                  <c:v>3.51</c:v>
                </c:pt>
                <c:pt idx="1094">
                  <c:v>3.51</c:v>
                </c:pt>
                <c:pt idx="1095">
                  <c:v>3.5</c:v>
                </c:pt>
                <c:pt idx="1096">
                  <c:v>3.49</c:v>
                </c:pt>
                <c:pt idx="1097">
                  <c:v>3.49</c:v>
                </c:pt>
                <c:pt idx="1098">
                  <c:v>3.48</c:v>
                </c:pt>
                <c:pt idx="1099">
                  <c:v>3.52</c:v>
                </c:pt>
                <c:pt idx="1100">
                  <c:v>3.51</c:v>
                </c:pt>
                <c:pt idx="1101">
                  <c:v>3.47</c:v>
                </c:pt>
                <c:pt idx="1102">
                  <c:v>3.48</c:v>
                </c:pt>
                <c:pt idx="1103">
                  <c:v>3.47</c:v>
                </c:pt>
                <c:pt idx="1104">
                  <c:v>3.47</c:v>
                </c:pt>
                <c:pt idx="1105">
                  <c:v>3.52</c:v>
                </c:pt>
                <c:pt idx="1106">
                  <c:v>3.5</c:v>
                </c:pt>
                <c:pt idx="1107">
                  <c:v>3.48</c:v>
                </c:pt>
                <c:pt idx="1108">
                  <c:v>3.49</c:v>
                </c:pt>
                <c:pt idx="1109">
                  <c:v>3.51</c:v>
                </c:pt>
                <c:pt idx="1110">
                  <c:v>3.49</c:v>
                </c:pt>
                <c:pt idx="1111">
                  <c:v>3.47</c:v>
                </c:pt>
                <c:pt idx="1112">
                  <c:v>3.53</c:v>
                </c:pt>
                <c:pt idx="1113">
                  <c:v>3.54</c:v>
                </c:pt>
                <c:pt idx="1114">
                  <c:v>3.51</c:v>
                </c:pt>
                <c:pt idx="1115">
                  <c:v>3.53</c:v>
                </c:pt>
                <c:pt idx="1116">
                  <c:v>3.52</c:v>
                </c:pt>
                <c:pt idx="1117">
                  <c:v>3.52</c:v>
                </c:pt>
                <c:pt idx="1118">
                  <c:v>3.53</c:v>
                </c:pt>
                <c:pt idx="1119">
                  <c:v>3.51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EF9-4ED0-A0C6-A413A6DFB380}"/>
            </c:ext>
          </c:extLst>
        </c:ser>
        <c:ser>
          <c:idx val="1"/>
          <c:order val="1"/>
          <c:tx>
            <c:v>UWL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43370.725694444445</c:v>
                </c:pt>
                <c:pt idx="272">
                  <c:v>43370.737500000003</c:v>
                </c:pt>
                <c:pt idx="273">
                  <c:v>43370.745833333334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#1__083118AM'!$I$2:$I$1121</c:f>
              <c:numCache>
                <c:formatCode>0.00</c:formatCode>
                <c:ptCount val="1120"/>
                <c:pt idx="0">
                  <c:v>3.5472497668929703</c:v>
                </c:pt>
                <c:pt idx="1">
                  <c:v>3.5472497668929703</c:v>
                </c:pt>
                <c:pt idx="2">
                  <c:v>3.5472497668929703</c:v>
                </c:pt>
                <c:pt idx="3">
                  <c:v>3.5472497668929703</c:v>
                </c:pt>
                <c:pt idx="4">
                  <c:v>3.5472497668929703</c:v>
                </c:pt>
                <c:pt idx="5">
                  <c:v>3.5472497668929703</c:v>
                </c:pt>
                <c:pt idx="6">
                  <c:v>3.5472497668929703</c:v>
                </c:pt>
                <c:pt idx="7">
                  <c:v>3.5472497668929703</c:v>
                </c:pt>
                <c:pt idx="8">
                  <c:v>3.5472497668929703</c:v>
                </c:pt>
                <c:pt idx="9">
                  <c:v>3.5472497668929703</c:v>
                </c:pt>
                <c:pt idx="10">
                  <c:v>3.5472497668929703</c:v>
                </c:pt>
                <c:pt idx="11">
                  <c:v>3.5472497668929703</c:v>
                </c:pt>
                <c:pt idx="12">
                  <c:v>3.5472497668929703</c:v>
                </c:pt>
                <c:pt idx="13">
                  <c:v>3.5472497668929703</c:v>
                </c:pt>
                <c:pt idx="14">
                  <c:v>3.5472497668929703</c:v>
                </c:pt>
                <c:pt idx="15">
                  <c:v>3.5472497668929703</c:v>
                </c:pt>
                <c:pt idx="16">
                  <c:v>3.5472497668929703</c:v>
                </c:pt>
                <c:pt idx="17">
                  <c:v>3.5472497668929703</c:v>
                </c:pt>
                <c:pt idx="18">
                  <c:v>3.5472497668929703</c:v>
                </c:pt>
                <c:pt idx="19">
                  <c:v>3.5472497668929703</c:v>
                </c:pt>
                <c:pt idx="20">
                  <c:v>3.5472497668929703</c:v>
                </c:pt>
                <c:pt idx="21">
                  <c:v>3.5472497668929703</c:v>
                </c:pt>
                <c:pt idx="22">
                  <c:v>3.5472497668929703</c:v>
                </c:pt>
                <c:pt idx="23">
                  <c:v>3.5472497668929703</c:v>
                </c:pt>
                <c:pt idx="24">
                  <c:v>3.5472497668929703</c:v>
                </c:pt>
                <c:pt idx="25">
                  <c:v>3.5472497668929703</c:v>
                </c:pt>
                <c:pt idx="26">
                  <c:v>3.5472497668929703</c:v>
                </c:pt>
                <c:pt idx="27">
                  <c:v>3.5472497668929703</c:v>
                </c:pt>
                <c:pt idx="28">
                  <c:v>3.5472497668929703</c:v>
                </c:pt>
                <c:pt idx="29">
                  <c:v>3.5472497668929703</c:v>
                </c:pt>
                <c:pt idx="30">
                  <c:v>3.5472497668929703</c:v>
                </c:pt>
                <c:pt idx="31">
                  <c:v>3.5472497668929703</c:v>
                </c:pt>
                <c:pt idx="32">
                  <c:v>3.5472497668929703</c:v>
                </c:pt>
                <c:pt idx="33">
                  <c:v>3.5472497668929703</c:v>
                </c:pt>
                <c:pt idx="34">
                  <c:v>3.5472497668929703</c:v>
                </c:pt>
                <c:pt idx="35">
                  <c:v>3.5472497668929703</c:v>
                </c:pt>
                <c:pt idx="36">
                  <c:v>3.5472497668929703</c:v>
                </c:pt>
                <c:pt idx="37">
                  <c:v>3.5472497668929703</c:v>
                </c:pt>
                <c:pt idx="38">
                  <c:v>3.5472497668929703</c:v>
                </c:pt>
                <c:pt idx="39">
                  <c:v>3.5472497668929703</c:v>
                </c:pt>
                <c:pt idx="40">
                  <c:v>3.5472497668929703</c:v>
                </c:pt>
                <c:pt idx="41">
                  <c:v>3.5472497668929703</c:v>
                </c:pt>
                <c:pt idx="42">
                  <c:v>3.5472497668929703</c:v>
                </c:pt>
                <c:pt idx="43">
                  <c:v>3.5472497668929703</c:v>
                </c:pt>
                <c:pt idx="44">
                  <c:v>3.5472497668929703</c:v>
                </c:pt>
                <c:pt idx="45">
                  <c:v>3.5472497668929703</c:v>
                </c:pt>
                <c:pt idx="46">
                  <c:v>3.5472497668929703</c:v>
                </c:pt>
                <c:pt idx="47">
                  <c:v>3.5472497668929703</c:v>
                </c:pt>
                <c:pt idx="48">
                  <c:v>3.5472497668929703</c:v>
                </c:pt>
                <c:pt idx="49">
                  <c:v>3.5472497668929703</c:v>
                </c:pt>
                <c:pt idx="50">
                  <c:v>3.5472497668929703</c:v>
                </c:pt>
                <c:pt idx="51">
                  <c:v>3.5472497668929703</c:v>
                </c:pt>
                <c:pt idx="52">
                  <c:v>3.5472497668929703</c:v>
                </c:pt>
                <c:pt idx="53">
                  <c:v>3.5472497668929703</c:v>
                </c:pt>
                <c:pt idx="54">
                  <c:v>3.5472497668929703</c:v>
                </c:pt>
                <c:pt idx="55">
                  <c:v>3.5472497668929703</c:v>
                </c:pt>
                <c:pt idx="56">
                  <c:v>3.5472497668929703</c:v>
                </c:pt>
                <c:pt idx="57">
                  <c:v>3.5472497668929703</c:v>
                </c:pt>
                <c:pt idx="58">
                  <c:v>3.5472497668929703</c:v>
                </c:pt>
                <c:pt idx="59">
                  <c:v>3.5472497668929703</c:v>
                </c:pt>
                <c:pt idx="60">
                  <c:v>3.5472497668929703</c:v>
                </c:pt>
                <c:pt idx="61">
                  <c:v>3.5472497668929703</c:v>
                </c:pt>
                <c:pt idx="62">
                  <c:v>3.5472497668929703</c:v>
                </c:pt>
                <c:pt idx="63">
                  <c:v>3.5472497668929703</c:v>
                </c:pt>
                <c:pt idx="64">
                  <c:v>3.5472497668929703</c:v>
                </c:pt>
                <c:pt idx="65">
                  <c:v>3.5472497668929703</c:v>
                </c:pt>
                <c:pt idx="66">
                  <c:v>3.5472497668929703</c:v>
                </c:pt>
                <c:pt idx="67">
                  <c:v>3.5472497668929703</c:v>
                </c:pt>
                <c:pt idx="68">
                  <c:v>3.5472497668929703</c:v>
                </c:pt>
                <c:pt idx="69">
                  <c:v>3.5472497668929703</c:v>
                </c:pt>
                <c:pt idx="70">
                  <c:v>3.5472497668929703</c:v>
                </c:pt>
                <c:pt idx="71">
                  <c:v>3.5472497668929703</c:v>
                </c:pt>
                <c:pt idx="72">
                  <c:v>3.5472497668929703</c:v>
                </c:pt>
                <c:pt idx="73">
                  <c:v>3.5472497668929703</c:v>
                </c:pt>
                <c:pt idx="74">
                  <c:v>3.5472497668929703</c:v>
                </c:pt>
                <c:pt idx="75">
                  <c:v>3.5472497668929703</c:v>
                </c:pt>
                <c:pt idx="76">
                  <c:v>3.5472497668929703</c:v>
                </c:pt>
                <c:pt idx="77">
                  <c:v>3.5472497668929703</c:v>
                </c:pt>
                <c:pt idx="78">
                  <c:v>3.5472497668929703</c:v>
                </c:pt>
                <c:pt idx="79">
                  <c:v>3.5472497668929703</c:v>
                </c:pt>
                <c:pt idx="80">
                  <c:v>3.5472497668929703</c:v>
                </c:pt>
                <c:pt idx="81">
                  <c:v>3.5472497668929703</c:v>
                </c:pt>
                <c:pt idx="82">
                  <c:v>3.5472497668929703</c:v>
                </c:pt>
                <c:pt idx="83">
                  <c:v>3.5472497668929703</c:v>
                </c:pt>
                <c:pt idx="84">
                  <c:v>3.5472497668929703</c:v>
                </c:pt>
                <c:pt idx="85">
                  <c:v>3.5472497668929703</c:v>
                </c:pt>
                <c:pt idx="86">
                  <c:v>3.5472497668929703</c:v>
                </c:pt>
                <c:pt idx="87">
                  <c:v>3.5472497668929703</c:v>
                </c:pt>
                <c:pt idx="88">
                  <c:v>3.5472497668929703</c:v>
                </c:pt>
                <c:pt idx="89">
                  <c:v>3.5472497668929703</c:v>
                </c:pt>
                <c:pt idx="90">
                  <c:v>3.5472497668929703</c:v>
                </c:pt>
                <c:pt idx="91">
                  <c:v>3.5472497668929703</c:v>
                </c:pt>
                <c:pt idx="92">
                  <c:v>3.5472497668929703</c:v>
                </c:pt>
                <c:pt idx="93">
                  <c:v>3.5472497668929703</c:v>
                </c:pt>
                <c:pt idx="94">
                  <c:v>3.5472497668929703</c:v>
                </c:pt>
                <c:pt idx="95">
                  <c:v>3.5472497668929703</c:v>
                </c:pt>
                <c:pt idx="96">
                  <c:v>3.5472497668929703</c:v>
                </c:pt>
                <c:pt idx="97">
                  <c:v>3.5472497668929703</c:v>
                </c:pt>
                <c:pt idx="98">
                  <c:v>3.5472497668929703</c:v>
                </c:pt>
                <c:pt idx="99">
                  <c:v>3.5472497668929703</c:v>
                </c:pt>
                <c:pt idx="100">
                  <c:v>3.5472497668929703</c:v>
                </c:pt>
                <c:pt idx="101">
                  <c:v>3.5472497668929703</c:v>
                </c:pt>
                <c:pt idx="102">
                  <c:v>3.5472497668929703</c:v>
                </c:pt>
                <c:pt idx="103">
                  <c:v>3.5472497668929703</c:v>
                </c:pt>
                <c:pt idx="104">
                  <c:v>3.5472497668929703</c:v>
                </c:pt>
                <c:pt idx="105">
                  <c:v>3.5472497668929703</c:v>
                </c:pt>
                <c:pt idx="106">
                  <c:v>3.5472497668929703</c:v>
                </c:pt>
                <c:pt idx="107">
                  <c:v>3.5472497668929703</c:v>
                </c:pt>
                <c:pt idx="108">
                  <c:v>3.5472497668929703</c:v>
                </c:pt>
                <c:pt idx="109">
                  <c:v>3.5472497668929703</c:v>
                </c:pt>
                <c:pt idx="110">
                  <c:v>3.5472497668929703</c:v>
                </c:pt>
                <c:pt idx="111">
                  <c:v>3.5472497668929703</c:v>
                </c:pt>
                <c:pt idx="112">
                  <c:v>3.5472497668929703</c:v>
                </c:pt>
                <c:pt idx="113">
                  <c:v>3.5472497668929703</c:v>
                </c:pt>
                <c:pt idx="114">
                  <c:v>3.5472497668929703</c:v>
                </c:pt>
                <c:pt idx="115">
                  <c:v>3.5472497668929703</c:v>
                </c:pt>
                <c:pt idx="116">
                  <c:v>3.5472497668929703</c:v>
                </c:pt>
                <c:pt idx="117">
                  <c:v>3.5472497668929703</c:v>
                </c:pt>
                <c:pt idx="118">
                  <c:v>3.5472497668929703</c:v>
                </c:pt>
                <c:pt idx="119">
                  <c:v>3.5472497668929703</c:v>
                </c:pt>
                <c:pt idx="120">
                  <c:v>3.5472497668929703</c:v>
                </c:pt>
                <c:pt idx="121">
                  <c:v>3.5472497668929703</c:v>
                </c:pt>
                <c:pt idx="122">
                  <c:v>3.5472497668929703</c:v>
                </c:pt>
                <c:pt idx="123">
                  <c:v>3.5472497668929703</c:v>
                </c:pt>
                <c:pt idx="124">
                  <c:v>3.5472497668929703</c:v>
                </c:pt>
                <c:pt idx="125">
                  <c:v>3.5472497668929703</c:v>
                </c:pt>
                <c:pt idx="126">
                  <c:v>3.5472497668929703</c:v>
                </c:pt>
                <c:pt idx="127">
                  <c:v>3.5472497668929703</c:v>
                </c:pt>
                <c:pt idx="128">
                  <c:v>3.5472497668929703</c:v>
                </c:pt>
                <c:pt idx="129">
                  <c:v>3.5472497668929703</c:v>
                </c:pt>
                <c:pt idx="130">
                  <c:v>3.5472497668929703</c:v>
                </c:pt>
                <c:pt idx="131">
                  <c:v>3.5472497668929703</c:v>
                </c:pt>
                <c:pt idx="132">
                  <c:v>3.5472497668929703</c:v>
                </c:pt>
                <c:pt idx="133">
                  <c:v>3.5472497668929703</c:v>
                </c:pt>
                <c:pt idx="134">
                  <c:v>3.5472497668929703</c:v>
                </c:pt>
                <c:pt idx="135">
                  <c:v>3.5472497668929703</c:v>
                </c:pt>
                <c:pt idx="136">
                  <c:v>3.5472497668929703</c:v>
                </c:pt>
                <c:pt idx="137">
                  <c:v>3.5472497668929703</c:v>
                </c:pt>
                <c:pt idx="138">
                  <c:v>3.5472497668929703</c:v>
                </c:pt>
                <c:pt idx="139">
                  <c:v>3.5472497668929703</c:v>
                </c:pt>
                <c:pt idx="140">
                  <c:v>3.5472497668929703</c:v>
                </c:pt>
                <c:pt idx="141">
                  <c:v>3.5472497668929703</c:v>
                </c:pt>
                <c:pt idx="142">
                  <c:v>3.5472497668929703</c:v>
                </c:pt>
                <c:pt idx="143">
                  <c:v>3.5472497668929703</c:v>
                </c:pt>
                <c:pt idx="144">
                  <c:v>3.5472497668929703</c:v>
                </c:pt>
                <c:pt idx="145">
                  <c:v>3.5472497668929703</c:v>
                </c:pt>
                <c:pt idx="146">
                  <c:v>3.5472497668929703</c:v>
                </c:pt>
                <c:pt idx="147">
                  <c:v>3.5472497668929703</c:v>
                </c:pt>
                <c:pt idx="148">
                  <c:v>3.5472497668929703</c:v>
                </c:pt>
                <c:pt idx="149">
                  <c:v>3.5472497668929703</c:v>
                </c:pt>
                <c:pt idx="150">
                  <c:v>3.5472497668929703</c:v>
                </c:pt>
                <c:pt idx="151">
                  <c:v>3.5472497668929703</c:v>
                </c:pt>
                <c:pt idx="152">
                  <c:v>3.5472497668929703</c:v>
                </c:pt>
                <c:pt idx="153">
                  <c:v>3.5472497668929703</c:v>
                </c:pt>
                <c:pt idx="154">
                  <c:v>3.5472497668929703</c:v>
                </c:pt>
                <c:pt idx="155">
                  <c:v>3.5472497668929703</c:v>
                </c:pt>
                <c:pt idx="156">
                  <c:v>3.5472497668929703</c:v>
                </c:pt>
                <c:pt idx="157">
                  <c:v>3.5472497668929703</c:v>
                </c:pt>
                <c:pt idx="158">
                  <c:v>3.5472497668929703</c:v>
                </c:pt>
                <c:pt idx="159">
                  <c:v>3.5472497668929703</c:v>
                </c:pt>
                <c:pt idx="160">
                  <c:v>3.5472497668929703</c:v>
                </c:pt>
                <c:pt idx="161">
                  <c:v>3.5472497668929703</c:v>
                </c:pt>
                <c:pt idx="162">
                  <c:v>3.5472497668929703</c:v>
                </c:pt>
                <c:pt idx="163">
                  <c:v>3.5472497668929703</c:v>
                </c:pt>
                <c:pt idx="164">
                  <c:v>3.5472497668929703</c:v>
                </c:pt>
                <c:pt idx="165">
                  <c:v>3.5472497668929703</c:v>
                </c:pt>
                <c:pt idx="166">
                  <c:v>3.5472497668929703</c:v>
                </c:pt>
                <c:pt idx="167">
                  <c:v>3.5472497668929703</c:v>
                </c:pt>
                <c:pt idx="168">
                  <c:v>3.5472497668929703</c:v>
                </c:pt>
                <c:pt idx="169">
                  <c:v>3.5472497668929703</c:v>
                </c:pt>
                <c:pt idx="170">
                  <c:v>3.5472497668929703</c:v>
                </c:pt>
                <c:pt idx="171">
                  <c:v>3.5472497668929703</c:v>
                </c:pt>
                <c:pt idx="172">
                  <c:v>3.5472497668929703</c:v>
                </c:pt>
                <c:pt idx="173">
                  <c:v>3.5472497668929703</c:v>
                </c:pt>
                <c:pt idx="174">
                  <c:v>3.5472497668929703</c:v>
                </c:pt>
                <c:pt idx="175">
                  <c:v>3.5472497668929703</c:v>
                </c:pt>
                <c:pt idx="176">
                  <c:v>3.5472497668929703</c:v>
                </c:pt>
                <c:pt idx="177">
                  <c:v>3.5472497668929703</c:v>
                </c:pt>
                <c:pt idx="178">
                  <c:v>3.5472497668929703</c:v>
                </c:pt>
                <c:pt idx="179">
                  <c:v>3.5472497668929703</c:v>
                </c:pt>
                <c:pt idx="180">
                  <c:v>3.5472497668929703</c:v>
                </c:pt>
                <c:pt idx="181">
                  <c:v>3.5472497668929703</c:v>
                </c:pt>
                <c:pt idx="182">
                  <c:v>3.5472497668929703</c:v>
                </c:pt>
                <c:pt idx="183">
                  <c:v>3.5472497668929703</c:v>
                </c:pt>
                <c:pt idx="184">
                  <c:v>3.5472497668929703</c:v>
                </c:pt>
                <c:pt idx="185">
                  <c:v>3.5472497668929703</c:v>
                </c:pt>
                <c:pt idx="186">
                  <c:v>3.5472497668929703</c:v>
                </c:pt>
                <c:pt idx="187">
                  <c:v>3.5472497668929703</c:v>
                </c:pt>
                <c:pt idx="188">
                  <c:v>3.5472497668929703</c:v>
                </c:pt>
                <c:pt idx="189">
                  <c:v>3.5472497668929703</c:v>
                </c:pt>
                <c:pt idx="190">
                  <c:v>3.5472497668929703</c:v>
                </c:pt>
                <c:pt idx="191">
                  <c:v>3.5472497668929703</c:v>
                </c:pt>
                <c:pt idx="192">
                  <c:v>3.5472497668929703</c:v>
                </c:pt>
                <c:pt idx="193">
                  <c:v>3.5472497668929703</c:v>
                </c:pt>
                <c:pt idx="194">
                  <c:v>3.5472497668929703</c:v>
                </c:pt>
                <c:pt idx="195">
                  <c:v>3.5472497668929703</c:v>
                </c:pt>
                <c:pt idx="196">
                  <c:v>3.5472497668929703</c:v>
                </c:pt>
                <c:pt idx="197">
                  <c:v>3.5472497668929703</c:v>
                </c:pt>
                <c:pt idx="198">
                  <c:v>3.5472497668929703</c:v>
                </c:pt>
                <c:pt idx="199">
                  <c:v>3.5472497668929703</c:v>
                </c:pt>
                <c:pt idx="200">
                  <c:v>3.5472497668929703</c:v>
                </c:pt>
                <c:pt idx="201">
                  <c:v>3.5472497668929703</c:v>
                </c:pt>
                <c:pt idx="202">
                  <c:v>3.5472497668929703</c:v>
                </c:pt>
                <c:pt idx="203">
                  <c:v>3.5472497668929703</c:v>
                </c:pt>
                <c:pt idx="204">
                  <c:v>3.5472497668929703</c:v>
                </c:pt>
                <c:pt idx="205">
                  <c:v>3.5472497668929703</c:v>
                </c:pt>
                <c:pt idx="206">
                  <c:v>3.5472497668929703</c:v>
                </c:pt>
                <c:pt idx="207">
                  <c:v>3.5472497668929703</c:v>
                </c:pt>
                <c:pt idx="208">
                  <c:v>3.5472497668929703</c:v>
                </c:pt>
                <c:pt idx="209">
                  <c:v>3.5472497668929703</c:v>
                </c:pt>
                <c:pt idx="210">
                  <c:v>3.5472497668929703</c:v>
                </c:pt>
                <c:pt idx="211">
                  <c:v>3.5472497668929703</c:v>
                </c:pt>
                <c:pt idx="212">
                  <c:v>3.5472497668929703</c:v>
                </c:pt>
                <c:pt idx="213">
                  <c:v>3.5472497668929703</c:v>
                </c:pt>
                <c:pt idx="214">
                  <c:v>3.5472497668929703</c:v>
                </c:pt>
                <c:pt idx="215">
                  <c:v>3.5472497668929703</c:v>
                </c:pt>
                <c:pt idx="216">
                  <c:v>3.5472497668929703</c:v>
                </c:pt>
                <c:pt idx="217">
                  <c:v>3.5472497668929703</c:v>
                </c:pt>
                <c:pt idx="218">
                  <c:v>3.5472497668929703</c:v>
                </c:pt>
                <c:pt idx="219">
                  <c:v>3.5472497668929703</c:v>
                </c:pt>
                <c:pt idx="220">
                  <c:v>3.5472497668929703</c:v>
                </c:pt>
                <c:pt idx="221">
                  <c:v>3.5472497668929703</c:v>
                </c:pt>
                <c:pt idx="222">
                  <c:v>3.5472497668929703</c:v>
                </c:pt>
                <c:pt idx="223">
                  <c:v>3.5472497668929703</c:v>
                </c:pt>
                <c:pt idx="224">
                  <c:v>3.5472497668929703</c:v>
                </c:pt>
                <c:pt idx="225">
                  <c:v>3.5472497668929703</c:v>
                </c:pt>
                <c:pt idx="226">
                  <c:v>3.5472497668929703</c:v>
                </c:pt>
                <c:pt idx="227">
                  <c:v>3.5472497668929703</c:v>
                </c:pt>
                <c:pt idx="228">
                  <c:v>3.5472497668929703</c:v>
                </c:pt>
                <c:pt idx="229">
                  <c:v>3.5472497668929703</c:v>
                </c:pt>
                <c:pt idx="230">
                  <c:v>3.5472497668929703</c:v>
                </c:pt>
                <c:pt idx="231">
                  <c:v>3.5472497668929703</c:v>
                </c:pt>
                <c:pt idx="232">
                  <c:v>3.5472497668929703</c:v>
                </c:pt>
                <c:pt idx="233">
                  <c:v>3.5472497668929703</c:v>
                </c:pt>
                <c:pt idx="234">
                  <c:v>3.5472497668929703</c:v>
                </c:pt>
                <c:pt idx="235">
                  <c:v>3.5472497668929703</c:v>
                </c:pt>
                <c:pt idx="236">
                  <c:v>3.5472497668929703</c:v>
                </c:pt>
                <c:pt idx="237">
                  <c:v>3.5472497668929703</c:v>
                </c:pt>
                <c:pt idx="238">
                  <c:v>3.5472497668929703</c:v>
                </c:pt>
                <c:pt idx="239">
                  <c:v>3.5472497668929703</c:v>
                </c:pt>
                <c:pt idx="240">
                  <c:v>3.5472497668929703</c:v>
                </c:pt>
                <c:pt idx="241">
                  <c:v>3.5472497668929703</c:v>
                </c:pt>
                <c:pt idx="242">
                  <c:v>3.5472497668929703</c:v>
                </c:pt>
                <c:pt idx="243">
                  <c:v>3.5472497668929703</c:v>
                </c:pt>
                <c:pt idx="244">
                  <c:v>3.5472497668929703</c:v>
                </c:pt>
                <c:pt idx="245">
                  <c:v>3.5472497668929703</c:v>
                </c:pt>
                <c:pt idx="246">
                  <c:v>3.5472497668929703</c:v>
                </c:pt>
                <c:pt idx="247">
                  <c:v>3.5472497668929703</c:v>
                </c:pt>
                <c:pt idx="248">
                  <c:v>3.5472497668929703</c:v>
                </c:pt>
                <c:pt idx="249">
                  <c:v>3.5472497668929703</c:v>
                </c:pt>
                <c:pt idx="250">
                  <c:v>3.5472497668929703</c:v>
                </c:pt>
                <c:pt idx="251">
                  <c:v>3.5472497668929703</c:v>
                </c:pt>
                <c:pt idx="252">
                  <c:v>3.5472497668929703</c:v>
                </c:pt>
                <c:pt idx="253">
                  <c:v>3.5472497668929703</c:v>
                </c:pt>
                <c:pt idx="254">
                  <c:v>3.5472497668929703</c:v>
                </c:pt>
                <c:pt idx="255">
                  <c:v>3.5472497668929703</c:v>
                </c:pt>
                <c:pt idx="256">
                  <c:v>3.5472497668929703</c:v>
                </c:pt>
                <c:pt idx="257">
                  <c:v>3.5472497668929703</c:v>
                </c:pt>
                <c:pt idx="258">
                  <c:v>3.5472497668929703</c:v>
                </c:pt>
                <c:pt idx="259">
                  <c:v>3.5472497668929703</c:v>
                </c:pt>
                <c:pt idx="260">
                  <c:v>3.5472497668929703</c:v>
                </c:pt>
                <c:pt idx="261">
                  <c:v>3.5472497668929703</c:v>
                </c:pt>
                <c:pt idx="262">
                  <c:v>3.5472497668929703</c:v>
                </c:pt>
                <c:pt idx="263">
                  <c:v>3.5472497668929703</c:v>
                </c:pt>
                <c:pt idx="264">
                  <c:v>3.5472497668929703</c:v>
                </c:pt>
                <c:pt idx="265">
                  <c:v>3.5472497668929703</c:v>
                </c:pt>
                <c:pt idx="266">
                  <c:v>3.5472497668929703</c:v>
                </c:pt>
                <c:pt idx="267">
                  <c:v>3.5472497668929703</c:v>
                </c:pt>
                <c:pt idx="268">
                  <c:v>3.5472497668929703</c:v>
                </c:pt>
                <c:pt idx="269">
                  <c:v>3.5472497668929703</c:v>
                </c:pt>
                <c:pt idx="270">
                  <c:v>3.5472497668929703</c:v>
                </c:pt>
                <c:pt idx="271">
                  <c:v>3.5472497668929703</c:v>
                </c:pt>
                <c:pt idx="272">
                  <c:v>3.5472497668929703</c:v>
                </c:pt>
                <c:pt idx="273">
                  <c:v>3.5472497668929703</c:v>
                </c:pt>
                <c:pt idx="274">
                  <c:v>3.5472497668929703</c:v>
                </c:pt>
                <c:pt idx="275">
                  <c:v>3.5472497668929703</c:v>
                </c:pt>
                <c:pt idx="276">
                  <c:v>3.5472497668929703</c:v>
                </c:pt>
                <c:pt idx="277">
                  <c:v>3.5472497668929703</c:v>
                </c:pt>
                <c:pt idx="278">
                  <c:v>3.5472497668929703</c:v>
                </c:pt>
                <c:pt idx="279">
                  <c:v>3.5472497668929703</c:v>
                </c:pt>
                <c:pt idx="280">
                  <c:v>3.5472497668929703</c:v>
                </c:pt>
                <c:pt idx="281">
                  <c:v>3.5472497668929703</c:v>
                </c:pt>
                <c:pt idx="282">
                  <c:v>3.5472497668929703</c:v>
                </c:pt>
                <c:pt idx="283">
                  <c:v>3.5472497668929703</c:v>
                </c:pt>
                <c:pt idx="284">
                  <c:v>3.5472497668929703</c:v>
                </c:pt>
                <c:pt idx="285">
                  <c:v>3.5472497668929703</c:v>
                </c:pt>
                <c:pt idx="286">
                  <c:v>3.5472497668929703</c:v>
                </c:pt>
                <c:pt idx="287">
                  <c:v>3.5472497668929703</c:v>
                </c:pt>
                <c:pt idx="288">
                  <c:v>3.5472497668929703</c:v>
                </c:pt>
                <c:pt idx="289">
                  <c:v>3.5472497668929703</c:v>
                </c:pt>
                <c:pt idx="290">
                  <c:v>3.5472497668929703</c:v>
                </c:pt>
                <c:pt idx="291">
                  <c:v>3.5472497668929703</c:v>
                </c:pt>
                <c:pt idx="292">
                  <c:v>3.5472497668929703</c:v>
                </c:pt>
                <c:pt idx="293">
                  <c:v>3.5472497668929703</c:v>
                </c:pt>
                <c:pt idx="294">
                  <c:v>3.5472497668929703</c:v>
                </c:pt>
                <c:pt idx="295">
                  <c:v>3.5472497668929703</c:v>
                </c:pt>
                <c:pt idx="296">
                  <c:v>3.5472497668929703</c:v>
                </c:pt>
                <c:pt idx="297">
                  <c:v>3.5472497668929703</c:v>
                </c:pt>
                <c:pt idx="298">
                  <c:v>3.5472497668929703</c:v>
                </c:pt>
                <c:pt idx="299">
                  <c:v>3.5472497668929703</c:v>
                </c:pt>
                <c:pt idx="300">
                  <c:v>3.5472497668929703</c:v>
                </c:pt>
                <c:pt idx="301">
                  <c:v>3.5472497668929703</c:v>
                </c:pt>
                <c:pt idx="302">
                  <c:v>3.5472497668929703</c:v>
                </c:pt>
                <c:pt idx="303">
                  <c:v>3.5472497668929703</c:v>
                </c:pt>
                <c:pt idx="304">
                  <c:v>3.5472497668929703</c:v>
                </c:pt>
                <c:pt idx="305">
                  <c:v>3.5472497668929703</c:v>
                </c:pt>
                <c:pt idx="306">
                  <c:v>3.5472497668929703</c:v>
                </c:pt>
                <c:pt idx="307">
                  <c:v>3.5472497668929703</c:v>
                </c:pt>
                <c:pt idx="308">
                  <c:v>3.5472497668929703</c:v>
                </c:pt>
                <c:pt idx="309">
                  <c:v>3.5472497668929703</c:v>
                </c:pt>
                <c:pt idx="310">
                  <c:v>3.5472497668929703</c:v>
                </c:pt>
                <c:pt idx="311">
                  <c:v>3.5472497668929703</c:v>
                </c:pt>
                <c:pt idx="312">
                  <c:v>3.5472497668929703</c:v>
                </c:pt>
                <c:pt idx="313">
                  <c:v>3.5472497668929703</c:v>
                </c:pt>
                <c:pt idx="314">
                  <c:v>3.5472497668929703</c:v>
                </c:pt>
                <c:pt idx="315">
                  <c:v>3.5472497668929703</c:v>
                </c:pt>
                <c:pt idx="316">
                  <c:v>3.5472497668929703</c:v>
                </c:pt>
                <c:pt idx="317">
                  <c:v>3.5472497668929703</c:v>
                </c:pt>
                <c:pt idx="318">
                  <c:v>3.5472497668929703</c:v>
                </c:pt>
                <c:pt idx="319">
                  <c:v>3.5472497668929703</c:v>
                </c:pt>
                <c:pt idx="320">
                  <c:v>3.5472497668929703</c:v>
                </c:pt>
                <c:pt idx="321">
                  <c:v>3.5472497668929703</c:v>
                </c:pt>
                <c:pt idx="322">
                  <c:v>3.5472497668929703</c:v>
                </c:pt>
                <c:pt idx="323">
                  <c:v>3.5472497668929703</c:v>
                </c:pt>
                <c:pt idx="324">
                  <c:v>3.5472497668929703</c:v>
                </c:pt>
                <c:pt idx="325">
                  <c:v>3.5472497668929703</c:v>
                </c:pt>
                <c:pt idx="326">
                  <c:v>3.5472497668929703</c:v>
                </c:pt>
                <c:pt idx="327">
                  <c:v>3.5472497668929703</c:v>
                </c:pt>
                <c:pt idx="328">
                  <c:v>3.5472497668929703</c:v>
                </c:pt>
                <c:pt idx="329">
                  <c:v>3.5472497668929703</c:v>
                </c:pt>
                <c:pt idx="330">
                  <c:v>3.5472497668929703</c:v>
                </c:pt>
                <c:pt idx="331">
                  <c:v>3.5472497668929703</c:v>
                </c:pt>
                <c:pt idx="332">
                  <c:v>3.5472497668929703</c:v>
                </c:pt>
                <c:pt idx="333">
                  <c:v>3.5472497668929703</c:v>
                </c:pt>
                <c:pt idx="334">
                  <c:v>3.5472497668929703</c:v>
                </c:pt>
                <c:pt idx="335">
                  <c:v>3.5472497668929703</c:v>
                </c:pt>
                <c:pt idx="336">
                  <c:v>3.5472497668929703</c:v>
                </c:pt>
                <c:pt idx="337">
                  <c:v>3.5472497668929703</c:v>
                </c:pt>
                <c:pt idx="338">
                  <c:v>3.5472497668929703</c:v>
                </c:pt>
                <c:pt idx="339">
                  <c:v>3.5472497668929703</c:v>
                </c:pt>
                <c:pt idx="340">
                  <c:v>3.5472497668929703</c:v>
                </c:pt>
                <c:pt idx="341">
                  <c:v>3.5472497668929703</c:v>
                </c:pt>
                <c:pt idx="342">
                  <c:v>3.5472497668929703</c:v>
                </c:pt>
                <c:pt idx="343">
                  <c:v>3.5472497668929703</c:v>
                </c:pt>
                <c:pt idx="344">
                  <c:v>3.5472497668929703</c:v>
                </c:pt>
                <c:pt idx="345">
                  <c:v>3.5472497668929703</c:v>
                </c:pt>
                <c:pt idx="346">
                  <c:v>3.5472497668929703</c:v>
                </c:pt>
                <c:pt idx="347">
                  <c:v>3.5472497668929703</c:v>
                </c:pt>
                <c:pt idx="348">
                  <c:v>3.5472497668929703</c:v>
                </c:pt>
                <c:pt idx="349">
                  <c:v>3.5472497668929703</c:v>
                </c:pt>
                <c:pt idx="350">
                  <c:v>3.5472497668929703</c:v>
                </c:pt>
                <c:pt idx="351">
                  <c:v>3.5472497668929703</c:v>
                </c:pt>
                <c:pt idx="352">
                  <c:v>3.5472497668929703</c:v>
                </c:pt>
                <c:pt idx="353">
                  <c:v>3.5472497668929703</c:v>
                </c:pt>
                <c:pt idx="354">
                  <c:v>3.5472497668929703</c:v>
                </c:pt>
                <c:pt idx="355">
                  <c:v>3.5472497668929703</c:v>
                </c:pt>
                <c:pt idx="356">
                  <c:v>3.5472497668929703</c:v>
                </c:pt>
                <c:pt idx="357">
                  <c:v>3.5472497668929703</c:v>
                </c:pt>
                <c:pt idx="358">
                  <c:v>3.5472497668929703</c:v>
                </c:pt>
                <c:pt idx="359">
                  <c:v>3.5472497668929703</c:v>
                </c:pt>
                <c:pt idx="360">
                  <c:v>3.5472497668929703</c:v>
                </c:pt>
                <c:pt idx="361">
                  <c:v>3.5472497668929703</c:v>
                </c:pt>
                <c:pt idx="362">
                  <c:v>3.5472497668929703</c:v>
                </c:pt>
                <c:pt idx="363">
                  <c:v>3.5472497668929703</c:v>
                </c:pt>
                <c:pt idx="364">
                  <c:v>3.5472497668929703</c:v>
                </c:pt>
                <c:pt idx="365">
                  <c:v>3.5472497668929703</c:v>
                </c:pt>
                <c:pt idx="366">
                  <c:v>3.5472497668929703</c:v>
                </c:pt>
                <c:pt idx="367">
                  <c:v>3.5472497668929703</c:v>
                </c:pt>
                <c:pt idx="368">
                  <c:v>3.5472497668929703</c:v>
                </c:pt>
                <c:pt idx="369">
                  <c:v>3.5472497668929703</c:v>
                </c:pt>
                <c:pt idx="370">
                  <c:v>3.5472497668929703</c:v>
                </c:pt>
                <c:pt idx="371">
                  <c:v>3.5472497668929703</c:v>
                </c:pt>
                <c:pt idx="372">
                  <c:v>3.5472497668929703</c:v>
                </c:pt>
                <c:pt idx="373">
                  <c:v>3.5472497668929703</c:v>
                </c:pt>
                <c:pt idx="374">
                  <c:v>3.5472497668929703</c:v>
                </c:pt>
                <c:pt idx="375">
                  <c:v>3.5472497668929703</c:v>
                </c:pt>
                <c:pt idx="376">
                  <c:v>3.5472497668929703</c:v>
                </c:pt>
                <c:pt idx="377">
                  <c:v>3.5472497668929703</c:v>
                </c:pt>
                <c:pt idx="378">
                  <c:v>3.5472497668929703</c:v>
                </c:pt>
                <c:pt idx="379">
                  <c:v>3.5472497668929703</c:v>
                </c:pt>
                <c:pt idx="380">
                  <c:v>3.5472497668929703</c:v>
                </c:pt>
                <c:pt idx="381">
                  <c:v>3.5472497668929703</c:v>
                </c:pt>
                <c:pt idx="382">
                  <c:v>3.5472497668929703</c:v>
                </c:pt>
                <c:pt idx="383">
                  <c:v>3.5472497668929703</c:v>
                </c:pt>
                <c:pt idx="384">
                  <c:v>3.5472497668929703</c:v>
                </c:pt>
                <c:pt idx="385">
                  <c:v>3.5472497668929703</c:v>
                </c:pt>
                <c:pt idx="386">
                  <c:v>3.5472497668929703</c:v>
                </c:pt>
                <c:pt idx="387">
                  <c:v>3.5472497668929703</c:v>
                </c:pt>
                <c:pt idx="388">
                  <c:v>3.5472497668929703</c:v>
                </c:pt>
                <c:pt idx="389">
                  <c:v>3.5472497668929703</c:v>
                </c:pt>
                <c:pt idx="390">
                  <c:v>3.5472497668929703</c:v>
                </c:pt>
                <c:pt idx="391">
                  <c:v>3.5472497668929703</c:v>
                </c:pt>
                <c:pt idx="392">
                  <c:v>3.5472497668929703</c:v>
                </c:pt>
                <c:pt idx="393">
                  <c:v>3.5472497668929703</c:v>
                </c:pt>
                <c:pt idx="394">
                  <c:v>3.5472497668929703</c:v>
                </c:pt>
                <c:pt idx="395">
                  <c:v>3.5472497668929703</c:v>
                </c:pt>
                <c:pt idx="396">
                  <c:v>3.5472497668929703</c:v>
                </c:pt>
                <c:pt idx="397">
                  <c:v>3.5472497668929703</c:v>
                </c:pt>
                <c:pt idx="398">
                  <c:v>3.5472497668929703</c:v>
                </c:pt>
                <c:pt idx="399">
                  <c:v>3.5472497668929703</c:v>
                </c:pt>
                <c:pt idx="400">
                  <c:v>3.5472497668929703</c:v>
                </c:pt>
                <c:pt idx="401">
                  <c:v>3.5472497668929703</c:v>
                </c:pt>
                <c:pt idx="402">
                  <c:v>3.5472497668929703</c:v>
                </c:pt>
                <c:pt idx="403">
                  <c:v>3.5472497668929703</c:v>
                </c:pt>
                <c:pt idx="404">
                  <c:v>3.5472497668929703</c:v>
                </c:pt>
                <c:pt idx="405">
                  <c:v>3.5472497668929703</c:v>
                </c:pt>
                <c:pt idx="406">
                  <c:v>3.5472497668929703</c:v>
                </c:pt>
                <c:pt idx="407">
                  <c:v>3.5472497668929703</c:v>
                </c:pt>
                <c:pt idx="408">
                  <c:v>3.5472497668929703</c:v>
                </c:pt>
                <c:pt idx="409">
                  <c:v>3.5472497668929703</c:v>
                </c:pt>
                <c:pt idx="410">
                  <c:v>3.5472497668929703</c:v>
                </c:pt>
                <c:pt idx="411">
                  <c:v>3.5472497668929703</c:v>
                </c:pt>
                <c:pt idx="412">
                  <c:v>3.5472497668929703</c:v>
                </c:pt>
                <c:pt idx="413">
                  <c:v>3.5472497668929703</c:v>
                </c:pt>
                <c:pt idx="414">
                  <c:v>3.5472497668929703</c:v>
                </c:pt>
                <c:pt idx="415">
                  <c:v>3.5472497668929703</c:v>
                </c:pt>
                <c:pt idx="416">
                  <c:v>3.5472497668929703</c:v>
                </c:pt>
                <c:pt idx="417">
                  <c:v>3.5472497668929703</c:v>
                </c:pt>
                <c:pt idx="418">
                  <c:v>3.5472497668929703</c:v>
                </c:pt>
                <c:pt idx="419">
                  <c:v>3.5472497668929703</c:v>
                </c:pt>
                <c:pt idx="420">
                  <c:v>3.5472497668929703</c:v>
                </c:pt>
                <c:pt idx="421">
                  <c:v>3.5472497668929703</c:v>
                </c:pt>
                <c:pt idx="422">
                  <c:v>3.5472497668929703</c:v>
                </c:pt>
                <c:pt idx="423">
                  <c:v>3.5472497668929703</c:v>
                </c:pt>
                <c:pt idx="424">
                  <c:v>3.5472497668929703</c:v>
                </c:pt>
                <c:pt idx="425">
                  <c:v>3.5472497668929703</c:v>
                </c:pt>
                <c:pt idx="426">
                  <c:v>3.5472497668929703</c:v>
                </c:pt>
                <c:pt idx="427">
                  <c:v>3.5472497668929703</c:v>
                </c:pt>
                <c:pt idx="428">
                  <c:v>3.5472497668929703</c:v>
                </c:pt>
                <c:pt idx="429">
                  <c:v>3.5472497668929703</c:v>
                </c:pt>
                <c:pt idx="430">
                  <c:v>3.5472497668929703</c:v>
                </c:pt>
                <c:pt idx="431">
                  <c:v>3.5472497668929703</c:v>
                </c:pt>
                <c:pt idx="432">
                  <c:v>3.5472497668929703</c:v>
                </c:pt>
                <c:pt idx="433">
                  <c:v>3.5472497668929703</c:v>
                </c:pt>
                <c:pt idx="434">
                  <c:v>3.5472497668929703</c:v>
                </c:pt>
                <c:pt idx="435">
                  <c:v>3.5472497668929703</c:v>
                </c:pt>
                <c:pt idx="436">
                  <c:v>3.5472497668929703</c:v>
                </c:pt>
                <c:pt idx="437">
                  <c:v>3.5472497668929703</c:v>
                </c:pt>
                <c:pt idx="438">
                  <c:v>3.5472497668929703</c:v>
                </c:pt>
                <c:pt idx="439">
                  <c:v>3.5472497668929703</c:v>
                </c:pt>
                <c:pt idx="440">
                  <c:v>3.5472497668929703</c:v>
                </c:pt>
                <c:pt idx="441">
                  <c:v>3.5472497668929703</c:v>
                </c:pt>
                <c:pt idx="442">
                  <c:v>3.5472497668929703</c:v>
                </c:pt>
                <c:pt idx="443">
                  <c:v>3.5472497668929703</c:v>
                </c:pt>
                <c:pt idx="444">
                  <c:v>3.5472497668929703</c:v>
                </c:pt>
                <c:pt idx="445">
                  <c:v>3.5472497668929703</c:v>
                </c:pt>
                <c:pt idx="446">
                  <c:v>3.5472497668929703</c:v>
                </c:pt>
                <c:pt idx="447">
                  <c:v>3.5472497668929703</c:v>
                </c:pt>
                <c:pt idx="448">
                  <c:v>3.5472497668929703</c:v>
                </c:pt>
                <c:pt idx="449">
                  <c:v>3.5472497668929703</c:v>
                </c:pt>
                <c:pt idx="450">
                  <c:v>3.5472497668929703</c:v>
                </c:pt>
                <c:pt idx="451">
                  <c:v>3.5472497668929703</c:v>
                </c:pt>
                <c:pt idx="452">
                  <c:v>3.5472497668929703</c:v>
                </c:pt>
                <c:pt idx="453">
                  <c:v>3.5472497668929703</c:v>
                </c:pt>
                <c:pt idx="454">
                  <c:v>3.5472497668929703</c:v>
                </c:pt>
                <c:pt idx="455">
                  <c:v>3.5472497668929703</c:v>
                </c:pt>
                <c:pt idx="456">
                  <c:v>3.5472497668929703</c:v>
                </c:pt>
                <c:pt idx="457">
                  <c:v>3.5472497668929703</c:v>
                </c:pt>
                <c:pt idx="458">
                  <c:v>3.5472497668929703</c:v>
                </c:pt>
                <c:pt idx="459">
                  <c:v>3.5472497668929703</c:v>
                </c:pt>
                <c:pt idx="460">
                  <c:v>3.5472497668929703</c:v>
                </c:pt>
                <c:pt idx="461">
                  <c:v>3.5472497668929703</c:v>
                </c:pt>
                <c:pt idx="462">
                  <c:v>3.5472497668929703</c:v>
                </c:pt>
                <c:pt idx="463">
                  <c:v>3.5472497668929703</c:v>
                </c:pt>
                <c:pt idx="464">
                  <c:v>3.5472497668929703</c:v>
                </c:pt>
                <c:pt idx="465">
                  <c:v>3.5472497668929703</c:v>
                </c:pt>
                <c:pt idx="466">
                  <c:v>3.5472497668929703</c:v>
                </c:pt>
                <c:pt idx="467">
                  <c:v>3.5472497668929703</c:v>
                </c:pt>
                <c:pt idx="468">
                  <c:v>3.5472497668929703</c:v>
                </c:pt>
                <c:pt idx="469">
                  <c:v>3.5472497668929703</c:v>
                </c:pt>
                <c:pt idx="470">
                  <c:v>3.5472497668929703</c:v>
                </c:pt>
                <c:pt idx="471">
                  <c:v>3.5472497668929703</c:v>
                </c:pt>
                <c:pt idx="472">
                  <c:v>3.5472497668929703</c:v>
                </c:pt>
                <c:pt idx="473">
                  <c:v>3.5472497668929703</c:v>
                </c:pt>
                <c:pt idx="474">
                  <c:v>3.5472497668929703</c:v>
                </c:pt>
                <c:pt idx="475">
                  <c:v>3.5472497668929703</c:v>
                </c:pt>
                <c:pt idx="476">
                  <c:v>3.5472497668929703</c:v>
                </c:pt>
                <c:pt idx="477">
                  <c:v>3.5472497668929703</c:v>
                </c:pt>
                <c:pt idx="478">
                  <c:v>3.5472497668929703</c:v>
                </c:pt>
                <c:pt idx="479">
                  <c:v>3.5472497668929703</c:v>
                </c:pt>
                <c:pt idx="480">
                  <c:v>3.5472497668929703</c:v>
                </c:pt>
                <c:pt idx="481">
                  <c:v>3.5472497668929703</c:v>
                </c:pt>
                <c:pt idx="482">
                  <c:v>3.5472497668929703</c:v>
                </c:pt>
                <c:pt idx="483">
                  <c:v>3.5472497668929703</c:v>
                </c:pt>
                <c:pt idx="484">
                  <c:v>3.5472497668929703</c:v>
                </c:pt>
                <c:pt idx="485">
                  <c:v>3.5472497668929703</c:v>
                </c:pt>
                <c:pt idx="486">
                  <c:v>3.5472497668929703</c:v>
                </c:pt>
                <c:pt idx="487">
                  <c:v>3.5472497668929703</c:v>
                </c:pt>
                <c:pt idx="488">
                  <c:v>3.5472497668929703</c:v>
                </c:pt>
                <c:pt idx="489">
                  <c:v>3.5472497668929703</c:v>
                </c:pt>
                <c:pt idx="490">
                  <c:v>3.5472497668929703</c:v>
                </c:pt>
                <c:pt idx="491">
                  <c:v>3.5472497668929703</c:v>
                </c:pt>
                <c:pt idx="492">
                  <c:v>3.5472497668929703</c:v>
                </c:pt>
                <c:pt idx="493">
                  <c:v>3.5472497668929703</c:v>
                </c:pt>
                <c:pt idx="494">
                  <c:v>3.5472497668929703</c:v>
                </c:pt>
                <c:pt idx="495">
                  <c:v>3.5472497668929703</c:v>
                </c:pt>
                <c:pt idx="496">
                  <c:v>3.5472497668929703</c:v>
                </c:pt>
                <c:pt idx="497">
                  <c:v>3.5472497668929703</c:v>
                </c:pt>
                <c:pt idx="498">
                  <c:v>3.5472497668929703</c:v>
                </c:pt>
                <c:pt idx="499">
                  <c:v>3.5472497668929703</c:v>
                </c:pt>
                <c:pt idx="500">
                  <c:v>3.5472497668929703</c:v>
                </c:pt>
                <c:pt idx="501">
                  <c:v>3.5472497668929703</c:v>
                </c:pt>
                <c:pt idx="502">
                  <c:v>3.5472497668929703</c:v>
                </c:pt>
                <c:pt idx="503">
                  <c:v>3.5472497668929703</c:v>
                </c:pt>
                <c:pt idx="504">
                  <c:v>3.5472497668929703</c:v>
                </c:pt>
                <c:pt idx="505">
                  <c:v>3.5472497668929703</c:v>
                </c:pt>
                <c:pt idx="506">
                  <c:v>3.5472497668929703</c:v>
                </c:pt>
                <c:pt idx="507">
                  <c:v>3.5472497668929703</c:v>
                </c:pt>
                <c:pt idx="508">
                  <c:v>3.5472497668929703</c:v>
                </c:pt>
                <c:pt idx="509">
                  <c:v>3.5472497668929703</c:v>
                </c:pt>
                <c:pt idx="510">
                  <c:v>3.5472497668929703</c:v>
                </c:pt>
                <c:pt idx="511">
                  <c:v>3.5472497668929703</c:v>
                </c:pt>
                <c:pt idx="512">
                  <c:v>3.5472497668929703</c:v>
                </c:pt>
                <c:pt idx="513">
                  <c:v>3.5472497668929703</c:v>
                </c:pt>
                <c:pt idx="514">
                  <c:v>3.5472497668929703</c:v>
                </c:pt>
                <c:pt idx="515">
                  <c:v>3.5472497668929703</c:v>
                </c:pt>
                <c:pt idx="516">
                  <c:v>3.5472497668929703</c:v>
                </c:pt>
                <c:pt idx="517">
                  <c:v>3.5472497668929703</c:v>
                </c:pt>
                <c:pt idx="518">
                  <c:v>3.5472497668929703</c:v>
                </c:pt>
                <c:pt idx="519">
                  <c:v>3.5472497668929703</c:v>
                </c:pt>
                <c:pt idx="520">
                  <c:v>3.5472497668929703</c:v>
                </c:pt>
                <c:pt idx="521">
                  <c:v>3.5472497668929703</c:v>
                </c:pt>
                <c:pt idx="522">
                  <c:v>3.5472497668929703</c:v>
                </c:pt>
                <c:pt idx="523">
                  <c:v>3.5472497668929703</c:v>
                </c:pt>
                <c:pt idx="524">
                  <c:v>3.5472497668929703</c:v>
                </c:pt>
                <c:pt idx="525">
                  <c:v>3.5472497668929703</c:v>
                </c:pt>
                <c:pt idx="526">
                  <c:v>3.5472497668929703</c:v>
                </c:pt>
                <c:pt idx="527">
                  <c:v>3.5472497668929703</c:v>
                </c:pt>
                <c:pt idx="528">
                  <c:v>3.5472497668929703</c:v>
                </c:pt>
                <c:pt idx="529">
                  <c:v>3.5472497668929703</c:v>
                </c:pt>
                <c:pt idx="530">
                  <c:v>3.5472497668929703</c:v>
                </c:pt>
                <c:pt idx="531">
                  <c:v>3.5472497668929703</c:v>
                </c:pt>
                <c:pt idx="532">
                  <c:v>3.5472497668929703</c:v>
                </c:pt>
                <c:pt idx="533">
                  <c:v>3.5472497668929703</c:v>
                </c:pt>
                <c:pt idx="534">
                  <c:v>3.5472497668929703</c:v>
                </c:pt>
                <c:pt idx="535">
                  <c:v>3.5472497668929703</c:v>
                </c:pt>
                <c:pt idx="536">
                  <c:v>3.5472497668929703</c:v>
                </c:pt>
                <c:pt idx="537">
                  <c:v>3.5472497668929703</c:v>
                </c:pt>
                <c:pt idx="538">
                  <c:v>3.5472497668929703</c:v>
                </c:pt>
                <c:pt idx="539">
                  <c:v>3.5472497668929703</c:v>
                </c:pt>
                <c:pt idx="540">
                  <c:v>3.5472497668929703</c:v>
                </c:pt>
                <c:pt idx="541">
                  <c:v>3.5472497668929703</c:v>
                </c:pt>
                <c:pt idx="542">
                  <c:v>3.5472497668929703</c:v>
                </c:pt>
                <c:pt idx="543">
                  <c:v>3.5472497668929703</c:v>
                </c:pt>
                <c:pt idx="544">
                  <c:v>3.5472497668929703</c:v>
                </c:pt>
                <c:pt idx="545">
                  <c:v>3.5472497668929703</c:v>
                </c:pt>
                <c:pt idx="546">
                  <c:v>3.5472497668929703</c:v>
                </c:pt>
                <c:pt idx="547">
                  <c:v>3.5472497668929703</c:v>
                </c:pt>
                <c:pt idx="548">
                  <c:v>3.5472497668929703</c:v>
                </c:pt>
                <c:pt idx="549">
                  <c:v>3.5472497668929703</c:v>
                </c:pt>
                <c:pt idx="550">
                  <c:v>3.5472497668929703</c:v>
                </c:pt>
                <c:pt idx="551">
                  <c:v>3.5472497668929703</c:v>
                </c:pt>
                <c:pt idx="552">
                  <c:v>3.5472497668929703</c:v>
                </c:pt>
                <c:pt idx="553">
                  <c:v>3.5472497668929703</c:v>
                </c:pt>
                <c:pt idx="554">
                  <c:v>3.5472497668929703</c:v>
                </c:pt>
                <c:pt idx="555">
                  <c:v>3.5472497668929703</c:v>
                </c:pt>
                <c:pt idx="556">
                  <c:v>3.5472497668929703</c:v>
                </c:pt>
                <c:pt idx="557">
                  <c:v>3.5472497668929703</c:v>
                </c:pt>
                <c:pt idx="558">
                  <c:v>3.5472497668929703</c:v>
                </c:pt>
                <c:pt idx="559">
                  <c:v>3.5472497668929703</c:v>
                </c:pt>
                <c:pt idx="560">
                  <c:v>3.5472497668929703</c:v>
                </c:pt>
                <c:pt idx="561">
                  <c:v>3.5472497668929703</c:v>
                </c:pt>
                <c:pt idx="562">
                  <c:v>3.5472497668929703</c:v>
                </c:pt>
                <c:pt idx="563">
                  <c:v>3.5472497668929703</c:v>
                </c:pt>
                <c:pt idx="564">
                  <c:v>3.5472497668929703</c:v>
                </c:pt>
                <c:pt idx="565">
                  <c:v>3.5472497668929703</c:v>
                </c:pt>
                <c:pt idx="566">
                  <c:v>3.5472497668929703</c:v>
                </c:pt>
                <c:pt idx="567">
                  <c:v>3.5472497668929703</c:v>
                </c:pt>
                <c:pt idx="568">
                  <c:v>3.5472497668929703</c:v>
                </c:pt>
                <c:pt idx="569">
                  <c:v>3.5472497668929703</c:v>
                </c:pt>
                <c:pt idx="570">
                  <c:v>3.5472497668929703</c:v>
                </c:pt>
                <c:pt idx="571">
                  <c:v>3.5472497668929703</c:v>
                </c:pt>
                <c:pt idx="572">
                  <c:v>3.5472497668929703</c:v>
                </c:pt>
                <c:pt idx="573">
                  <c:v>3.5472497668929703</c:v>
                </c:pt>
                <c:pt idx="574">
                  <c:v>3.5472497668929703</c:v>
                </c:pt>
                <c:pt idx="575">
                  <c:v>3.5472497668929703</c:v>
                </c:pt>
                <c:pt idx="576">
                  <c:v>3.5472497668929703</c:v>
                </c:pt>
                <c:pt idx="577">
                  <c:v>3.5472497668929703</c:v>
                </c:pt>
                <c:pt idx="578">
                  <c:v>3.5472497668929703</c:v>
                </c:pt>
                <c:pt idx="579">
                  <c:v>3.5472497668929703</c:v>
                </c:pt>
                <c:pt idx="580">
                  <c:v>3.5472497668929703</c:v>
                </c:pt>
                <c:pt idx="581">
                  <c:v>3.5472497668929703</c:v>
                </c:pt>
                <c:pt idx="582">
                  <c:v>3.5472497668929703</c:v>
                </c:pt>
                <c:pt idx="583">
                  <c:v>3.5472497668929703</c:v>
                </c:pt>
                <c:pt idx="584">
                  <c:v>3.5472497668929703</c:v>
                </c:pt>
                <c:pt idx="585">
                  <c:v>3.5472497668929703</c:v>
                </c:pt>
                <c:pt idx="586">
                  <c:v>3.5472497668929703</c:v>
                </c:pt>
                <c:pt idx="587">
                  <c:v>3.5472497668929703</c:v>
                </c:pt>
                <c:pt idx="588">
                  <c:v>3.5472497668929703</c:v>
                </c:pt>
                <c:pt idx="589">
                  <c:v>3.5472497668929703</c:v>
                </c:pt>
                <c:pt idx="590">
                  <c:v>3.5472497668929703</c:v>
                </c:pt>
                <c:pt idx="591">
                  <c:v>3.5472497668929703</c:v>
                </c:pt>
                <c:pt idx="592">
                  <c:v>3.5472497668929703</c:v>
                </c:pt>
                <c:pt idx="593">
                  <c:v>3.5472497668929703</c:v>
                </c:pt>
                <c:pt idx="594">
                  <c:v>3.5472497668929703</c:v>
                </c:pt>
                <c:pt idx="595">
                  <c:v>3.5472497668929703</c:v>
                </c:pt>
                <c:pt idx="596">
                  <c:v>3.5472497668929703</c:v>
                </c:pt>
                <c:pt idx="597">
                  <c:v>3.5472497668929703</c:v>
                </c:pt>
                <c:pt idx="598">
                  <c:v>3.5472497668929703</c:v>
                </c:pt>
                <c:pt idx="599">
                  <c:v>3.5472497668929703</c:v>
                </c:pt>
                <c:pt idx="600">
                  <c:v>3.5472497668929703</c:v>
                </c:pt>
                <c:pt idx="601">
                  <c:v>3.5472497668929703</c:v>
                </c:pt>
                <c:pt idx="602">
                  <c:v>3.5472497668929703</c:v>
                </c:pt>
                <c:pt idx="603">
                  <c:v>3.5472497668929703</c:v>
                </c:pt>
                <c:pt idx="604">
                  <c:v>3.5472497668929703</c:v>
                </c:pt>
                <c:pt idx="605">
                  <c:v>3.5472497668929703</c:v>
                </c:pt>
                <c:pt idx="606">
                  <c:v>3.5472497668929703</c:v>
                </c:pt>
                <c:pt idx="607">
                  <c:v>3.5472497668929703</c:v>
                </c:pt>
                <c:pt idx="608">
                  <c:v>3.5472497668929703</c:v>
                </c:pt>
                <c:pt idx="609">
                  <c:v>3.5472497668929703</c:v>
                </c:pt>
                <c:pt idx="610">
                  <c:v>3.5472497668929703</c:v>
                </c:pt>
                <c:pt idx="611">
                  <c:v>3.5472497668929703</c:v>
                </c:pt>
                <c:pt idx="612">
                  <c:v>3.5472497668929703</c:v>
                </c:pt>
                <c:pt idx="613">
                  <c:v>3.5472497668929703</c:v>
                </c:pt>
                <c:pt idx="614">
                  <c:v>3.5472497668929703</c:v>
                </c:pt>
                <c:pt idx="615">
                  <c:v>3.5472497668929703</c:v>
                </c:pt>
                <c:pt idx="616">
                  <c:v>3.5472497668929703</c:v>
                </c:pt>
                <c:pt idx="617">
                  <c:v>3.5472497668929703</c:v>
                </c:pt>
                <c:pt idx="618">
                  <c:v>3.5472497668929703</c:v>
                </c:pt>
                <c:pt idx="619">
                  <c:v>3.5472497668929703</c:v>
                </c:pt>
                <c:pt idx="620">
                  <c:v>3.5472497668929703</c:v>
                </c:pt>
                <c:pt idx="621">
                  <c:v>3.5472497668929703</c:v>
                </c:pt>
                <c:pt idx="622">
                  <c:v>3.5472497668929703</c:v>
                </c:pt>
                <c:pt idx="623">
                  <c:v>3.5472497668929703</c:v>
                </c:pt>
                <c:pt idx="624">
                  <c:v>3.5472497668929703</c:v>
                </c:pt>
                <c:pt idx="625">
                  <c:v>3.5472497668929703</c:v>
                </c:pt>
                <c:pt idx="626">
                  <c:v>3.5472497668929703</c:v>
                </c:pt>
                <c:pt idx="627">
                  <c:v>3.5472497668929703</c:v>
                </c:pt>
                <c:pt idx="628">
                  <c:v>3.5472497668929703</c:v>
                </c:pt>
                <c:pt idx="629">
                  <c:v>3.5472497668929703</c:v>
                </c:pt>
                <c:pt idx="630">
                  <c:v>3.5472497668929703</c:v>
                </c:pt>
                <c:pt idx="631">
                  <c:v>3.5472497668929703</c:v>
                </c:pt>
                <c:pt idx="632">
                  <c:v>3.5472497668929703</c:v>
                </c:pt>
                <c:pt idx="633">
                  <c:v>3.5472497668929703</c:v>
                </c:pt>
                <c:pt idx="634">
                  <c:v>3.5472497668929703</c:v>
                </c:pt>
                <c:pt idx="635">
                  <c:v>3.5472497668929703</c:v>
                </c:pt>
                <c:pt idx="636">
                  <c:v>3.5472497668929703</c:v>
                </c:pt>
                <c:pt idx="637">
                  <c:v>3.5472497668929703</c:v>
                </c:pt>
                <c:pt idx="638">
                  <c:v>3.5472497668929703</c:v>
                </c:pt>
                <c:pt idx="639">
                  <c:v>3.5472497668929703</c:v>
                </c:pt>
                <c:pt idx="640">
                  <c:v>3.5472497668929703</c:v>
                </c:pt>
                <c:pt idx="641">
                  <c:v>3.5472497668929703</c:v>
                </c:pt>
                <c:pt idx="642">
                  <c:v>3.5472497668929703</c:v>
                </c:pt>
                <c:pt idx="643">
                  <c:v>3.5472497668929703</c:v>
                </c:pt>
                <c:pt idx="644">
                  <c:v>3.5472497668929703</c:v>
                </c:pt>
                <c:pt idx="645">
                  <c:v>3.5472497668929703</c:v>
                </c:pt>
                <c:pt idx="646">
                  <c:v>3.5472497668929703</c:v>
                </c:pt>
                <c:pt idx="647">
                  <c:v>3.5472497668929703</c:v>
                </c:pt>
                <c:pt idx="648">
                  <c:v>3.5472497668929703</c:v>
                </c:pt>
                <c:pt idx="649">
                  <c:v>3.5472497668929703</c:v>
                </c:pt>
                <c:pt idx="650">
                  <c:v>3.5472497668929703</c:v>
                </c:pt>
                <c:pt idx="651">
                  <c:v>3.5472497668929703</c:v>
                </c:pt>
                <c:pt idx="652">
                  <c:v>3.5472497668929703</c:v>
                </c:pt>
                <c:pt idx="653">
                  <c:v>3.5472497668929703</c:v>
                </c:pt>
                <c:pt idx="654">
                  <c:v>3.5472497668929703</c:v>
                </c:pt>
                <c:pt idx="655">
                  <c:v>3.5472497668929703</c:v>
                </c:pt>
                <c:pt idx="656">
                  <c:v>3.5472497668929703</c:v>
                </c:pt>
                <c:pt idx="657">
                  <c:v>3.5472497668929703</c:v>
                </c:pt>
                <c:pt idx="658">
                  <c:v>3.5472497668929703</c:v>
                </c:pt>
                <c:pt idx="659">
                  <c:v>3.5472497668929703</c:v>
                </c:pt>
                <c:pt idx="660">
                  <c:v>3.5472497668929703</c:v>
                </c:pt>
                <c:pt idx="661">
                  <c:v>3.5472497668929703</c:v>
                </c:pt>
                <c:pt idx="662">
                  <c:v>3.5472497668929703</c:v>
                </c:pt>
                <c:pt idx="663">
                  <c:v>3.5472497668929703</c:v>
                </c:pt>
                <c:pt idx="664">
                  <c:v>3.5472497668929703</c:v>
                </c:pt>
                <c:pt idx="665">
                  <c:v>3.5472497668929703</c:v>
                </c:pt>
                <c:pt idx="666">
                  <c:v>3.5472497668929703</c:v>
                </c:pt>
                <c:pt idx="667">
                  <c:v>3.5472497668929703</c:v>
                </c:pt>
                <c:pt idx="668">
                  <c:v>3.5472497668929703</c:v>
                </c:pt>
                <c:pt idx="669">
                  <c:v>3.5472497668929703</c:v>
                </c:pt>
                <c:pt idx="670">
                  <c:v>3.5472497668929703</c:v>
                </c:pt>
                <c:pt idx="671">
                  <c:v>3.5472497668929703</c:v>
                </c:pt>
                <c:pt idx="672">
                  <c:v>3.5472497668929703</c:v>
                </c:pt>
                <c:pt idx="673">
                  <c:v>3.5472497668929703</c:v>
                </c:pt>
                <c:pt idx="674">
                  <c:v>3.5472497668929703</c:v>
                </c:pt>
                <c:pt idx="675">
                  <c:v>3.5472497668929703</c:v>
                </c:pt>
                <c:pt idx="676">
                  <c:v>3.5472497668929703</c:v>
                </c:pt>
                <c:pt idx="677">
                  <c:v>3.5472497668929703</c:v>
                </c:pt>
                <c:pt idx="678">
                  <c:v>3.5472497668929703</c:v>
                </c:pt>
                <c:pt idx="679">
                  <c:v>3.5472497668929703</c:v>
                </c:pt>
                <c:pt idx="680">
                  <c:v>3.5472497668929703</c:v>
                </c:pt>
                <c:pt idx="681">
                  <c:v>3.5472497668929703</c:v>
                </c:pt>
                <c:pt idx="682">
                  <c:v>3.5472497668929703</c:v>
                </c:pt>
                <c:pt idx="683">
                  <c:v>3.5472497668929703</c:v>
                </c:pt>
                <c:pt idx="684">
                  <c:v>3.5472497668929703</c:v>
                </c:pt>
                <c:pt idx="685">
                  <c:v>3.5472497668929703</c:v>
                </c:pt>
                <c:pt idx="686">
                  <c:v>3.5472497668929703</c:v>
                </c:pt>
                <c:pt idx="687">
                  <c:v>3.5472497668929703</c:v>
                </c:pt>
                <c:pt idx="688">
                  <c:v>3.5472497668929703</c:v>
                </c:pt>
                <c:pt idx="689">
                  <c:v>3.5472497668929703</c:v>
                </c:pt>
                <c:pt idx="690">
                  <c:v>3.5472497668929703</c:v>
                </c:pt>
                <c:pt idx="691">
                  <c:v>3.5472497668929703</c:v>
                </c:pt>
                <c:pt idx="692">
                  <c:v>3.5472497668929703</c:v>
                </c:pt>
                <c:pt idx="693">
                  <c:v>3.5472497668929703</c:v>
                </c:pt>
                <c:pt idx="694">
                  <c:v>3.5472497668929703</c:v>
                </c:pt>
                <c:pt idx="695">
                  <c:v>3.5472497668929703</c:v>
                </c:pt>
                <c:pt idx="696">
                  <c:v>3.5472497668929703</c:v>
                </c:pt>
                <c:pt idx="697">
                  <c:v>3.5472497668929703</c:v>
                </c:pt>
                <c:pt idx="698">
                  <c:v>3.5472497668929703</c:v>
                </c:pt>
                <c:pt idx="699">
                  <c:v>3.5472497668929703</c:v>
                </c:pt>
                <c:pt idx="700">
                  <c:v>3.5472497668929703</c:v>
                </c:pt>
                <c:pt idx="701">
                  <c:v>3.5472497668929703</c:v>
                </c:pt>
                <c:pt idx="702">
                  <c:v>3.5472497668929703</c:v>
                </c:pt>
                <c:pt idx="703">
                  <c:v>3.5472497668929703</c:v>
                </c:pt>
                <c:pt idx="704">
                  <c:v>3.5472497668929703</c:v>
                </c:pt>
                <c:pt idx="705">
                  <c:v>3.5472497668929703</c:v>
                </c:pt>
                <c:pt idx="706">
                  <c:v>3.5472497668929703</c:v>
                </c:pt>
                <c:pt idx="707">
                  <c:v>3.5472497668929703</c:v>
                </c:pt>
                <c:pt idx="708">
                  <c:v>3.5472497668929703</c:v>
                </c:pt>
                <c:pt idx="709">
                  <c:v>3.5472497668929703</c:v>
                </c:pt>
                <c:pt idx="710">
                  <c:v>3.5472497668929703</c:v>
                </c:pt>
                <c:pt idx="711">
                  <c:v>3.5472497668929703</c:v>
                </c:pt>
                <c:pt idx="712">
                  <c:v>3.5472497668929703</c:v>
                </c:pt>
                <c:pt idx="713">
                  <c:v>3.5472497668929703</c:v>
                </c:pt>
                <c:pt idx="714">
                  <c:v>3.5472497668929703</c:v>
                </c:pt>
                <c:pt idx="715">
                  <c:v>3.5472497668929703</c:v>
                </c:pt>
                <c:pt idx="716">
                  <c:v>3.5472497668929703</c:v>
                </c:pt>
                <c:pt idx="717">
                  <c:v>3.5472497668929703</c:v>
                </c:pt>
                <c:pt idx="718">
                  <c:v>3.5472497668929703</c:v>
                </c:pt>
                <c:pt idx="719">
                  <c:v>3.5472497668929703</c:v>
                </c:pt>
                <c:pt idx="720">
                  <c:v>3.5472497668929703</c:v>
                </c:pt>
                <c:pt idx="721">
                  <c:v>3.5472497668929703</c:v>
                </c:pt>
                <c:pt idx="722">
                  <c:v>3.5472497668929703</c:v>
                </c:pt>
                <c:pt idx="723">
                  <c:v>3.5472497668929703</c:v>
                </c:pt>
                <c:pt idx="724">
                  <c:v>3.5472497668929703</c:v>
                </c:pt>
                <c:pt idx="725">
                  <c:v>3.5472497668929703</c:v>
                </c:pt>
                <c:pt idx="726">
                  <c:v>3.5472497668929703</c:v>
                </c:pt>
                <c:pt idx="727">
                  <c:v>3.5472497668929703</c:v>
                </c:pt>
                <c:pt idx="728">
                  <c:v>3.5472497668929703</c:v>
                </c:pt>
                <c:pt idx="729">
                  <c:v>3.5472497668929703</c:v>
                </c:pt>
                <c:pt idx="730">
                  <c:v>3.5472497668929703</c:v>
                </c:pt>
                <c:pt idx="731">
                  <c:v>3.5472497668929703</c:v>
                </c:pt>
                <c:pt idx="732">
                  <c:v>3.5472497668929703</c:v>
                </c:pt>
                <c:pt idx="733">
                  <c:v>3.5472497668929703</c:v>
                </c:pt>
                <c:pt idx="734">
                  <c:v>3.5472497668929703</c:v>
                </c:pt>
                <c:pt idx="735">
                  <c:v>3.5472497668929703</c:v>
                </c:pt>
                <c:pt idx="736">
                  <c:v>3.5472497668929703</c:v>
                </c:pt>
                <c:pt idx="737">
                  <c:v>3.5472497668929703</c:v>
                </c:pt>
                <c:pt idx="738">
                  <c:v>3.5472497668929703</c:v>
                </c:pt>
                <c:pt idx="739">
                  <c:v>3.5472497668929703</c:v>
                </c:pt>
                <c:pt idx="740">
                  <c:v>3.5472497668929703</c:v>
                </c:pt>
                <c:pt idx="741">
                  <c:v>3.5472497668929703</c:v>
                </c:pt>
                <c:pt idx="742">
                  <c:v>3.5472497668929703</c:v>
                </c:pt>
                <c:pt idx="743">
                  <c:v>3.5472497668929703</c:v>
                </c:pt>
                <c:pt idx="744">
                  <c:v>3.5472497668929703</c:v>
                </c:pt>
                <c:pt idx="745">
                  <c:v>3.5472497668929703</c:v>
                </c:pt>
                <c:pt idx="746">
                  <c:v>3.5472497668929703</c:v>
                </c:pt>
                <c:pt idx="747">
                  <c:v>3.5472497668929703</c:v>
                </c:pt>
                <c:pt idx="748">
                  <c:v>3.5472497668929703</c:v>
                </c:pt>
                <c:pt idx="749">
                  <c:v>3.5472497668929703</c:v>
                </c:pt>
                <c:pt idx="750">
                  <c:v>3.5472497668929703</c:v>
                </c:pt>
                <c:pt idx="751">
                  <c:v>3.5472497668929703</c:v>
                </c:pt>
                <c:pt idx="752">
                  <c:v>3.5472497668929703</c:v>
                </c:pt>
                <c:pt idx="753">
                  <c:v>3.5472497668929703</c:v>
                </c:pt>
                <c:pt idx="754">
                  <c:v>3.5472497668929703</c:v>
                </c:pt>
                <c:pt idx="755">
                  <c:v>3.5472497668929703</c:v>
                </c:pt>
                <c:pt idx="756">
                  <c:v>3.5472497668929703</c:v>
                </c:pt>
                <c:pt idx="757">
                  <c:v>3.5472497668929703</c:v>
                </c:pt>
                <c:pt idx="758">
                  <c:v>3.5472497668929703</c:v>
                </c:pt>
                <c:pt idx="759">
                  <c:v>3.5472497668929703</c:v>
                </c:pt>
                <c:pt idx="760">
                  <c:v>3.5472497668929703</c:v>
                </c:pt>
                <c:pt idx="761">
                  <c:v>3.5472497668929703</c:v>
                </c:pt>
                <c:pt idx="762">
                  <c:v>3.5472497668929703</c:v>
                </c:pt>
                <c:pt idx="763">
                  <c:v>3.5472497668929703</c:v>
                </c:pt>
                <c:pt idx="764">
                  <c:v>3.5472497668929703</c:v>
                </c:pt>
                <c:pt idx="765">
                  <c:v>3.5472497668929703</c:v>
                </c:pt>
                <c:pt idx="766">
                  <c:v>3.5472497668929703</c:v>
                </c:pt>
                <c:pt idx="767">
                  <c:v>3.5472497668929703</c:v>
                </c:pt>
                <c:pt idx="768">
                  <c:v>3.5472497668929703</c:v>
                </c:pt>
                <c:pt idx="769">
                  <c:v>3.5472497668929703</c:v>
                </c:pt>
                <c:pt idx="770">
                  <c:v>3.5472497668929703</c:v>
                </c:pt>
                <c:pt idx="771">
                  <c:v>3.5472497668929703</c:v>
                </c:pt>
                <c:pt idx="772">
                  <c:v>3.5472497668929703</c:v>
                </c:pt>
                <c:pt idx="773">
                  <c:v>3.5472497668929703</c:v>
                </c:pt>
                <c:pt idx="774">
                  <c:v>3.5472497668929703</c:v>
                </c:pt>
                <c:pt idx="775">
                  <c:v>3.5472497668929703</c:v>
                </c:pt>
                <c:pt idx="776">
                  <c:v>3.5472497668929703</c:v>
                </c:pt>
                <c:pt idx="777">
                  <c:v>3.5472497668929703</c:v>
                </c:pt>
                <c:pt idx="778">
                  <c:v>3.5472497668929703</c:v>
                </c:pt>
                <c:pt idx="779">
                  <c:v>3.5472497668929703</c:v>
                </c:pt>
                <c:pt idx="780">
                  <c:v>3.5472497668929703</c:v>
                </c:pt>
                <c:pt idx="781">
                  <c:v>3.5472497668929703</c:v>
                </c:pt>
                <c:pt idx="782">
                  <c:v>3.5472497668929703</c:v>
                </c:pt>
                <c:pt idx="783">
                  <c:v>3.5472497668929703</c:v>
                </c:pt>
                <c:pt idx="784">
                  <c:v>3.5472497668929703</c:v>
                </c:pt>
                <c:pt idx="785">
                  <c:v>3.5472497668929703</c:v>
                </c:pt>
                <c:pt idx="786">
                  <c:v>3.5472497668929703</c:v>
                </c:pt>
                <c:pt idx="787">
                  <c:v>3.5472497668929703</c:v>
                </c:pt>
                <c:pt idx="788">
                  <c:v>3.5472497668929703</c:v>
                </c:pt>
                <c:pt idx="789">
                  <c:v>3.5472497668929703</c:v>
                </c:pt>
                <c:pt idx="790">
                  <c:v>3.5472497668929703</c:v>
                </c:pt>
                <c:pt idx="791">
                  <c:v>3.5472497668929703</c:v>
                </c:pt>
                <c:pt idx="792">
                  <c:v>3.5472497668929703</c:v>
                </c:pt>
                <c:pt idx="793">
                  <c:v>3.5472497668929703</c:v>
                </c:pt>
                <c:pt idx="794">
                  <c:v>3.5472497668929703</c:v>
                </c:pt>
                <c:pt idx="795">
                  <c:v>3.5472497668929703</c:v>
                </c:pt>
                <c:pt idx="796">
                  <c:v>3.5472497668929703</c:v>
                </c:pt>
                <c:pt idx="797">
                  <c:v>3.5472497668929703</c:v>
                </c:pt>
                <c:pt idx="798">
                  <c:v>3.5472497668929703</c:v>
                </c:pt>
                <c:pt idx="799">
                  <c:v>3.5472497668929703</c:v>
                </c:pt>
                <c:pt idx="800">
                  <c:v>3.5472497668929703</c:v>
                </c:pt>
                <c:pt idx="801">
                  <c:v>3.5472497668929703</c:v>
                </c:pt>
                <c:pt idx="802">
                  <c:v>3.5472497668929703</c:v>
                </c:pt>
                <c:pt idx="803">
                  <c:v>3.5472497668929703</c:v>
                </c:pt>
                <c:pt idx="804">
                  <c:v>3.5472497668929703</c:v>
                </c:pt>
                <c:pt idx="805">
                  <c:v>3.5472497668929703</c:v>
                </c:pt>
                <c:pt idx="806">
                  <c:v>3.5472497668929703</c:v>
                </c:pt>
                <c:pt idx="807">
                  <c:v>3.5472497668929703</c:v>
                </c:pt>
                <c:pt idx="808">
                  <c:v>3.5472497668929703</c:v>
                </c:pt>
                <c:pt idx="809">
                  <c:v>3.5472497668929703</c:v>
                </c:pt>
                <c:pt idx="810">
                  <c:v>3.5472497668929703</c:v>
                </c:pt>
                <c:pt idx="811">
                  <c:v>3.5472497668929703</c:v>
                </c:pt>
                <c:pt idx="812">
                  <c:v>3.5472497668929703</c:v>
                </c:pt>
                <c:pt idx="813">
                  <c:v>3.5472497668929703</c:v>
                </c:pt>
                <c:pt idx="814">
                  <c:v>3.5472497668929703</c:v>
                </c:pt>
                <c:pt idx="815">
                  <c:v>3.5472497668929703</c:v>
                </c:pt>
                <c:pt idx="816">
                  <c:v>3.5472497668929703</c:v>
                </c:pt>
                <c:pt idx="817">
                  <c:v>3.5472497668929703</c:v>
                </c:pt>
                <c:pt idx="818">
                  <c:v>3.5472497668929703</c:v>
                </c:pt>
                <c:pt idx="819">
                  <c:v>3.5472497668929703</c:v>
                </c:pt>
                <c:pt idx="820">
                  <c:v>3.5472497668929703</c:v>
                </c:pt>
                <c:pt idx="821">
                  <c:v>3.5472497668929703</c:v>
                </c:pt>
                <c:pt idx="822">
                  <c:v>3.5472497668929703</c:v>
                </c:pt>
                <c:pt idx="823">
                  <c:v>3.5472497668929703</c:v>
                </c:pt>
                <c:pt idx="824">
                  <c:v>3.5472497668929703</c:v>
                </c:pt>
                <c:pt idx="825">
                  <c:v>3.5472497668929703</c:v>
                </c:pt>
                <c:pt idx="826">
                  <c:v>3.5472497668929703</c:v>
                </c:pt>
                <c:pt idx="827">
                  <c:v>3.5472497668929703</c:v>
                </c:pt>
                <c:pt idx="828">
                  <c:v>3.5472497668929703</c:v>
                </c:pt>
                <c:pt idx="829">
                  <c:v>3.5472497668929703</c:v>
                </c:pt>
                <c:pt idx="830">
                  <c:v>3.5472497668929703</c:v>
                </c:pt>
                <c:pt idx="831">
                  <c:v>3.5472497668929703</c:v>
                </c:pt>
                <c:pt idx="832">
                  <c:v>3.5472497668929703</c:v>
                </c:pt>
                <c:pt idx="833">
                  <c:v>3.5472497668929703</c:v>
                </c:pt>
                <c:pt idx="834">
                  <c:v>3.5472497668929703</c:v>
                </c:pt>
                <c:pt idx="835">
                  <c:v>3.5472497668929703</c:v>
                </c:pt>
                <c:pt idx="836">
                  <c:v>3.5472497668929703</c:v>
                </c:pt>
                <c:pt idx="837">
                  <c:v>3.5472497668929703</c:v>
                </c:pt>
                <c:pt idx="838">
                  <c:v>3.5472497668929703</c:v>
                </c:pt>
                <c:pt idx="839">
                  <c:v>3.5472497668929703</c:v>
                </c:pt>
                <c:pt idx="840">
                  <c:v>3.5472497668929703</c:v>
                </c:pt>
                <c:pt idx="841">
                  <c:v>3.5472497668929703</c:v>
                </c:pt>
                <c:pt idx="842">
                  <c:v>3.5472497668929703</c:v>
                </c:pt>
                <c:pt idx="843">
                  <c:v>3.5472497668929703</c:v>
                </c:pt>
                <c:pt idx="844">
                  <c:v>3.5472497668929703</c:v>
                </c:pt>
                <c:pt idx="845">
                  <c:v>3.5472497668929703</c:v>
                </c:pt>
                <c:pt idx="846">
                  <c:v>3.5472497668929703</c:v>
                </c:pt>
                <c:pt idx="847">
                  <c:v>3.5472497668929703</c:v>
                </c:pt>
                <c:pt idx="848">
                  <c:v>3.5472497668929703</c:v>
                </c:pt>
                <c:pt idx="849">
                  <c:v>3.5472497668929703</c:v>
                </c:pt>
                <c:pt idx="850">
                  <c:v>3.5472497668929703</c:v>
                </c:pt>
                <c:pt idx="851">
                  <c:v>3.5472497668929703</c:v>
                </c:pt>
                <c:pt idx="852">
                  <c:v>3.5472497668929703</c:v>
                </c:pt>
                <c:pt idx="853">
                  <c:v>3.5472497668929703</c:v>
                </c:pt>
                <c:pt idx="854">
                  <c:v>3.5472497668929703</c:v>
                </c:pt>
                <c:pt idx="855">
                  <c:v>3.5472497668929703</c:v>
                </c:pt>
                <c:pt idx="856">
                  <c:v>3.5472497668929703</c:v>
                </c:pt>
                <c:pt idx="857">
                  <c:v>3.5472497668929703</c:v>
                </c:pt>
                <c:pt idx="858">
                  <c:v>3.5472497668929703</c:v>
                </c:pt>
                <c:pt idx="859">
                  <c:v>3.5472497668929703</c:v>
                </c:pt>
                <c:pt idx="860">
                  <c:v>3.5472497668929703</c:v>
                </c:pt>
                <c:pt idx="861">
                  <c:v>3.5472497668929703</c:v>
                </c:pt>
                <c:pt idx="862">
                  <c:v>3.5472497668929703</c:v>
                </c:pt>
                <c:pt idx="863">
                  <c:v>3.5472497668929703</c:v>
                </c:pt>
                <c:pt idx="864">
                  <c:v>3.5472497668929703</c:v>
                </c:pt>
                <c:pt idx="865">
                  <c:v>3.5472497668929703</c:v>
                </c:pt>
                <c:pt idx="866">
                  <c:v>3.5472497668929703</c:v>
                </c:pt>
                <c:pt idx="867">
                  <c:v>3.5472497668929703</c:v>
                </c:pt>
                <c:pt idx="868">
                  <c:v>3.5472497668929703</c:v>
                </c:pt>
                <c:pt idx="869">
                  <c:v>3.5472497668929703</c:v>
                </c:pt>
                <c:pt idx="870">
                  <c:v>3.5472497668929703</c:v>
                </c:pt>
                <c:pt idx="871">
                  <c:v>3.5472497668929703</c:v>
                </c:pt>
                <c:pt idx="872">
                  <c:v>3.5472497668929703</c:v>
                </c:pt>
                <c:pt idx="873">
                  <c:v>3.5472497668929703</c:v>
                </c:pt>
                <c:pt idx="874">
                  <c:v>3.5472497668929703</c:v>
                </c:pt>
                <c:pt idx="875">
                  <c:v>3.5472497668929703</c:v>
                </c:pt>
                <c:pt idx="876">
                  <c:v>3.5472497668929703</c:v>
                </c:pt>
                <c:pt idx="877">
                  <c:v>3.5472497668929703</c:v>
                </c:pt>
                <c:pt idx="878">
                  <c:v>3.5472497668929703</c:v>
                </c:pt>
                <c:pt idx="879">
                  <c:v>3.5472497668929703</c:v>
                </c:pt>
                <c:pt idx="880">
                  <c:v>3.5472497668929703</c:v>
                </c:pt>
                <c:pt idx="881">
                  <c:v>3.5472497668929703</c:v>
                </c:pt>
                <c:pt idx="882">
                  <c:v>3.5472497668929703</c:v>
                </c:pt>
                <c:pt idx="883">
                  <c:v>3.5472497668929703</c:v>
                </c:pt>
                <c:pt idx="884">
                  <c:v>3.5472497668929703</c:v>
                </c:pt>
                <c:pt idx="885">
                  <c:v>3.5472497668929703</c:v>
                </c:pt>
                <c:pt idx="886">
                  <c:v>3.5472497668929703</c:v>
                </c:pt>
                <c:pt idx="887">
                  <c:v>3.5472497668929703</c:v>
                </c:pt>
                <c:pt idx="888">
                  <c:v>3.5472497668929703</c:v>
                </c:pt>
                <c:pt idx="889">
                  <c:v>3.5472497668929703</c:v>
                </c:pt>
                <c:pt idx="890">
                  <c:v>3.5472497668929703</c:v>
                </c:pt>
                <c:pt idx="891">
                  <c:v>3.5472497668929703</c:v>
                </c:pt>
                <c:pt idx="892">
                  <c:v>3.5472497668929703</c:v>
                </c:pt>
                <c:pt idx="893">
                  <c:v>3.5472497668929703</c:v>
                </c:pt>
                <c:pt idx="894">
                  <c:v>3.5472497668929703</c:v>
                </c:pt>
                <c:pt idx="895">
                  <c:v>3.5472497668929703</c:v>
                </c:pt>
                <c:pt idx="896">
                  <c:v>3.5472497668929703</c:v>
                </c:pt>
                <c:pt idx="897">
                  <c:v>3.5472497668929703</c:v>
                </c:pt>
                <c:pt idx="898">
                  <c:v>3.5472497668929703</c:v>
                </c:pt>
                <c:pt idx="899">
                  <c:v>3.5472497668929703</c:v>
                </c:pt>
                <c:pt idx="900">
                  <c:v>3.5472497668929703</c:v>
                </c:pt>
                <c:pt idx="901">
                  <c:v>3.5472497668929703</c:v>
                </c:pt>
                <c:pt idx="902">
                  <c:v>3.5472497668929703</c:v>
                </c:pt>
                <c:pt idx="903">
                  <c:v>3.5472497668929703</c:v>
                </c:pt>
                <c:pt idx="904">
                  <c:v>3.5472497668929703</c:v>
                </c:pt>
                <c:pt idx="905">
                  <c:v>3.5472497668929703</c:v>
                </c:pt>
                <c:pt idx="906">
                  <c:v>3.5472497668929703</c:v>
                </c:pt>
                <c:pt idx="907">
                  <c:v>3.5472497668929703</c:v>
                </c:pt>
                <c:pt idx="908">
                  <c:v>3.5472497668929703</c:v>
                </c:pt>
                <c:pt idx="909">
                  <c:v>3.5472497668929703</c:v>
                </c:pt>
                <c:pt idx="910">
                  <c:v>3.5472497668929703</c:v>
                </c:pt>
                <c:pt idx="911">
                  <c:v>3.5472497668929703</c:v>
                </c:pt>
                <c:pt idx="912">
                  <c:v>3.5472497668929703</c:v>
                </c:pt>
                <c:pt idx="913">
                  <c:v>3.5472497668929703</c:v>
                </c:pt>
                <c:pt idx="914">
                  <c:v>3.5472497668929703</c:v>
                </c:pt>
                <c:pt idx="915">
                  <c:v>3.5472497668929703</c:v>
                </c:pt>
                <c:pt idx="916">
                  <c:v>3.5472497668929703</c:v>
                </c:pt>
                <c:pt idx="917">
                  <c:v>3.5472497668929703</c:v>
                </c:pt>
                <c:pt idx="918">
                  <c:v>3.5472497668929703</c:v>
                </c:pt>
                <c:pt idx="919">
                  <c:v>3.5472497668929703</c:v>
                </c:pt>
                <c:pt idx="920">
                  <c:v>3.5472497668929703</c:v>
                </c:pt>
                <c:pt idx="921">
                  <c:v>3.5472497668929703</c:v>
                </c:pt>
                <c:pt idx="922">
                  <c:v>3.5472497668929703</c:v>
                </c:pt>
                <c:pt idx="923">
                  <c:v>3.5472497668929703</c:v>
                </c:pt>
                <c:pt idx="924">
                  <c:v>3.5472497668929703</c:v>
                </c:pt>
                <c:pt idx="925">
                  <c:v>3.5472497668929703</c:v>
                </c:pt>
                <c:pt idx="926">
                  <c:v>3.5472497668929703</c:v>
                </c:pt>
                <c:pt idx="927">
                  <c:v>3.5472497668929703</c:v>
                </c:pt>
                <c:pt idx="928">
                  <c:v>3.5472497668929703</c:v>
                </c:pt>
                <c:pt idx="929">
                  <c:v>3.5472497668929703</c:v>
                </c:pt>
                <c:pt idx="930">
                  <c:v>3.5472497668929703</c:v>
                </c:pt>
                <c:pt idx="931">
                  <c:v>3.5472497668929703</c:v>
                </c:pt>
                <c:pt idx="932">
                  <c:v>3.5472497668929703</c:v>
                </c:pt>
                <c:pt idx="933">
                  <c:v>3.5472497668929703</c:v>
                </c:pt>
                <c:pt idx="934">
                  <c:v>3.5472497668929703</c:v>
                </c:pt>
                <c:pt idx="935">
                  <c:v>3.5472497668929703</c:v>
                </c:pt>
                <c:pt idx="936">
                  <c:v>3.5472497668929703</c:v>
                </c:pt>
                <c:pt idx="937">
                  <c:v>3.5472497668929703</c:v>
                </c:pt>
                <c:pt idx="938">
                  <c:v>3.5472497668929703</c:v>
                </c:pt>
                <c:pt idx="939">
                  <c:v>3.5472497668929703</c:v>
                </c:pt>
                <c:pt idx="940">
                  <c:v>3.5472497668929703</c:v>
                </c:pt>
                <c:pt idx="941">
                  <c:v>3.5472497668929703</c:v>
                </c:pt>
                <c:pt idx="942">
                  <c:v>3.5472497668929703</c:v>
                </c:pt>
                <c:pt idx="943">
                  <c:v>3.5472497668929703</c:v>
                </c:pt>
                <c:pt idx="944">
                  <c:v>3.5472497668929703</c:v>
                </c:pt>
                <c:pt idx="945">
                  <c:v>3.5472497668929703</c:v>
                </c:pt>
                <c:pt idx="946">
                  <c:v>3.5472497668929703</c:v>
                </c:pt>
                <c:pt idx="947">
                  <c:v>3.5472497668929703</c:v>
                </c:pt>
                <c:pt idx="948">
                  <c:v>3.5472497668929703</c:v>
                </c:pt>
                <c:pt idx="949">
                  <c:v>3.5472497668929703</c:v>
                </c:pt>
                <c:pt idx="950">
                  <c:v>3.5472497668929703</c:v>
                </c:pt>
                <c:pt idx="951">
                  <c:v>3.5472497668929703</c:v>
                </c:pt>
                <c:pt idx="952">
                  <c:v>3.5472497668929703</c:v>
                </c:pt>
                <c:pt idx="953">
                  <c:v>3.5472497668929703</c:v>
                </c:pt>
                <c:pt idx="954">
                  <c:v>3.5472497668929703</c:v>
                </c:pt>
                <c:pt idx="955">
                  <c:v>3.5472497668929703</c:v>
                </c:pt>
                <c:pt idx="956">
                  <c:v>3.5472497668929703</c:v>
                </c:pt>
                <c:pt idx="957">
                  <c:v>3.5472497668929703</c:v>
                </c:pt>
                <c:pt idx="958">
                  <c:v>3.5472497668929703</c:v>
                </c:pt>
                <c:pt idx="959">
                  <c:v>3.5472497668929703</c:v>
                </c:pt>
                <c:pt idx="960">
                  <c:v>3.5472497668929703</c:v>
                </c:pt>
                <c:pt idx="961">
                  <c:v>3.5472497668929703</c:v>
                </c:pt>
                <c:pt idx="962">
                  <c:v>3.5472497668929703</c:v>
                </c:pt>
                <c:pt idx="963">
                  <c:v>3.5472497668929703</c:v>
                </c:pt>
                <c:pt idx="964">
                  <c:v>3.5472497668929703</c:v>
                </c:pt>
                <c:pt idx="965">
                  <c:v>3.5472497668929703</c:v>
                </c:pt>
                <c:pt idx="966">
                  <c:v>3.5472497668929703</c:v>
                </c:pt>
                <c:pt idx="967">
                  <c:v>3.5472497668929703</c:v>
                </c:pt>
                <c:pt idx="968">
                  <c:v>3.5472497668929703</c:v>
                </c:pt>
                <c:pt idx="969">
                  <c:v>3.5472497668929703</c:v>
                </c:pt>
                <c:pt idx="970">
                  <c:v>3.5472497668929703</c:v>
                </c:pt>
                <c:pt idx="971">
                  <c:v>3.5472497668929703</c:v>
                </c:pt>
                <c:pt idx="972">
                  <c:v>3.5472497668929703</c:v>
                </c:pt>
                <c:pt idx="973">
                  <c:v>3.5472497668929703</c:v>
                </c:pt>
                <c:pt idx="974">
                  <c:v>3.5472497668929703</c:v>
                </c:pt>
                <c:pt idx="975">
                  <c:v>3.5472497668929703</c:v>
                </c:pt>
                <c:pt idx="976">
                  <c:v>3.5472497668929703</c:v>
                </c:pt>
                <c:pt idx="977">
                  <c:v>3.5472497668929703</c:v>
                </c:pt>
                <c:pt idx="978">
                  <c:v>3.5472497668929703</c:v>
                </c:pt>
                <c:pt idx="979">
                  <c:v>3.5472497668929703</c:v>
                </c:pt>
                <c:pt idx="980">
                  <c:v>3.5472497668929703</c:v>
                </c:pt>
                <c:pt idx="981">
                  <c:v>3.5472497668929703</c:v>
                </c:pt>
                <c:pt idx="982">
                  <c:v>3.5472497668929703</c:v>
                </c:pt>
                <c:pt idx="983">
                  <c:v>3.5472497668929703</c:v>
                </c:pt>
                <c:pt idx="984">
                  <c:v>3.5472497668929703</c:v>
                </c:pt>
                <c:pt idx="985">
                  <c:v>3.5472497668929703</c:v>
                </c:pt>
                <c:pt idx="986">
                  <c:v>3.5472497668929703</c:v>
                </c:pt>
                <c:pt idx="987">
                  <c:v>3.5472497668929703</c:v>
                </c:pt>
                <c:pt idx="988">
                  <c:v>3.5472497668929703</c:v>
                </c:pt>
                <c:pt idx="989">
                  <c:v>3.5472497668929703</c:v>
                </c:pt>
                <c:pt idx="990">
                  <c:v>3.5472497668929703</c:v>
                </c:pt>
                <c:pt idx="991">
                  <c:v>3.5472497668929703</c:v>
                </c:pt>
                <c:pt idx="992">
                  <c:v>3.5472497668929703</c:v>
                </c:pt>
                <c:pt idx="993">
                  <c:v>3.5472497668929703</c:v>
                </c:pt>
                <c:pt idx="994">
                  <c:v>3.5472497668929703</c:v>
                </c:pt>
                <c:pt idx="995">
                  <c:v>3.5472497668929703</c:v>
                </c:pt>
                <c:pt idx="996">
                  <c:v>3.5472497668929703</c:v>
                </c:pt>
                <c:pt idx="997">
                  <c:v>3.5472497668929703</c:v>
                </c:pt>
                <c:pt idx="998">
                  <c:v>3.5472497668929703</c:v>
                </c:pt>
                <c:pt idx="999">
                  <c:v>3.5472497668929703</c:v>
                </c:pt>
                <c:pt idx="1000">
                  <c:v>3.5472497668929703</c:v>
                </c:pt>
                <c:pt idx="1001">
                  <c:v>3.5472497668929703</c:v>
                </c:pt>
                <c:pt idx="1002">
                  <c:v>3.5472497668929703</c:v>
                </c:pt>
                <c:pt idx="1003">
                  <c:v>3.5472497668929703</c:v>
                </c:pt>
                <c:pt idx="1004">
                  <c:v>3.5472497668929703</c:v>
                </c:pt>
                <c:pt idx="1005">
                  <c:v>3.5472497668929703</c:v>
                </c:pt>
                <c:pt idx="1006">
                  <c:v>3.5472497668929703</c:v>
                </c:pt>
                <c:pt idx="1007">
                  <c:v>3.5472497668929703</c:v>
                </c:pt>
                <c:pt idx="1008">
                  <c:v>3.5472497668929703</c:v>
                </c:pt>
                <c:pt idx="1009">
                  <c:v>3.5472497668929703</c:v>
                </c:pt>
                <c:pt idx="1010">
                  <c:v>3.5472497668929703</c:v>
                </c:pt>
                <c:pt idx="1011">
                  <c:v>3.5472497668929703</c:v>
                </c:pt>
                <c:pt idx="1012">
                  <c:v>3.5472497668929703</c:v>
                </c:pt>
                <c:pt idx="1013">
                  <c:v>3.5472497668929703</c:v>
                </c:pt>
                <c:pt idx="1014">
                  <c:v>3.5472497668929703</c:v>
                </c:pt>
                <c:pt idx="1015">
                  <c:v>3.5472497668929703</c:v>
                </c:pt>
                <c:pt idx="1016">
                  <c:v>3.5472497668929703</c:v>
                </c:pt>
                <c:pt idx="1017">
                  <c:v>3.5472497668929703</c:v>
                </c:pt>
                <c:pt idx="1018">
                  <c:v>3.5472497668929703</c:v>
                </c:pt>
                <c:pt idx="1019">
                  <c:v>3.5472497668929703</c:v>
                </c:pt>
                <c:pt idx="1020">
                  <c:v>3.5472497668929703</c:v>
                </c:pt>
                <c:pt idx="1021">
                  <c:v>3.5472497668929703</c:v>
                </c:pt>
                <c:pt idx="1022">
                  <c:v>3.5472497668929703</c:v>
                </c:pt>
                <c:pt idx="1023">
                  <c:v>3.5472497668929703</c:v>
                </c:pt>
                <c:pt idx="1024">
                  <c:v>3.5472497668929703</c:v>
                </c:pt>
                <c:pt idx="1025">
                  <c:v>3.5472497668929703</c:v>
                </c:pt>
                <c:pt idx="1026">
                  <c:v>3.5472497668929703</c:v>
                </c:pt>
                <c:pt idx="1027">
                  <c:v>3.5472497668929703</c:v>
                </c:pt>
                <c:pt idx="1028">
                  <c:v>3.5472497668929703</c:v>
                </c:pt>
                <c:pt idx="1029">
                  <c:v>3.5472497668929703</c:v>
                </c:pt>
                <c:pt idx="1030">
                  <c:v>3.5472497668929703</c:v>
                </c:pt>
                <c:pt idx="1031">
                  <c:v>3.5472497668929703</c:v>
                </c:pt>
                <c:pt idx="1032">
                  <c:v>3.5472497668929703</c:v>
                </c:pt>
                <c:pt idx="1033">
                  <c:v>3.5472497668929703</c:v>
                </c:pt>
                <c:pt idx="1034">
                  <c:v>3.5472497668929703</c:v>
                </c:pt>
                <c:pt idx="1035">
                  <c:v>3.5472497668929703</c:v>
                </c:pt>
                <c:pt idx="1036">
                  <c:v>3.5472497668929703</c:v>
                </c:pt>
                <c:pt idx="1037">
                  <c:v>3.5472497668929703</c:v>
                </c:pt>
                <c:pt idx="1038">
                  <c:v>3.5472497668929703</c:v>
                </c:pt>
                <c:pt idx="1039">
                  <c:v>3.5472497668929703</c:v>
                </c:pt>
                <c:pt idx="1040">
                  <c:v>3.5472497668929703</c:v>
                </c:pt>
                <c:pt idx="1041">
                  <c:v>3.5472497668929703</c:v>
                </c:pt>
                <c:pt idx="1042">
                  <c:v>3.5472497668929703</c:v>
                </c:pt>
                <c:pt idx="1043">
                  <c:v>3.5472497668929703</c:v>
                </c:pt>
                <c:pt idx="1044">
                  <c:v>3.5472497668929703</c:v>
                </c:pt>
                <c:pt idx="1045">
                  <c:v>3.5472497668929703</c:v>
                </c:pt>
                <c:pt idx="1046">
                  <c:v>3.5472497668929703</c:v>
                </c:pt>
                <c:pt idx="1047">
                  <c:v>3.5472497668929703</c:v>
                </c:pt>
                <c:pt idx="1048">
                  <c:v>3.5472497668929703</c:v>
                </c:pt>
                <c:pt idx="1049">
                  <c:v>3.5472497668929703</c:v>
                </c:pt>
                <c:pt idx="1050">
                  <c:v>3.5472497668929703</c:v>
                </c:pt>
                <c:pt idx="1051">
                  <c:v>3.5472497668929703</c:v>
                </c:pt>
                <c:pt idx="1052">
                  <c:v>3.5472497668929703</c:v>
                </c:pt>
                <c:pt idx="1053">
                  <c:v>3.5472497668929703</c:v>
                </c:pt>
                <c:pt idx="1054">
                  <c:v>3.5472497668929703</c:v>
                </c:pt>
                <c:pt idx="1055">
                  <c:v>3.5472497668929703</c:v>
                </c:pt>
                <c:pt idx="1056">
                  <c:v>3.5472497668929703</c:v>
                </c:pt>
                <c:pt idx="1057">
                  <c:v>3.5472497668929703</c:v>
                </c:pt>
                <c:pt idx="1058">
                  <c:v>3.5472497668929703</c:v>
                </c:pt>
                <c:pt idx="1059">
                  <c:v>3.5472497668929703</c:v>
                </c:pt>
                <c:pt idx="1060">
                  <c:v>3.5472497668929703</c:v>
                </c:pt>
                <c:pt idx="1061">
                  <c:v>3.5472497668929703</c:v>
                </c:pt>
                <c:pt idx="1062">
                  <c:v>3.5472497668929703</c:v>
                </c:pt>
                <c:pt idx="1063">
                  <c:v>3.5472497668929703</c:v>
                </c:pt>
                <c:pt idx="1064">
                  <c:v>3.5472497668929703</c:v>
                </c:pt>
                <c:pt idx="1065">
                  <c:v>3.5472497668929703</c:v>
                </c:pt>
                <c:pt idx="1066">
                  <c:v>3.5472497668929703</c:v>
                </c:pt>
                <c:pt idx="1067">
                  <c:v>3.5472497668929703</c:v>
                </c:pt>
                <c:pt idx="1068">
                  <c:v>3.5472497668929703</c:v>
                </c:pt>
                <c:pt idx="1069">
                  <c:v>3.5472497668929703</c:v>
                </c:pt>
                <c:pt idx="1070">
                  <c:v>3.5472497668929703</c:v>
                </c:pt>
                <c:pt idx="1071">
                  <c:v>3.5472497668929703</c:v>
                </c:pt>
                <c:pt idx="1072">
                  <c:v>3.5472497668929703</c:v>
                </c:pt>
                <c:pt idx="1073">
                  <c:v>3.5472497668929703</c:v>
                </c:pt>
                <c:pt idx="1074">
                  <c:v>3.5472497668929703</c:v>
                </c:pt>
                <c:pt idx="1075">
                  <c:v>3.5472497668929703</c:v>
                </c:pt>
                <c:pt idx="1076">
                  <c:v>3.5472497668929703</c:v>
                </c:pt>
                <c:pt idx="1077">
                  <c:v>3.5472497668929703</c:v>
                </c:pt>
                <c:pt idx="1078">
                  <c:v>3.5472497668929703</c:v>
                </c:pt>
                <c:pt idx="1079">
                  <c:v>3.5472497668929703</c:v>
                </c:pt>
                <c:pt idx="1080">
                  <c:v>3.5472497668929703</c:v>
                </c:pt>
                <c:pt idx="1081">
                  <c:v>3.5472497668929703</c:v>
                </c:pt>
                <c:pt idx="1082">
                  <c:v>3.5472497668929703</c:v>
                </c:pt>
                <c:pt idx="1083">
                  <c:v>3.5472497668929703</c:v>
                </c:pt>
                <c:pt idx="1084">
                  <c:v>3.5472497668929703</c:v>
                </c:pt>
                <c:pt idx="1085">
                  <c:v>3.5472497668929703</c:v>
                </c:pt>
                <c:pt idx="1086">
                  <c:v>3.5472497668929703</c:v>
                </c:pt>
                <c:pt idx="1087">
                  <c:v>3.5472497668929703</c:v>
                </c:pt>
                <c:pt idx="1088">
                  <c:v>3.5472497668929703</c:v>
                </c:pt>
                <c:pt idx="1089">
                  <c:v>3.5472497668929703</c:v>
                </c:pt>
                <c:pt idx="1090">
                  <c:v>3.5472497668929703</c:v>
                </c:pt>
                <c:pt idx="1091">
                  <c:v>3.5472497668929703</c:v>
                </c:pt>
                <c:pt idx="1092">
                  <c:v>3.5472497668929703</c:v>
                </c:pt>
                <c:pt idx="1093">
                  <c:v>3.5472497668929703</c:v>
                </c:pt>
                <c:pt idx="1094">
                  <c:v>3.5472497668929703</c:v>
                </c:pt>
                <c:pt idx="1095">
                  <c:v>3.5472497668929703</c:v>
                </c:pt>
                <c:pt idx="1096">
                  <c:v>3.5472497668929703</c:v>
                </c:pt>
                <c:pt idx="1097">
                  <c:v>3.5472497668929703</c:v>
                </c:pt>
                <c:pt idx="1098">
                  <c:v>3.5472497668929703</c:v>
                </c:pt>
                <c:pt idx="1099">
                  <c:v>3.5472497668929703</c:v>
                </c:pt>
                <c:pt idx="1100">
                  <c:v>3.5472497668929703</c:v>
                </c:pt>
                <c:pt idx="1101">
                  <c:v>3.5472497668929703</c:v>
                </c:pt>
                <c:pt idx="1102">
                  <c:v>3.5472497668929703</c:v>
                </c:pt>
                <c:pt idx="1103">
                  <c:v>3.5472497668929703</c:v>
                </c:pt>
                <c:pt idx="1104">
                  <c:v>3.5472497668929703</c:v>
                </c:pt>
                <c:pt idx="1105">
                  <c:v>3.5472497668929703</c:v>
                </c:pt>
                <c:pt idx="1106">
                  <c:v>3.5472497668929703</c:v>
                </c:pt>
                <c:pt idx="1107">
                  <c:v>3.5472497668929703</c:v>
                </c:pt>
                <c:pt idx="1108">
                  <c:v>3.5472497668929703</c:v>
                </c:pt>
                <c:pt idx="1109">
                  <c:v>3.5472497668929703</c:v>
                </c:pt>
                <c:pt idx="1110">
                  <c:v>3.5472497668929703</c:v>
                </c:pt>
                <c:pt idx="1111">
                  <c:v>3.5472497668929703</c:v>
                </c:pt>
                <c:pt idx="1112">
                  <c:v>3.5472497668929703</c:v>
                </c:pt>
                <c:pt idx="1113">
                  <c:v>3.5472497668929703</c:v>
                </c:pt>
                <c:pt idx="1114">
                  <c:v>3.5472497668929703</c:v>
                </c:pt>
                <c:pt idx="1115">
                  <c:v>3.5472497668929703</c:v>
                </c:pt>
                <c:pt idx="1116">
                  <c:v>3.5472497668929703</c:v>
                </c:pt>
                <c:pt idx="1117">
                  <c:v>3.5472497668929703</c:v>
                </c:pt>
                <c:pt idx="1118">
                  <c:v>3.5472497668929703</c:v>
                </c:pt>
                <c:pt idx="1119">
                  <c:v>3.5472497668929703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EF9-4ED0-A0C6-A413A6DFB380}"/>
            </c:ext>
          </c:extLst>
        </c:ser>
        <c:ser>
          <c:idx val="2"/>
          <c:order val="2"/>
          <c:tx>
            <c:v>LWL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43370.725694444445</c:v>
                </c:pt>
                <c:pt idx="272">
                  <c:v>43370.737500000003</c:v>
                </c:pt>
                <c:pt idx="273">
                  <c:v>43370.745833333334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#1__083118AM'!$J$2:$J$1121</c:f>
              <c:numCache>
                <c:formatCode>0.00</c:formatCode>
                <c:ptCount val="1120"/>
                <c:pt idx="0">
                  <c:v>3.467462940289348</c:v>
                </c:pt>
                <c:pt idx="1">
                  <c:v>3.467462940289348</c:v>
                </c:pt>
                <c:pt idx="2">
                  <c:v>3.467462940289348</c:v>
                </c:pt>
                <c:pt idx="3">
                  <c:v>3.467462940289348</c:v>
                </c:pt>
                <c:pt idx="4">
                  <c:v>3.467462940289348</c:v>
                </c:pt>
                <c:pt idx="5">
                  <c:v>3.467462940289348</c:v>
                </c:pt>
                <c:pt idx="6">
                  <c:v>3.467462940289348</c:v>
                </c:pt>
                <c:pt idx="7">
                  <c:v>3.467462940289348</c:v>
                </c:pt>
                <c:pt idx="8">
                  <c:v>3.467462940289348</c:v>
                </c:pt>
                <c:pt idx="9">
                  <c:v>3.467462940289348</c:v>
                </c:pt>
                <c:pt idx="10">
                  <c:v>3.467462940289348</c:v>
                </c:pt>
                <c:pt idx="11">
                  <c:v>3.467462940289348</c:v>
                </c:pt>
                <c:pt idx="12">
                  <c:v>3.467462940289348</c:v>
                </c:pt>
                <c:pt idx="13">
                  <c:v>3.467462940289348</c:v>
                </c:pt>
                <c:pt idx="14">
                  <c:v>3.467462940289348</c:v>
                </c:pt>
                <c:pt idx="15">
                  <c:v>3.467462940289348</c:v>
                </c:pt>
                <c:pt idx="16">
                  <c:v>3.467462940289348</c:v>
                </c:pt>
                <c:pt idx="17">
                  <c:v>3.467462940289348</c:v>
                </c:pt>
                <c:pt idx="18">
                  <c:v>3.467462940289348</c:v>
                </c:pt>
                <c:pt idx="19">
                  <c:v>3.467462940289348</c:v>
                </c:pt>
                <c:pt idx="20">
                  <c:v>3.467462940289348</c:v>
                </c:pt>
                <c:pt idx="21">
                  <c:v>3.467462940289348</c:v>
                </c:pt>
                <c:pt idx="22">
                  <c:v>3.467462940289348</c:v>
                </c:pt>
                <c:pt idx="23">
                  <c:v>3.467462940289348</c:v>
                </c:pt>
                <c:pt idx="24">
                  <c:v>3.467462940289348</c:v>
                </c:pt>
                <c:pt idx="25">
                  <c:v>3.467462940289348</c:v>
                </c:pt>
                <c:pt idx="26">
                  <c:v>3.467462940289348</c:v>
                </c:pt>
                <c:pt idx="27">
                  <c:v>3.467462940289348</c:v>
                </c:pt>
                <c:pt idx="28">
                  <c:v>3.467462940289348</c:v>
                </c:pt>
                <c:pt idx="29">
                  <c:v>3.467462940289348</c:v>
                </c:pt>
                <c:pt idx="30">
                  <c:v>3.467462940289348</c:v>
                </c:pt>
                <c:pt idx="31">
                  <c:v>3.467462940289348</c:v>
                </c:pt>
                <c:pt idx="32">
                  <c:v>3.467462940289348</c:v>
                </c:pt>
                <c:pt idx="33">
                  <c:v>3.467462940289348</c:v>
                </c:pt>
                <c:pt idx="34">
                  <c:v>3.467462940289348</c:v>
                </c:pt>
                <c:pt idx="35">
                  <c:v>3.467462940289348</c:v>
                </c:pt>
                <c:pt idx="36">
                  <c:v>3.467462940289348</c:v>
                </c:pt>
                <c:pt idx="37">
                  <c:v>3.467462940289348</c:v>
                </c:pt>
                <c:pt idx="38">
                  <c:v>3.467462940289348</c:v>
                </c:pt>
                <c:pt idx="39">
                  <c:v>3.467462940289348</c:v>
                </c:pt>
                <c:pt idx="40">
                  <c:v>3.467462940289348</c:v>
                </c:pt>
                <c:pt idx="41">
                  <c:v>3.467462940289348</c:v>
                </c:pt>
                <c:pt idx="42">
                  <c:v>3.467462940289348</c:v>
                </c:pt>
                <c:pt idx="43">
                  <c:v>3.467462940289348</c:v>
                </c:pt>
                <c:pt idx="44">
                  <c:v>3.467462940289348</c:v>
                </c:pt>
                <c:pt idx="45">
                  <c:v>3.467462940289348</c:v>
                </c:pt>
                <c:pt idx="46">
                  <c:v>3.467462940289348</c:v>
                </c:pt>
                <c:pt idx="47">
                  <c:v>3.467462940289348</c:v>
                </c:pt>
                <c:pt idx="48">
                  <c:v>3.467462940289348</c:v>
                </c:pt>
                <c:pt idx="49">
                  <c:v>3.467462940289348</c:v>
                </c:pt>
                <c:pt idx="50">
                  <c:v>3.467462940289348</c:v>
                </c:pt>
                <c:pt idx="51">
                  <c:v>3.467462940289348</c:v>
                </c:pt>
                <c:pt idx="52">
                  <c:v>3.467462940289348</c:v>
                </c:pt>
                <c:pt idx="53">
                  <c:v>3.467462940289348</c:v>
                </c:pt>
                <c:pt idx="54">
                  <c:v>3.467462940289348</c:v>
                </c:pt>
                <c:pt idx="55">
                  <c:v>3.467462940289348</c:v>
                </c:pt>
                <c:pt idx="56">
                  <c:v>3.467462940289348</c:v>
                </c:pt>
                <c:pt idx="57">
                  <c:v>3.467462940289348</c:v>
                </c:pt>
                <c:pt idx="58">
                  <c:v>3.467462940289348</c:v>
                </c:pt>
                <c:pt idx="59">
                  <c:v>3.467462940289348</c:v>
                </c:pt>
                <c:pt idx="60">
                  <c:v>3.467462940289348</c:v>
                </c:pt>
                <c:pt idx="61">
                  <c:v>3.467462940289348</c:v>
                </c:pt>
                <c:pt idx="62">
                  <c:v>3.467462940289348</c:v>
                </c:pt>
                <c:pt idx="63">
                  <c:v>3.467462940289348</c:v>
                </c:pt>
                <c:pt idx="64">
                  <c:v>3.467462940289348</c:v>
                </c:pt>
                <c:pt idx="65">
                  <c:v>3.467462940289348</c:v>
                </c:pt>
                <c:pt idx="66">
                  <c:v>3.467462940289348</c:v>
                </c:pt>
                <c:pt idx="67">
                  <c:v>3.467462940289348</c:v>
                </c:pt>
                <c:pt idx="68">
                  <c:v>3.467462940289348</c:v>
                </c:pt>
                <c:pt idx="69">
                  <c:v>3.467462940289348</c:v>
                </c:pt>
                <c:pt idx="70">
                  <c:v>3.467462940289348</c:v>
                </c:pt>
                <c:pt idx="71">
                  <c:v>3.467462940289348</c:v>
                </c:pt>
                <c:pt idx="72">
                  <c:v>3.467462940289348</c:v>
                </c:pt>
                <c:pt idx="73">
                  <c:v>3.467462940289348</c:v>
                </c:pt>
                <c:pt idx="74">
                  <c:v>3.467462940289348</c:v>
                </c:pt>
                <c:pt idx="75">
                  <c:v>3.467462940289348</c:v>
                </c:pt>
                <c:pt idx="76">
                  <c:v>3.467462940289348</c:v>
                </c:pt>
                <c:pt idx="77">
                  <c:v>3.467462940289348</c:v>
                </c:pt>
                <c:pt idx="78">
                  <c:v>3.467462940289348</c:v>
                </c:pt>
                <c:pt idx="79">
                  <c:v>3.467462940289348</c:v>
                </c:pt>
                <c:pt idx="80">
                  <c:v>3.467462940289348</c:v>
                </c:pt>
                <c:pt idx="81">
                  <c:v>3.467462940289348</c:v>
                </c:pt>
                <c:pt idx="82">
                  <c:v>3.467462940289348</c:v>
                </c:pt>
                <c:pt idx="83">
                  <c:v>3.467462940289348</c:v>
                </c:pt>
                <c:pt idx="84">
                  <c:v>3.467462940289348</c:v>
                </c:pt>
                <c:pt idx="85">
                  <c:v>3.467462940289348</c:v>
                </c:pt>
                <c:pt idx="86">
                  <c:v>3.467462940289348</c:v>
                </c:pt>
                <c:pt idx="87">
                  <c:v>3.467462940289348</c:v>
                </c:pt>
                <c:pt idx="88">
                  <c:v>3.467462940289348</c:v>
                </c:pt>
                <c:pt idx="89">
                  <c:v>3.467462940289348</c:v>
                </c:pt>
                <c:pt idx="90">
                  <c:v>3.467462940289348</c:v>
                </c:pt>
                <c:pt idx="91">
                  <c:v>3.467462940289348</c:v>
                </c:pt>
                <c:pt idx="92">
                  <c:v>3.467462940289348</c:v>
                </c:pt>
                <c:pt idx="93">
                  <c:v>3.467462940289348</c:v>
                </c:pt>
                <c:pt idx="94">
                  <c:v>3.467462940289348</c:v>
                </c:pt>
                <c:pt idx="95">
                  <c:v>3.467462940289348</c:v>
                </c:pt>
                <c:pt idx="96">
                  <c:v>3.467462940289348</c:v>
                </c:pt>
                <c:pt idx="97">
                  <c:v>3.467462940289348</c:v>
                </c:pt>
                <c:pt idx="98">
                  <c:v>3.467462940289348</c:v>
                </c:pt>
                <c:pt idx="99">
                  <c:v>3.467462940289348</c:v>
                </c:pt>
                <c:pt idx="100">
                  <c:v>3.467462940289348</c:v>
                </c:pt>
                <c:pt idx="101">
                  <c:v>3.467462940289348</c:v>
                </c:pt>
                <c:pt idx="102">
                  <c:v>3.467462940289348</c:v>
                </c:pt>
                <c:pt idx="103">
                  <c:v>3.467462940289348</c:v>
                </c:pt>
                <c:pt idx="104">
                  <c:v>3.467462940289348</c:v>
                </c:pt>
                <c:pt idx="105">
                  <c:v>3.467462940289348</c:v>
                </c:pt>
                <c:pt idx="106">
                  <c:v>3.467462940289348</c:v>
                </c:pt>
                <c:pt idx="107">
                  <c:v>3.467462940289348</c:v>
                </c:pt>
                <c:pt idx="108">
                  <c:v>3.467462940289348</c:v>
                </c:pt>
                <c:pt idx="109">
                  <c:v>3.467462940289348</c:v>
                </c:pt>
                <c:pt idx="110">
                  <c:v>3.467462940289348</c:v>
                </c:pt>
                <c:pt idx="111">
                  <c:v>3.467462940289348</c:v>
                </c:pt>
                <c:pt idx="112">
                  <c:v>3.467462940289348</c:v>
                </c:pt>
                <c:pt idx="113">
                  <c:v>3.467462940289348</c:v>
                </c:pt>
                <c:pt idx="114">
                  <c:v>3.467462940289348</c:v>
                </c:pt>
                <c:pt idx="115">
                  <c:v>3.467462940289348</c:v>
                </c:pt>
                <c:pt idx="116">
                  <c:v>3.467462940289348</c:v>
                </c:pt>
                <c:pt idx="117">
                  <c:v>3.467462940289348</c:v>
                </c:pt>
                <c:pt idx="118">
                  <c:v>3.467462940289348</c:v>
                </c:pt>
                <c:pt idx="119">
                  <c:v>3.467462940289348</c:v>
                </c:pt>
                <c:pt idx="120">
                  <c:v>3.467462940289348</c:v>
                </c:pt>
                <c:pt idx="121">
                  <c:v>3.467462940289348</c:v>
                </c:pt>
                <c:pt idx="122">
                  <c:v>3.467462940289348</c:v>
                </c:pt>
                <c:pt idx="123">
                  <c:v>3.467462940289348</c:v>
                </c:pt>
                <c:pt idx="124">
                  <c:v>3.467462940289348</c:v>
                </c:pt>
                <c:pt idx="125">
                  <c:v>3.467462940289348</c:v>
                </c:pt>
                <c:pt idx="126">
                  <c:v>3.467462940289348</c:v>
                </c:pt>
                <c:pt idx="127">
                  <c:v>3.467462940289348</c:v>
                </c:pt>
                <c:pt idx="128">
                  <c:v>3.467462940289348</c:v>
                </c:pt>
                <c:pt idx="129">
                  <c:v>3.467462940289348</c:v>
                </c:pt>
                <c:pt idx="130">
                  <c:v>3.467462940289348</c:v>
                </c:pt>
                <c:pt idx="131">
                  <c:v>3.467462940289348</c:v>
                </c:pt>
                <c:pt idx="132">
                  <c:v>3.467462940289348</c:v>
                </c:pt>
                <c:pt idx="133">
                  <c:v>3.467462940289348</c:v>
                </c:pt>
                <c:pt idx="134">
                  <c:v>3.467462940289348</c:v>
                </c:pt>
                <c:pt idx="135">
                  <c:v>3.467462940289348</c:v>
                </c:pt>
                <c:pt idx="136">
                  <c:v>3.467462940289348</c:v>
                </c:pt>
                <c:pt idx="137">
                  <c:v>3.467462940289348</c:v>
                </c:pt>
                <c:pt idx="138">
                  <c:v>3.467462940289348</c:v>
                </c:pt>
                <c:pt idx="139">
                  <c:v>3.467462940289348</c:v>
                </c:pt>
                <c:pt idx="140">
                  <c:v>3.467462940289348</c:v>
                </c:pt>
                <c:pt idx="141">
                  <c:v>3.467462940289348</c:v>
                </c:pt>
                <c:pt idx="142">
                  <c:v>3.467462940289348</c:v>
                </c:pt>
                <c:pt idx="143">
                  <c:v>3.467462940289348</c:v>
                </c:pt>
                <c:pt idx="144">
                  <c:v>3.467462940289348</c:v>
                </c:pt>
                <c:pt idx="145">
                  <c:v>3.467462940289348</c:v>
                </c:pt>
                <c:pt idx="146">
                  <c:v>3.467462940289348</c:v>
                </c:pt>
                <c:pt idx="147">
                  <c:v>3.467462940289348</c:v>
                </c:pt>
                <c:pt idx="148">
                  <c:v>3.467462940289348</c:v>
                </c:pt>
                <c:pt idx="149">
                  <c:v>3.467462940289348</c:v>
                </c:pt>
                <c:pt idx="150">
                  <c:v>3.467462940289348</c:v>
                </c:pt>
                <c:pt idx="151">
                  <c:v>3.467462940289348</c:v>
                </c:pt>
                <c:pt idx="152">
                  <c:v>3.467462940289348</c:v>
                </c:pt>
                <c:pt idx="153">
                  <c:v>3.467462940289348</c:v>
                </c:pt>
                <c:pt idx="154">
                  <c:v>3.467462940289348</c:v>
                </c:pt>
                <c:pt idx="155">
                  <c:v>3.467462940289348</c:v>
                </c:pt>
                <c:pt idx="156">
                  <c:v>3.467462940289348</c:v>
                </c:pt>
                <c:pt idx="157">
                  <c:v>3.467462940289348</c:v>
                </c:pt>
                <c:pt idx="158">
                  <c:v>3.467462940289348</c:v>
                </c:pt>
                <c:pt idx="159">
                  <c:v>3.467462940289348</c:v>
                </c:pt>
                <c:pt idx="160">
                  <c:v>3.467462940289348</c:v>
                </c:pt>
                <c:pt idx="161">
                  <c:v>3.467462940289348</c:v>
                </c:pt>
                <c:pt idx="162">
                  <c:v>3.467462940289348</c:v>
                </c:pt>
                <c:pt idx="163">
                  <c:v>3.467462940289348</c:v>
                </c:pt>
                <c:pt idx="164">
                  <c:v>3.467462940289348</c:v>
                </c:pt>
                <c:pt idx="165">
                  <c:v>3.467462940289348</c:v>
                </c:pt>
                <c:pt idx="166">
                  <c:v>3.467462940289348</c:v>
                </c:pt>
                <c:pt idx="167">
                  <c:v>3.467462940289348</c:v>
                </c:pt>
                <c:pt idx="168">
                  <c:v>3.467462940289348</c:v>
                </c:pt>
                <c:pt idx="169">
                  <c:v>3.467462940289348</c:v>
                </c:pt>
                <c:pt idx="170">
                  <c:v>3.467462940289348</c:v>
                </c:pt>
                <c:pt idx="171">
                  <c:v>3.467462940289348</c:v>
                </c:pt>
                <c:pt idx="172">
                  <c:v>3.467462940289348</c:v>
                </c:pt>
                <c:pt idx="173">
                  <c:v>3.467462940289348</c:v>
                </c:pt>
                <c:pt idx="174">
                  <c:v>3.467462940289348</c:v>
                </c:pt>
                <c:pt idx="175">
                  <c:v>3.467462940289348</c:v>
                </c:pt>
                <c:pt idx="176">
                  <c:v>3.467462940289348</c:v>
                </c:pt>
                <c:pt idx="177">
                  <c:v>3.467462940289348</c:v>
                </c:pt>
                <c:pt idx="178">
                  <c:v>3.467462940289348</c:v>
                </c:pt>
                <c:pt idx="179">
                  <c:v>3.467462940289348</c:v>
                </c:pt>
                <c:pt idx="180">
                  <c:v>3.467462940289348</c:v>
                </c:pt>
                <c:pt idx="181">
                  <c:v>3.467462940289348</c:v>
                </c:pt>
                <c:pt idx="182">
                  <c:v>3.467462940289348</c:v>
                </c:pt>
                <c:pt idx="183">
                  <c:v>3.467462940289348</c:v>
                </c:pt>
                <c:pt idx="184">
                  <c:v>3.467462940289348</c:v>
                </c:pt>
                <c:pt idx="185">
                  <c:v>3.467462940289348</c:v>
                </c:pt>
                <c:pt idx="186">
                  <c:v>3.467462940289348</c:v>
                </c:pt>
                <c:pt idx="187">
                  <c:v>3.467462940289348</c:v>
                </c:pt>
                <c:pt idx="188">
                  <c:v>3.467462940289348</c:v>
                </c:pt>
                <c:pt idx="189">
                  <c:v>3.467462940289348</c:v>
                </c:pt>
                <c:pt idx="190">
                  <c:v>3.467462940289348</c:v>
                </c:pt>
                <c:pt idx="191">
                  <c:v>3.467462940289348</c:v>
                </c:pt>
                <c:pt idx="192">
                  <c:v>3.467462940289348</c:v>
                </c:pt>
                <c:pt idx="193">
                  <c:v>3.467462940289348</c:v>
                </c:pt>
                <c:pt idx="194">
                  <c:v>3.467462940289348</c:v>
                </c:pt>
                <c:pt idx="195">
                  <c:v>3.467462940289348</c:v>
                </c:pt>
                <c:pt idx="196">
                  <c:v>3.467462940289348</c:v>
                </c:pt>
                <c:pt idx="197">
                  <c:v>3.467462940289348</c:v>
                </c:pt>
                <c:pt idx="198">
                  <c:v>3.467462940289348</c:v>
                </c:pt>
                <c:pt idx="199">
                  <c:v>3.467462940289348</c:v>
                </c:pt>
                <c:pt idx="200">
                  <c:v>3.467462940289348</c:v>
                </c:pt>
                <c:pt idx="201">
                  <c:v>3.467462940289348</c:v>
                </c:pt>
                <c:pt idx="202">
                  <c:v>3.467462940289348</c:v>
                </c:pt>
                <c:pt idx="203">
                  <c:v>3.467462940289348</c:v>
                </c:pt>
                <c:pt idx="204">
                  <c:v>3.467462940289348</c:v>
                </c:pt>
                <c:pt idx="205">
                  <c:v>3.467462940289348</c:v>
                </c:pt>
                <c:pt idx="206">
                  <c:v>3.467462940289348</c:v>
                </c:pt>
                <c:pt idx="207">
                  <c:v>3.467462940289348</c:v>
                </c:pt>
                <c:pt idx="208">
                  <c:v>3.467462940289348</c:v>
                </c:pt>
                <c:pt idx="209">
                  <c:v>3.467462940289348</c:v>
                </c:pt>
                <c:pt idx="210">
                  <c:v>3.467462940289348</c:v>
                </c:pt>
                <c:pt idx="211">
                  <c:v>3.467462940289348</c:v>
                </c:pt>
                <c:pt idx="212">
                  <c:v>3.467462940289348</c:v>
                </c:pt>
                <c:pt idx="213">
                  <c:v>3.467462940289348</c:v>
                </c:pt>
                <c:pt idx="214">
                  <c:v>3.467462940289348</c:v>
                </c:pt>
                <c:pt idx="215">
                  <c:v>3.467462940289348</c:v>
                </c:pt>
                <c:pt idx="216">
                  <c:v>3.467462940289348</c:v>
                </c:pt>
                <c:pt idx="217">
                  <c:v>3.467462940289348</c:v>
                </c:pt>
                <c:pt idx="218">
                  <c:v>3.467462940289348</c:v>
                </c:pt>
                <c:pt idx="219">
                  <c:v>3.467462940289348</c:v>
                </c:pt>
                <c:pt idx="220">
                  <c:v>3.467462940289348</c:v>
                </c:pt>
                <c:pt idx="221">
                  <c:v>3.467462940289348</c:v>
                </c:pt>
                <c:pt idx="222">
                  <c:v>3.467462940289348</c:v>
                </c:pt>
                <c:pt idx="223">
                  <c:v>3.467462940289348</c:v>
                </c:pt>
                <c:pt idx="224">
                  <c:v>3.467462940289348</c:v>
                </c:pt>
                <c:pt idx="225">
                  <c:v>3.467462940289348</c:v>
                </c:pt>
                <c:pt idx="226">
                  <c:v>3.467462940289348</c:v>
                </c:pt>
                <c:pt idx="227">
                  <c:v>3.467462940289348</c:v>
                </c:pt>
                <c:pt idx="228">
                  <c:v>3.467462940289348</c:v>
                </c:pt>
                <c:pt idx="229">
                  <c:v>3.467462940289348</c:v>
                </c:pt>
                <c:pt idx="230">
                  <c:v>3.467462940289348</c:v>
                </c:pt>
                <c:pt idx="231">
                  <c:v>3.467462940289348</c:v>
                </c:pt>
                <c:pt idx="232">
                  <c:v>3.467462940289348</c:v>
                </c:pt>
                <c:pt idx="233">
                  <c:v>3.467462940289348</c:v>
                </c:pt>
                <c:pt idx="234">
                  <c:v>3.467462940289348</c:v>
                </c:pt>
                <c:pt idx="235">
                  <c:v>3.467462940289348</c:v>
                </c:pt>
                <c:pt idx="236">
                  <c:v>3.467462940289348</c:v>
                </c:pt>
                <c:pt idx="237">
                  <c:v>3.467462940289348</c:v>
                </c:pt>
                <c:pt idx="238">
                  <c:v>3.467462940289348</c:v>
                </c:pt>
                <c:pt idx="239">
                  <c:v>3.467462940289348</c:v>
                </c:pt>
                <c:pt idx="240">
                  <c:v>3.467462940289348</c:v>
                </c:pt>
                <c:pt idx="241">
                  <c:v>3.467462940289348</c:v>
                </c:pt>
                <c:pt idx="242">
                  <c:v>3.467462940289348</c:v>
                </c:pt>
                <c:pt idx="243">
                  <c:v>3.467462940289348</c:v>
                </c:pt>
                <c:pt idx="244">
                  <c:v>3.467462940289348</c:v>
                </c:pt>
                <c:pt idx="245">
                  <c:v>3.467462940289348</c:v>
                </c:pt>
                <c:pt idx="246">
                  <c:v>3.467462940289348</c:v>
                </c:pt>
                <c:pt idx="247">
                  <c:v>3.467462940289348</c:v>
                </c:pt>
                <c:pt idx="248">
                  <c:v>3.467462940289348</c:v>
                </c:pt>
                <c:pt idx="249">
                  <c:v>3.467462940289348</c:v>
                </c:pt>
                <c:pt idx="250">
                  <c:v>3.467462940289348</c:v>
                </c:pt>
                <c:pt idx="251">
                  <c:v>3.467462940289348</c:v>
                </c:pt>
                <c:pt idx="252">
                  <c:v>3.467462940289348</c:v>
                </c:pt>
                <c:pt idx="253">
                  <c:v>3.467462940289348</c:v>
                </c:pt>
                <c:pt idx="254">
                  <c:v>3.467462940289348</c:v>
                </c:pt>
                <c:pt idx="255">
                  <c:v>3.467462940289348</c:v>
                </c:pt>
                <c:pt idx="256">
                  <c:v>3.467462940289348</c:v>
                </c:pt>
                <c:pt idx="257">
                  <c:v>3.467462940289348</c:v>
                </c:pt>
                <c:pt idx="258">
                  <c:v>3.467462940289348</c:v>
                </c:pt>
                <c:pt idx="259">
                  <c:v>3.467462940289348</c:v>
                </c:pt>
                <c:pt idx="260">
                  <c:v>3.467462940289348</c:v>
                </c:pt>
                <c:pt idx="261">
                  <c:v>3.467462940289348</c:v>
                </c:pt>
                <c:pt idx="262">
                  <c:v>3.467462940289348</c:v>
                </c:pt>
                <c:pt idx="263">
                  <c:v>3.467462940289348</c:v>
                </c:pt>
                <c:pt idx="264">
                  <c:v>3.467462940289348</c:v>
                </c:pt>
                <c:pt idx="265">
                  <c:v>3.467462940289348</c:v>
                </c:pt>
                <c:pt idx="266">
                  <c:v>3.467462940289348</c:v>
                </c:pt>
                <c:pt idx="267">
                  <c:v>3.467462940289348</c:v>
                </c:pt>
                <c:pt idx="268">
                  <c:v>3.467462940289348</c:v>
                </c:pt>
                <c:pt idx="269">
                  <c:v>3.467462940289348</c:v>
                </c:pt>
                <c:pt idx="270">
                  <c:v>3.467462940289348</c:v>
                </c:pt>
                <c:pt idx="271">
                  <c:v>3.467462940289348</c:v>
                </c:pt>
                <c:pt idx="272">
                  <c:v>3.467462940289348</c:v>
                </c:pt>
                <c:pt idx="273">
                  <c:v>3.467462940289348</c:v>
                </c:pt>
                <c:pt idx="274">
                  <c:v>3.467462940289348</c:v>
                </c:pt>
                <c:pt idx="275">
                  <c:v>3.467462940289348</c:v>
                </c:pt>
                <c:pt idx="276">
                  <c:v>3.467462940289348</c:v>
                </c:pt>
                <c:pt idx="277">
                  <c:v>3.467462940289348</c:v>
                </c:pt>
                <c:pt idx="278">
                  <c:v>3.467462940289348</c:v>
                </c:pt>
                <c:pt idx="279">
                  <c:v>3.467462940289348</c:v>
                </c:pt>
                <c:pt idx="280">
                  <c:v>3.467462940289348</c:v>
                </c:pt>
                <c:pt idx="281">
                  <c:v>3.467462940289348</c:v>
                </c:pt>
                <c:pt idx="282">
                  <c:v>3.467462940289348</c:v>
                </c:pt>
                <c:pt idx="283">
                  <c:v>3.467462940289348</c:v>
                </c:pt>
                <c:pt idx="284">
                  <c:v>3.467462940289348</c:v>
                </c:pt>
                <c:pt idx="285">
                  <c:v>3.467462940289348</c:v>
                </c:pt>
                <c:pt idx="286">
                  <c:v>3.467462940289348</c:v>
                </c:pt>
                <c:pt idx="287">
                  <c:v>3.467462940289348</c:v>
                </c:pt>
                <c:pt idx="288">
                  <c:v>3.467462940289348</c:v>
                </c:pt>
                <c:pt idx="289">
                  <c:v>3.467462940289348</c:v>
                </c:pt>
                <c:pt idx="290">
                  <c:v>3.467462940289348</c:v>
                </c:pt>
                <c:pt idx="291">
                  <c:v>3.467462940289348</c:v>
                </c:pt>
                <c:pt idx="292">
                  <c:v>3.467462940289348</c:v>
                </c:pt>
                <c:pt idx="293">
                  <c:v>3.467462940289348</c:v>
                </c:pt>
                <c:pt idx="294">
                  <c:v>3.467462940289348</c:v>
                </c:pt>
                <c:pt idx="295">
                  <c:v>3.467462940289348</c:v>
                </c:pt>
                <c:pt idx="296">
                  <c:v>3.467462940289348</c:v>
                </c:pt>
                <c:pt idx="297">
                  <c:v>3.467462940289348</c:v>
                </c:pt>
                <c:pt idx="298">
                  <c:v>3.467462940289348</c:v>
                </c:pt>
                <c:pt idx="299">
                  <c:v>3.467462940289348</c:v>
                </c:pt>
                <c:pt idx="300">
                  <c:v>3.467462940289348</c:v>
                </c:pt>
                <c:pt idx="301">
                  <c:v>3.467462940289348</c:v>
                </c:pt>
                <c:pt idx="302">
                  <c:v>3.467462940289348</c:v>
                </c:pt>
                <c:pt idx="303">
                  <c:v>3.467462940289348</c:v>
                </c:pt>
                <c:pt idx="304">
                  <c:v>3.467462940289348</c:v>
                </c:pt>
                <c:pt idx="305">
                  <c:v>3.467462940289348</c:v>
                </c:pt>
                <c:pt idx="306">
                  <c:v>3.467462940289348</c:v>
                </c:pt>
                <c:pt idx="307">
                  <c:v>3.467462940289348</c:v>
                </c:pt>
                <c:pt idx="308">
                  <c:v>3.467462940289348</c:v>
                </c:pt>
                <c:pt idx="309">
                  <c:v>3.467462940289348</c:v>
                </c:pt>
                <c:pt idx="310">
                  <c:v>3.467462940289348</c:v>
                </c:pt>
                <c:pt idx="311">
                  <c:v>3.467462940289348</c:v>
                </c:pt>
                <c:pt idx="312">
                  <c:v>3.467462940289348</c:v>
                </c:pt>
                <c:pt idx="313">
                  <c:v>3.467462940289348</c:v>
                </c:pt>
                <c:pt idx="314">
                  <c:v>3.467462940289348</c:v>
                </c:pt>
                <c:pt idx="315">
                  <c:v>3.467462940289348</c:v>
                </c:pt>
                <c:pt idx="316">
                  <c:v>3.467462940289348</c:v>
                </c:pt>
                <c:pt idx="317">
                  <c:v>3.467462940289348</c:v>
                </c:pt>
                <c:pt idx="318">
                  <c:v>3.467462940289348</c:v>
                </c:pt>
                <c:pt idx="319">
                  <c:v>3.467462940289348</c:v>
                </c:pt>
                <c:pt idx="320">
                  <c:v>3.467462940289348</c:v>
                </c:pt>
                <c:pt idx="321">
                  <c:v>3.467462940289348</c:v>
                </c:pt>
                <c:pt idx="322">
                  <c:v>3.467462940289348</c:v>
                </c:pt>
                <c:pt idx="323">
                  <c:v>3.467462940289348</c:v>
                </c:pt>
                <c:pt idx="324">
                  <c:v>3.467462940289348</c:v>
                </c:pt>
                <c:pt idx="325">
                  <c:v>3.467462940289348</c:v>
                </c:pt>
                <c:pt idx="326">
                  <c:v>3.467462940289348</c:v>
                </c:pt>
                <c:pt idx="327">
                  <c:v>3.467462940289348</c:v>
                </c:pt>
                <c:pt idx="328">
                  <c:v>3.467462940289348</c:v>
                </c:pt>
                <c:pt idx="329">
                  <c:v>3.467462940289348</c:v>
                </c:pt>
                <c:pt idx="330">
                  <c:v>3.467462940289348</c:v>
                </c:pt>
                <c:pt idx="331">
                  <c:v>3.467462940289348</c:v>
                </c:pt>
                <c:pt idx="332">
                  <c:v>3.467462940289348</c:v>
                </c:pt>
                <c:pt idx="333">
                  <c:v>3.467462940289348</c:v>
                </c:pt>
                <c:pt idx="334">
                  <c:v>3.467462940289348</c:v>
                </c:pt>
                <c:pt idx="335">
                  <c:v>3.467462940289348</c:v>
                </c:pt>
                <c:pt idx="336">
                  <c:v>3.467462940289348</c:v>
                </c:pt>
                <c:pt idx="337">
                  <c:v>3.467462940289348</c:v>
                </c:pt>
                <c:pt idx="338">
                  <c:v>3.467462940289348</c:v>
                </c:pt>
                <c:pt idx="339">
                  <c:v>3.467462940289348</c:v>
                </c:pt>
                <c:pt idx="340">
                  <c:v>3.467462940289348</c:v>
                </c:pt>
                <c:pt idx="341">
                  <c:v>3.467462940289348</c:v>
                </c:pt>
                <c:pt idx="342">
                  <c:v>3.467462940289348</c:v>
                </c:pt>
                <c:pt idx="343">
                  <c:v>3.467462940289348</c:v>
                </c:pt>
                <c:pt idx="344">
                  <c:v>3.467462940289348</c:v>
                </c:pt>
                <c:pt idx="345">
                  <c:v>3.467462940289348</c:v>
                </c:pt>
                <c:pt idx="346">
                  <c:v>3.467462940289348</c:v>
                </c:pt>
                <c:pt idx="347">
                  <c:v>3.467462940289348</c:v>
                </c:pt>
                <c:pt idx="348">
                  <c:v>3.467462940289348</c:v>
                </c:pt>
                <c:pt idx="349">
                  <c:v>3.467462940289348</c:v>
                </c:pt>
                <c:pt idx="350">
                  <c:v>3.467462940289348</c:v>
                </c:pt>
                <c:pt idx="351">
                  <c:v>3.467462940289348</c:v>
                </c:pt>
                <c:pt idx="352">
                  <c:v>3.467462940289348</c:v>
                </c:pt>
                <c:pt idx="353">
                  <c:v>3.467462940289348</c:v>
                </c:pt>
                <c:pt idx="354">
                  <c:v>3.467462940289348</c:v>
                </c:pt>
                <c:pt idx="355">
                  <c:v>3.467462940289348</c:v>
                </c:pt>
                <c:pt idx="356">
                  <c:v>3.467462940289348</c:v>
                </c:pt>
                <c:pt idx="357">
                  <c:v>3.467462940289348</c:v>
                </c:pt>
                <c:pt idx="358">
                  <c:v>3.467462940289348</c:v>
                </c:pt>
                <c:pt idx="359">
                  <c:v>3.467462940289348</c:v>
                </c:pt>
                <c:pt idx="360">
                  <c:v>3.467462940289348</c:v>
                </c:pt>
                <c:pt idx="361">
                  <c:v>3.467462940289348</c:v>
                </c:pt>
                <c:pt idx="362">
                  <c:v>3.467462940289348</c:v>
                </c:pt>
                <c:pt idx="363">
                  <c:v>3.467462940289348</c:v>
                </c:pt>
                <c:pt idx="364">
                  <c:v>3.467462940289348</c:v>
                </c:pt>
                <c:pt idx="365">
                  <c:v>3.467462940289348</c:v>
                </c:pt>
                <c:pt idx="366">
                  <c:v>3.467462940289348</c:v>
                </c:pt>
                <c:pt idx="367">
                  <c:v>3.467462940289348</c:v>
                </c:pt>
                <c:pt idx="368">
                  <c:v>3.467462940289348</c:v>
                </c:pt>
                <c:pt idx="369">
                  <c:v>3.467462940289348</c:v>
                </c:pt>
                <c:pt idx="370">
                  <c:v>3.467462940289348</c:v>
                </c:pt>
                <c:pt idx="371">
                  <c:v>3.467462940289348</c:v>
                </c:pt>
                <c:pt idx="372">
                  <c:v>3.467462940289348</c:v>
                </c:pt>
                <c:pt idx="373">
                  <c:v>3.467462940289348</c:v>
                </c:pt>
                <c:pt idx="374">
                  <c:v>3.467462940289348</c:v>
                </c:pt>
                <c:pt idx="375">
                  <c:v>3.467462940289348</c:v>
                </c:pt>
                <c:pt idx="376">
                  <c:v>3.467462940289348</c:v>
                </c:pt>
                <c:pt idx="377">
                  <c:v>3.467462940289348</c:v>
                </c:pt>
                <c:pt idx="378">
                  <c:v>3.467462940289348</c:v>
                </c:pt>
                <c:pt idx="379">
                  <c:v>3.467462940289348</c:v>
                </c:pt>
                <c:pt idx="380">
                  <c:v>3.467462940289348</c:v>
                </c:pt>
                <c:pt idx="381">
                  <c:v>3.467462940289348</c:v>
                </c:pt>
                <c:pt idx="382">
                  <c:v>3.467462940289348</c:v>
                </c:pt>
                <c:pt idx="383">
                  <c:v>3.467462940289348</c:v>
                </c:pt>
                <c:pt idx="384">
                  <c:v>3.467462940289348</c:v>
                </c:pt>
                <c:pt idx="385">
                  <c:v>3.467462940289348</c:v>
                </c:pt>
                <c:pt idx="386">
                  <c:v>3.467462940289348</c:v>
                </c:pt>
                <c:pt idx="387">
                  <c:v>3.467462940289348</c:v>
                </c:pt>
                <c:pt idx="388">
                  <c:v>3.467462940289348</c:v>
                </c:pt>
                <c:pt idx="389">
                  <c:v>3.467462940289348</c:v>
                </c:pt>
                <c:pt idx="390">
                  <c:v>3.467462940289348</c:v>
                </c:pt>
                <c:pt idx="391">
                  <c:v>3.467462940289348</c:v>
                </c:pt>
                <c:pt idx="392">
                  <c:v>3.467462940289348</c:v>
                </c:pt>
                <c:pt idx="393">
                  <c:v>3.467462940289348</c:v>
                </c:pt>
                <c:pt idx="394">
                  <c:v>3.467462940289348</c:v>
                </c:pt>
                <c:pt idx="395">
                  <c:v>3.467462940289348</c:v>
                </c:pt>
                <c:pt idx="396">
                  <c:v>3.467462940289348</c:v>
                </c:pt>
                <c:pt idx="397">
                  <c:v>3.467462940289348</c:v>
                </c:pt>
                <c:pt idx="398">
                  <c:v>3.467462940289348</c:v>
                </c:pt>
                <c:pt idx="399">
                  <c:v>3.467462940289348</c:v>
                </c:pt>
                <c:pt idx="400">
                  <c:v>3.467462940289348</c:v>
                </c:pt>
                <c:pt idx="401">
                  <c:v>3.467462940289348</c:v>
                </c:pt>
                <c:pt idx="402">
                  <c:v>3.467462940289348</c:v>
                </c:pt>
                <c:pt idx="403">
                  <c:v>3.467462940289348</c:v>
                </c:pt>
                <c:pt idx="404">
                  <c:v>3.467462940289348</c:v>
                </c:pt>
                <c:pt idx="405">
                  <c:v>3.467462940289348</c:v>
                </c:pt>
                <c:pt idx="406">
                  <c:v>3.467462940289348</c:v>
                </c:pt>
                <c:pt idx="407">
                  <c:v>3.467462940289348</c:v>
                </c:pt>
                <c:pt idx="408">
                  <c:v>3.467462940289348</c:v>
                </c:pt>
                <c:pt idx="409">
                  <c:v>3.467462940289348</c:v>
                </c:pt>
                <c:pt idx="410">
                  <c:v>3.467462940289348</c:v>
                </c:pt>
                <c:pt idx="411">
                  <c:v>3.467462940289348</c:v>
                </c:pt>
                <c:pt idx="412">
                  <c:v>3.467462940289348</c:v>
                </c:pt>
                <c:pt idx="413">
                  <c:v>3.467462940289348</c:v>
                </c:pt>
                <c:pt idx="414">
                  <c:v>3.467462940289348</c:v>
                </c:pt>
                <c:pt idx="415">
                  <c:v>3.467462940289348</c:v>
                </c:pt>
                <c:pt idx="416">
                  <c:v>3.467462940289348</c:v>
                </c:pt>
                <c:pt idx="417">
                  <c:v>3.467462940289348</c:v>
                </c:pt>
                <c:pt idx="418">
                  <c:v>3.467462940289348</c:v>
                </c:pt>
                <c:pt idx="419">
                  <c:v>3.467462940289348</c:v>
                </c:pt>
                <c:pt idx="420">
                  <c:v>3.467462940289348</c:v>
                </c:pt>
                <c:pt idx="421">
                  <c:v>3.467462940289348</c:v>
                </c:pt>
                <c:pt idx="422">
                  <c:v>3.467462940289348</c:v>
                </c:pt>
                <c:pt idx="423">
                  <c:v>3.467462940289348</c:v>
                </c:pt>
                <c:pt idx="424">
                  <c:v>3.467462940289348</c:v>
                </c:pt>
                <c:pt idx="425">
                  <c:v>3.467462940289348</c:v>
                </c:pt>
                <c:pt idx="426">
                  <c:v>3.467462940289348</c:v>
                </c:pt>
                <c:pt idx="427">
                  <c:v>3.467462940289348</c:v>
                </c:pt>
                <c:pt idx="428">
                  <c:v>3.467462940289348</c:v>
                </c:pt>
                <c:pt idx="429">
                  <c:v>3.467462940289348</c:v>
                </c:pt>
                <c:pt idx="430">
                  <c:v>3.467462940289348</c:v>
                </c:pt>
                <c:pt idx="431">
                  <c:v>3.467462940289348</c:v>
                </c:pt>
                <c:pt idx="432">
                  <c:v>3.467462940289348</c:v>
                </c:pt>
                <c:pt idx="433">
                  <c:v>3.467462940289348</c:v>
                </c:pt>
                <c:pt idx="434">
                  <c:v>3.467462940289348</c:v>
                </c:pt>
                <c:pt idx="435">
                  <c:v>3.467462940289348</c:v>
                </c:pt>
                <c:pt idx="436">
                  <c:v>3.467462940289348</c:v>
                </c:pt>
                <c:pt idx="437">
                  <c:v>3.467462940289348</c:v>
                </c:pt>
                <c:pt idx="438">
                  <c:v>3.467462940289348</c:v>
                </c:pt>
                <c:pt idx="439">
                  <c:v>3.467462940289348</c:v>
                </c:pt>
                <c:pt idx="440">
                  <c:v>3.467462940289348</c:v>
                </c:pt>
                <c:pt idx="441">
                  <c:v>3.467462940289348</c:v>
                </c:pt>
                <c:pt idx="442">
                  <c:v>3.467462940289348</c:v>
                </c:pt>
                <c:pt idx="443">
                  <c:v>3.467462940289348</c:v>
                </c:pt>
                <c:pt idx="444">
                  <c:v>3.467462940289348</c:v>
                </c:pt>
                <c:pt idx="445">
                  <c:v>3.467462940289348</c:v>
                </c:pt>
                <c:pt idx="446">
                  <c:v>3.467462940289348</c:v>
                </c:pt>
                <c:pt idx="447">
                  <c:v>3.467462940289348</c:v>
                </c:pt>
                <c:pt idx="448">
                  <c:v>3.467462940289348</c:v>
                </c:pt>
                <c:pt idx="449">
                  <c:v>3.467462940289348</c:v>
                </c:pt>
                <c:pt idx="450">
                  <c:v>3.467462940289348</c:v>
                </c:pt>
                <c:pt idx="451">
                  <c:v>3.467462940289348</c:v>
                </c:pt>
                <c:pt idx="452">
                  <c:v>3.467462940289348</c:v>
                </c:pt>
                <c:pt idx="453">
                  <c:v>3.467462940289348</c:v>
                </c:pt>
                <c:pt idx="454">
                  <c:v>3.467462940289348</c:v>
                </c:pt>
                <c:pt idx="455">
                  <c:v>3.467462940289348</c:v>
                </c:pt>
                <c:pt idx="456">
                  <c:v>3.467462940289348</c:v>
                </c:pt>
                <c:pt idx="457">
                  <c:v>3.467462940289348</c:v>
                </c:pt>
                <c:pt idx="458">
                  <c:v>3.467462940289348</c:v>
                </c:pt>
                <c:pt idx="459">
                  <c:v>3.467462940289348</c:v>
                </c:pt>
                <c:pt idx="460">
                  <c:v>3.467462940289348</c:v>
                </c:pt>
                <c:pt idx="461">
                  <c:v>3.467462940289348</c:v>
                </c:pt>
                <c:pt idx="462">
                  <c:v>3.467462940289348</c:v>
                </c:pt>
                <c:pt idx="463">
                  <c:v>3.467462940289348</c:v>
                </c:pt>
                <c:pt idx="464">
                  <c:v>3.467462940289348</c:v>
                </c:pt>
                <c:pt idx="465">
                  <c:v>3.467462940289348</c:v>
                </c:pt>
                <c:pt idx="466">
                  <c:v>3.467462940289348</c:v>
                </c:pt>
                <c:pt idx="467">
                  <c:v>3.467462940289348</c:v>
                </c:pt>
                <c:pt idx="468">
                  <c:v>3.467462940289348</c:v>
                </c:pt>
                <c:pt idx="469">
                  <c:v>3.467462940289348</c:v>
                </c:pt>
                <c:pt idx="470">
                  <c:v>3.467462940289348</c:v>
                </c:pt>
                <c:pt idx="471">
                  <c:v>3.467462940289348</c:v>
                </c:pt>
                <c:pt idx="472">
                  <c:v>3.467462940289348</c:v>
                </c:pt>
                <c:pt idx="473">
                  <c:v>3.467462940289348</c:v>
                </c:pt>
                <c:pt idx="474">
                  <c:v>3.467462940289348</c:v>
                </c:pt>
                <c:pt idx="475">
                  <c:v>3.467462940289348</c:v>
                </c:pt>
                <c:pt idx="476">
                  <c:v>3.467462940289348</c:v>
                </c:pt>
                <c:pt idx="477">
                  <c:v>3.467462940289348</c:v>
                </c:pt>
                <c:pt idx="478">
                  <c:v>3.467462940289348</c:v>
                </c:pt>
                <c:pt idx="479">
                  <c:v>3.467462940289348</c:v>
                </c:pt>
                <c:pt idx="480">
                  <c:v>3.467462940289348</c:v>
                </c:pt>
                <c:pt idx="481">
                  <c:v>3.467462940289348</c:v>
                </c:pt>
                <c:pt idx="482">
                  <c:v>3.467462940289348</c:v>
                </c:pt>
                <c:pt idx="483">
                  <c:v>3.467462940289348</c:v>
                </c:pt>
                <c:pt idx="484">
                  <c:v>3.467462940289348</c:v>
                </c:pt>
                <c:pt idx="485">
                  <c:v>3.467462940289348</c:v>
                </c:pt>
                <c:pt idx="486">
                  <c:v>3.467462940289348</c:v>
                </c:pt>
                <c:pt idx="487">
                  <c:v>3.467462940289348</c:v>
                </c:pt>
                <c:pt idx="488">
                  <c:v>3.467462940289348</c:v>
                </c:pt>
                <c:pt idx="489">
                  <c:v>3.467462940289348</c:v>
                </c:pt>
                <c:pt idx="490">
                  <c:v>3.467462940289348</c:v>
                </c:pt>
                <c:pt idx="491">
                  <c:v>3.467462940289348</c:v>
                </c:pt>
                <c:pt idx="492">
                  <c:v>3.467462940289348</c:v>
                </c:pt>
                <c:pt idx="493">
                  <c:v>3.467462940289348</c:v>
                </c:pt>
                <c:pt idx="494">
                  <c:v>3.467462940289348</c:v>
                </c:pt>
                <c:pt idx="495">
                  <c:v>3.467462940289348</c:v>
                </c:pt>
                <c:pt idx="496">
                  <c:v>3.467462940289348</c:v>
                </c:pt>
                <c:pt idx="497">
                  <c:v>3.467462940289348</c:v>
                </c:pt>
                <c:pt idx="498">
                  <c:v>3.467462940289348</c:v>
                </c:pt>
                <c:pt idx="499">
                  <c:v>3.467462940289348</c:v>
                </c:pt>
                <c:pt idx="500">
                  <c:v>3.467462940289348</c:v>
                </c:pt>
                <c:pt idx="501">
                  <c:v>3.467462940289348</c:v>
                </c:pt>
                <c:pt idx="502">
                  <c:v>3.467462940289348</c:v>
                </c:pt>
                <c:pt idx="503">
                  <c:v>3.467462940289348</c:v>
                </c:pt>
                <c:pt idx="504">
                  <c:v>3.467462940289348</c:v>
                </c:pt>
                <c:pt idx="505">
                  <c:v>3.467462940289348</c:v>
                </c:pt>
                <c:pt idx="506">
                  <c:v>3.467462940289348</c:v>
                </c:pt>
                <c:pt idx="507">
                  <c:v>3.467462940289348</c:v>
                </c:pt>
                <c:pt idx="508">
                  <c:v>3.467462940289348</c:v>
                </c:pt>
                <c:pt idx="509">
                  <c:v>3.467462940289348</c:v>
                </c:pt>
                <c:pt idx="510">
                  <c:v>3.467462940289348</c:v>
                </c:pt>
                <c:pt idx="511">
                  <c:v>3.467462940289348</c:v>
                </c:pt>
                <c:pt idx="512">
                  <c:v>3.467462940289348</c:v>
                </c:pt>
                <c:pt idx="513">
                  <c:v>3.467462940289348</c:v>
                </c:pt>
                <c:pt idx="514">
                  <c:v>3.467462940289348</c:v>
                </c:pt>
                <c:pt idx="515">
                  <c:v>3.467462940289348</c:v>
                </c:pt>
                <c:pt idx="516">
                  <c:v>3.467462940289348</c:v>
                </c:pt>
                <c:pt idx="517">
                  <c:v>3.467462940289348</c:v>
                </c:pt>
                <c:pt idx="518">
                  <c:v>3.467462940289348</c:v>
                </c:pt>
                <c:pt idx="519">
                  <c:v>3.467462940289348</c:v>
                </c:pt>
                <c:pt idx="520">
                  <c:v>3.467462940289348</c:v>
                </c:pt>
                <c:pt idx="521">
                  <c:v>3.467462940289348</c:v>
                </c:pt>
                <c:pt idx="522">
                  <c:v>3.467462940289348</c:v>
                </c:pt>
                <c:pt idx="523">
                  <c:v>3.467462940289348</c:v>
                </c:pt>
                <c:pt idx="524">
                  <c:v>3.467462940289348</c:v>
                </c:pt>
                <c:pt idx="525">
                  <c:v>3.467462940289348</c:v>
                </c:pt>
                <c:pt idx="526">
                  <c:v>3.467462940289348</c:v>
                </c:pt>
                <c:pt idx="527">
                  <c:v>3.467462940289348</c:v>
                </c:pt>
                <c:pt idx="528">
                  <c:v>3.467462940289348</c:v>
                </c:pt>
                <c:pt idx="529">
                  <c:v>3.467462940289348</c:v>
                </c:pt>
                <c:pt idx="530">
                  <c:v>3.467462940289348</c:v>
                </c:pt>
                <c:pt idx="531">
                  <c:v>3.467462940289348</c:v>
                </c:pt>
                <c:pt idx="532">
                  <c:v>3.467462940289348</c:v>
                </c:pt>
                <c:pt idx="533">
                  <c:v>3.467462940289348</c:v>
                </c:pt>
                <c:pt idx="534">
                  <c:v>3.467462940289348</c:v>
                </c:pt>
                <c:pt idx="535">
                  <c:v>3.467462940289348</c:v>
                </c:pt>
                <c:pt idx="536">
                  <c:v>3.467462940289348</c:v>
                </c:pt>
                <c:pt idx="537">
                  <c:v>3.467462940289348</c:v>
                </c:pt>
                <c:pt idx="538">
                  <c:v>3.467462940289348</c:v>
                </c:pt>
                <c:pt idx="539">
                  <c:v>3.467462940289348</c:v>
                </c:pt>
                <c:pt idx="540">
                  <c:v>3.467462940289348</c:v>
                </c:pt>
                <c:pt idx="541">
                  <c:v>3.467462940289348</c:v>
                </c:pt>
                <c:pt idx="542">
                  <c:v>3.467462940289348</c:v>
                </c:pt>
                <c:pt idx="543">
                  <c:v>3.467462940289348</c:v>
                </c:pt>
                <c:pt idx="544">
                  <c:v>3.467462940289348</c:v>
                </c:pt>
                <c:pt idx="545">
                  <c:v>3.467462940289348</c:v>
                </c:pt>
                <c:pt idx="546">
                  <c:v>3.467462940289348</c:v>
                </c:pt>
                <c:pt idx="547">
                  <c:v>3.467462940289348</c:v>
                </c:pt>
                <c:pt idx="548">
                  <c:v>3.467462940289348</c:v>
                </c:pt>
                <c:pt idx="549">
                  <c:v>3.467462940289348</c:v>
                </c:pt>
                <c:pt idx="550">
                  <c:v>3.467462940289348</c:v>
                </c:pt>
                <c:pt idx="551">
                  <c:v>3.467462940289348</c:v>
                </c:pt>
                <c:pt idx="552">
                  <c:v>3.467462940289348</c:v>
                </c:pt>
                <c:pt idx="553">
                  <c:v>3.467462940289348</c:v>
                </c:pt>
                <c:pt idx="554">
                  <c:v>3.467462940289348</c:v>
                </c:pt>
                <c:pt idx="555">
                  <c:v>3.467462940289348</c:v>
                </c:pt>
                <c:pt idx="556">
                  <c:v>3.467462940289348</c:v>
                </c:pt>
                <c:pt idx="557">
                  <c:v>3.467462940289348</c:v>
                </c:pt>
                <c:pt idx="558">
                  <c:v>3.467462940289348</c:v>
                </c:pt>
                <c:pt idx="559">
                  <c:v>3.467462940289348</c:v>
                </c:pt>
                <c:pt idx="560">
                  <c:v>3.467462940289348</c:v>
                </c:pt>
                <c:pt idx="561">
                  <c:v>3.467462940289348</c:v>
                </c:pt>
                <c:pt idx="562">
                  <c:v>3.467462940289348</c:v>
                </c:pt>
                <c:pt idx="563">
                  <c:v>3.467462940289348</c:v>
                </c:pt>
                <c:pt idx="564">
                  <c:v>3.467462940289348</c:v>
                </c:pt>
                <c:pt idx="565">
                  <c:v>3.467462940289348</c:v>
                </c:pt>
                <c:pt idx="566">
                  <c:v>3.467462940289348</c:v>
                </c:pt>
                <c:pt idx="567">
                  <c:v>3.467462940289348</c:v>
                </c:pt>
                <c:pt idx="568">
                  <c:v>3.467462940289348</c:v>
                </c:pt>
                <c:pt idx="569">
                  <c:v>3.467462940289348</c:v>
                </c:pt>
                <c:pt idx="570">
                  <c:v>3.467462940289348</c:v>
                </c:pt>
                <c:pt idx="571">
                  <c:v>3.467462940289348</c:v>
                </c:pt>
                <c:pt idx="572">
                  <c:v>3.467462940289348</c:v>
                </c:pt>
                <c:pt idx="573">
                  <c:v>3.467462940289348</c:v>
                </c:pt>
                <c:pt idx="574">
                  <c:v>3.467462940289348</c:v>
                </c:pt>
                <c:pt idx="575">
                  <c:v>3.467462940289348</c:v>
                </c:pt>
                <c:pt idx="576">
                  <c:v>3.467462940289348</c:v>
                </c:pt>
                <c:pt idx="577">
                  <c:v>3.467462940289348</c:v>
                </c:pt>
                <c:pt idx="578">
                  <c:v>3.467462940289348</c:v>
                </c:pt>
                <c:pt idx="579">
                  <c:v>3.467462940289348</c:v>
                </c:pt>
                <c:pt idx="580">
                  <c:v>3.467462940289348</c:v>
                </c:pt>
                <c:pt idx="581">
                  <c:v>3.467462940289348</c:v>
                </c:pt>
                <c:pt idx="582">
                  <c:v>3.467462940289348</c:v>
                </c:pt>
                <c:pt idx="583">
                  <c:v>3.467462940289348</c:v>
                </c:pt>
                <c:pt idx="584">
                  <c:v>3.467462940289348</c:v>
                </c:pt>
                <c:pt idx="585">
                  <c:v>3.467462940289348</c:v>
                </c:pt>
                <c:pt idx="586">
                  <c:v>3.467462940289348</c:v>
                </c:pt>
                <c:pt idx="587">
                  <c:v>3.467462940289348</c:v>
                </c:pt>
                <c:pt idx="588">
                  <c:v>3.467462940289348</c:v>
                </c:pt>
                <c:pt idx="589">
                  <c:v>3.467462940289348</c:v>
                </c:pt>
                <c:pt idx="590">
                  <c:v>3.467462940289348</c:v>
                </c:pt>
                <c:pt idx="591">
                  <c:v>3.467462940289348</c:v>
                </c:pt>
                <c:pt idx="592">
                  <c:v>3.467462940289348</c:v>
                </c:pt>
                <c:pt idx="593">
                  <c:v>3.467462940289348</c:v>
                </c:pt>
                <c:pt idx="594">
                  <c:v>3.467462940289348</c:v>
                </c:pt>
                <c:pt idx="595">
                  <c:v>3.467462940289348</c:v>
                </c:pt>
                <c:pt idx="596">
                  <c:v>3.467462940289348</c:v>
                </c:pt>
                <c:pt idx="597">
                  <c:v>3.467462940289348</c:v>
                </c:pt>
                <c:pt idx="598">
                  <c:v>3.467462940289348</c:v>
                </c:pt>
                <c:pt idx="599">
                  <c:v>3.467462940289348</c:v>
                </c:pt>
                <c:pt idx="600">
                  <c:v>3.467462940289348</c:v>
                </c:pt>
                <c:pt idx="601">
                  <c:v>3.467462940289348</c:v>
                </c:pt>
                <c:pt idx="602">
                  <c:v>3.467462940289348</c:v>
                </c:pt>
                <c:pt idx="603">
                  <c:v>3.467462940289348</c:v>
                </c:pt>
                <c:pt idx="604">
                  <c:v>3.467462940289348</c:v>
                </c:pt>
                <c:pt idx="605">
                  <c:v>3.467462940289348</c:v>
                </c:pt>
                <c:pt idx="606">
                  <c:v>3.467462940289348</c:v>
                </c:pt>
                <c:pt idx="607">
                  <c:v>3.467462940289348</c:v>
                </c:pt>
                <c:pt idx="608">
                  <c:v>3.467462940289348</c:v>
                </c:pt>
                <c:pt idx="609">
                  <c:v>3.467462940289348</c:v>
                </c:pt>
                <c:pt idx="610">
                  <c:v>3.467462940289348</c:v>
                </c:pt>
                <c:pt idx="611">
                  <c:v>3.467462940289348</c:v>
                </c:pt>
                <c:pt idx="612">
                  <c:v>3.467462940289348</c:v>
                </c:pt>
                <c:pt idx="613">
                  <c:v>3.467462940289348</c:v>
                </c:pt>
                <c:pt idx="614">
                  <c:v>3.467462940289348</c:v>
                </c:pt>
                <c:pt idx="615">
                  <c:v>3.467462940289348</c:v>
                </c:pt>
                <c:pt idx="616">
                  <c:v>3.467462940289348</c:v>
                </c:pt>
                <c:pt idx="617">
                  <c:v>3.467462940289348</c:v>
                </c:pt>
                <c:pt idx="618">
                  <c:v>3.467462940289348</c:v>
                </c:pt>
                <c:pt idx="619">
                  <c:v>3.467462940289348</c:v>
                </c:pt>
                <c:pt idx="620">
                  <c:v>3.467462940289348</c:v>
                </c:pt>
                <c:pt idx="621">
                  <c:v>3.467462940289348</c:v>
                </c:pt>
                <c:pt idx="622">
                  <c:v>3.467462940289348</c:v>
                </c:pt>
                <c:pt idx="623">
                  <c:v>3.467462940289348</c:v>
                </c:pt>
                <c:pt idx="624">
                  <c:v>3.467462940289348</c:v>
                </c:pt>
                <c:pt idx="625">
                  <c:v>3.467462940289348</c:v>
                </c:pt>
                <c:pt idx="626">
                  <c:v>3.467462940289348</c:v>
                </c:pt>
                <c:pt idx="627">
                  <c:v>3.467462940289348</c:v>
                </c:pt>
                <c:pt idx="628">
                  <c:v>3.467462940289348</c:v>
                </c:pt>
                <c:pt idx="629">
                  <c:v>3.467462940289348</c:v>
                </c:pt>
                <c:pt idx="630">
                  <c:v>3.467462940289348</c:v>
                </c:pt>
                <c:pt idx="631">
                  <c:v>3.467462940289348</c:v>
                </c:pt>
                <c:pt idx="632">
                  <c:v>3.467462940289348</c:v>
                </c:pt>
                <c:pt idx="633">
                  <c:v>3.467462940289348</c:v>
                </c:pt>
                <c:pt idx="634">
                  <c:v>3.467462940289348</c:v>
                </c:pt>
                <c:pt idx="635">
                  <c:v>3.467462940289348</c:v>
                </c:pt>
                <c:pt idx="636">
                  <c:v>3.467462940289348</c:v>
                </c:pt>
                <c:pt idx="637">
                  <c:v>3.467462940289348</c:v>
                </c:pt>
                <c:pt idx="638">
                  <c:v>3.467462940289348</c:v>
                </c:pt>
                <c:pt idx="639">
                  <c:v>3.467462940289348</c:v>
                </c:pt>
                <c:pt idx="640">
                  <c:v>3.467462940289348</c:v>
                </c:pt>
                <c:pt idx="641">
                  <c:v>3.467462940289348</c:v>
                </c:pt>
                <c:pt idx="642">
                  <c:v>3.467462940289348</c:v>
                </c:pt>
                <c:pt idx="643">
                  <c:v>3.467462940289348</c:v>
                </c:pt>
                <c:pt idx="644">
                  <c:v>3.467462940289348</c:v>
                </c:pt>
                <c:pt idx="645">
                  <c:v>3.467462940289348</c:v>
                </c:pt>
                <c:pt idx="646">
                  <c:v>3.467462940289348</c:v>
                </c:pt>
                <c:pt idx="647">
                  <c:v>3.467462940289348</c:v>
                </c:pt>
                <c:pt idx="648">
                  <c:v>3.467462940289348</c:v>
                </c:pt>
                <c:pt idx="649">
                  <c:v>3.467462940289348</c:v>
                </c:pt>
                <c:pt idx="650">
                  <c:v>3.467462940289348</c:v>
                </c:pt>
                <c:pt idx="651">
                  <c:v>3.467462940289348</c:v>
                </c:pt>
                <c:pt idx="652">
                  <c:v>3.467462940289348</c:v>
                </c:pt>
                <c:pt idx="653">
                  <c:v>3.467462940289348</c:v>
                </c:pt>
                <c:pt idx="654">
                  <c:v>3.467462940289348</c:v>
                </c:pt>
                <c:pt idx="655">
                  <c:v>3.467462940289348</c:v>
                </c:pt>
                <c:pt idx="656">
                  <c:v>3.467462940289348</c:v>
                </c:pt>
                <c:pt idx="657">
                  <c:v>3.467462940289348</c:v>
                </c:pt>
                <c:pt idx="658">
                  <c:v>3.467462940289348</c:v>
                </c:pt>
                <c:pt idx="659">
                  <c:v>3.467462940289348</c:v>
                </c:pt>
                <c:pt idx="660">
                  <c:v>3.467462940289348</c:v>
                </c:pt>
                <c:pt idx="661">
                  <c:v>3.467462940289348</c:v>
                </c:pt>
                <c:pt idx="662">
                  <c:v>3.467462940289348</c:v>
                </c:pt>
                <c:pt idx="663">
                  <c:v>3.467462940289348</c:v>
                </c:pt>
                <c:pt idx="664">
                  <c:v>3.467462940289348</c:v>
                </c:pt>
                <c:pt idx="665">
                  <c:v>3.467462940289348</c:v>
                </c:pt>
                <c:pt idx="666">
                  <c:v>3.467462940289348</c:v>
                </c:pt>
                <c:pt idx="667">
                  <c:v>3.467462940289348</c:v>
                </c:pt>
                <c:pt idx="668">
                  <c:v>3.467462940289348</c:v>
                </c:pt>
                <c:pt idx="669">
                  <c:v>3.467462940289348</c:v>
                </c:pt>
                <c:pt idx="670">
                  <c:v>3.467462940289348</c:v>
                </c:pt>
                <c:pt idx="671">
                  <c:v>3.467462940289348</c:v>
                </c:pt>
                <c:pt idx="672">
                  <c:v>3.467462940289348</c:v>
                </c:pt>
                <c:pt idx="673">
                  <c:v>3.467462940289348</c:v>
                </c:pt>
                <c:pt idx="674">
                  <c:v>3.467462940289348</c:v>
                </c:pt>
                <c:pt idx="675">
                  <c:v>3.467462940289348</c:v>
                </c:pt>
                <c:pt idx="676">
                  <c:v>3.467462940289348</c:v>
                </c:pt>
                <c:pt idx="677">
                  <c:v>3.467462940289348</c:v>
                </c:pt>
                <c:pt idx="678">
                  <c:v>3.467462940289348</c:v>
                </c:pt>
                <c:pt idx="679">
                  <c:v>3.467462940289348</c:v>
                </c:pt>
                <c:pt idx="680">
                  <c:v>3.467462940289348</c:v>
                </c:pt>
                <c:pt idx="681">
                  <c:v>3.467462940289348</c:v>
                </c:pt>
                <c:pt idx="682">
                  <c:v>3.467462940289348</c:v>
                </c:pt>
                <c:pt idx="683">
                  <c:v>3.467462940289348</c:v>
                </c:pt>
                <c:pt idx="684">
                  <c:v>3.467462940289348</c:v>
                </c:pt>
                <c:pt idx="685">
                  <c:v>3.467462940289348</c:v>
                </c:pt>
                <c:pt idx="686">
                  <c:v>3.467462940289348</c:v>
                </c:pt>
                <c:pt idx="687">
                  <c:v>3.467462940289348</c:v>
                </c:pt>
                <c:pt idx="688">
                  <c:v>3.467462940289348</c:v>
                </c:pt>
                <c:pt idx="689">
                  <c:v>3.467462940289348</c:v>
                </c:pt>
                <c:pt idx="690">
                  <c:v>3.467462940289348</c:v>
                </c:pt>
                <c:pt idx="691">
                  <c:v>3.467462940289348</c:v>
                </c:pt>
                <c:pt idx="692">
                  <c:v>3.467462940289348</c:v>
                </c:pt>
                <c:pt idx="693">
                  <c:v>3.467462940289348</c:v>
                </c:pt>
                <c:pt idx="694">
                  <c:v>3.467462940289348</c:v>
                </c:pt>
                <c:pt idx="695">
                  <c:v>3.467462940289348</c:v>
                </c:pt>
                <c:pt idx="696">
                  <c:v>3.467462940289348</c:v>
                </c:pt>
                <c:pt idx="697">
                  <c:v>3.467462940289348</c:v>
                </c:pt>
                <c:pt idx="698">
                  <c:v>3.467462940289348</c:v>
                </c:pt>
                <c:pt idx="699">
                  <c:v>3.467462940289348</c:v>
                </c:pt>
                <c:pt idx="700">
                  <c:v>3.467462940289348</c:v>
                </c:pt>
                <c:pt idx="701">
                  <c:v>3.467462940289348</c:v>
                </c:pt>
                <c:pt idx="702">
                  <c:v>3.467462940289348</c:v>
                </c:pt>
                <c:pt idx="703">
                  <c:v>3.467462940289348</c:v>
                </c:pt>
                <c:pt idx="704">
                  <c:v>3.467462940289348</c:v>
                </c:pt>
                <c:pt idx="705">
                  <c:v>3.467462940289348</c:v>
                </c:pt>
                <c:pt idx="706">
                  <c:v>3.467462940289348</c:v>
                </c:pt>
                <c:pt idx="707">
                  <c:v>3.467462940289348</c:v>
                </c:pt>
                <c:pt idx="708">
                  <c:v>3.467462940289348</c:v>
                </c:pt>
                <c:pt idx="709">
                  <c:v>3.467462940289348</c:v>
                </c:pt>
                <c:pt idx="710">
                  <c:v>3.467462940289348</c:v>
                </c:pt>
                <c:pt idx="711">
                  <c:v>3.467462940289348</c:v>
                </c:pt>
                <c:pt idx="712">
                  <c:v>3.467462940289348</c:v>
                </c:pt>
                <c:pt idx="713">
                  <c:v>3.467462940289348</c:v>
                </c:pt>
                <c:pt idx="714">
                  <c:v>3.467462940289348</c:v>
                </c:pt>
                <c:pt idx="715">
                  <c:v>3.467462940289348</c:v>
                </c:pt>
                <c:pt idx="716">
                  <c:v>3.467462940289348</c:v>
                </c:pt>
                <c:pt idx="717">
                  <c:v>3.467462940289348</c:v>
                </c:pt>
                <c:pt idx="718">
                  <c:v>3.467462940289348</c:v>
                </c:pt>
                <c:pt idx="719">
                  <c:v>3.467462940289348</c:v>
                </c:pt>
                <c:pt idx="720">
                  <c:v>3.467462940289348</c:v>
                </c:pt>
                <c:pt idx="721">
                  <c:v>3.467462940289348</c:v>
                </c:pt>
                <c:pt idx="722">
                  <c:v>3.467462940289348</c:v>
                </c:pt>
                <c:pt idx="723">
                  <c:v>3.467462940289348</c:v>
                </c:pt>
                <c:pt idx="724">
                  <c:v>3.467462940289348</c:v>
                </c:pt>
                <c:pt idx="725">
                  <c:v>3.467462940289348</c:v>
                </c:pt>
                <c:pt idx="726">
                  <c:v>3.467462940289348</c:v>
                </c:pt>
                <c:pt idx="727">
                  <c:v>3.467462940289348</c:v>
                </c:pt>
                <c:pt idx="728">
                  <c:v>3.467462940289348</c:v>
                </c:pt>
                <c:pt idx="729">
                  <c:v>3.467462940289348</c:v>
                </c:pt>
                <c:pt idx="730">
                  <c:v>3.467462940289348</c:v>
                </c:pt>
                <c:pt idx="731">
                  <c:v>3.467462940289348</c:v>
                </c:pt>
                <c:pt idx="732">
                  <c:v>3.467462940289348</c:v>
                </c:pt>
                <c:pt idx="733">
                  <c:v>3.467462940289348</c:v>
                </c:pt>
                <c:pt idx="734">
                  <c:v>3.467462940289348</c:v>
                </c:pt>
                <c:pt idx="735">
                  <c:v>3.467462940289348</c:v>
                </c:pt>
                <c:pt idx="736">
                  <c:v>3.467462940289348</c:v>
                </c:pt>
                <c:pt idx="737">
                  <c:v>3.467462940289348</c:v>
                </c:pt>
                <c:pt idx="738">
                  <c:v>3.467462940289348</c:v>
                </c:pt>
                <c:pt idx="739">
                  <c:v>3.467462940289348</c:v>
                </c:pt>
                <c:pt idx="740">
                  <c:v>3.467462940289348</c:v>
                </c:pt>
                <c:pt idx="741">
                  <c:v>3.467462940289348</c:v>
                </c:pt>
                <c:pt idx="742">
                  <c:v>3.467462940289348</c:v>
                </c:pt>
                <c:pt idx="743">
                  <c:v>3.467462940289348</c:v>
                </c:pt>
                <c:pt idx="744">
                  <c:v>3.467462940289348</c:v>
                </c:pt>
                <c:pt idx="745">
                  <c:v>3.467462940289348</c:v>
                </c:pt>
                <c:pt idx="746">
                  <c:v>3.467462940289348</c:v>
                </c:pt>
                <c:pt idx="747">
                  <c:v>3.467462940289348</c:v>
                </c:pt>
                <c:pt idx="748">
                  <c:v>3.467462940289348</c:v>
                </c:pt>
                <c:pt idx="749">
                  <c:v>3.467462940289348</c:v>
                </c:pt>
                <c:pt idx="750">
                  <c:v>3.467462940289348</c:v>
                </c:pt>
                <c:pt idx="751">
                  <c:v>3.467462940289348</c:v>
                </c:pt>
                <c:pt idx="752">
                  <c:v>3.467462940289348</c:v>
                </c:pt>
                <c:pt idx="753">
                  <c:v>3.467462940289348</c:v>
                </c:pt>
                <c:pt idx="754">
                  <c:v>3.467462940289348</c:v>
                </c:pt>
                <c:pt idx="755">
                  <c:v>3.467462940289348</c:v>
                </c:pt>
                <c:pt idx="756">
                  <c:v>3.467462940289348</c:v>
                </c:pt>
                <c:pt idx="757">
                  <c:v>3.467462940289348</c:v>
                </c:pt>
                <c:pt idx="758">
                  <c:v>3.467462940289348</c:v>
                </c:pt>
                <c:pt idx="759">
                  <c:v>3.467462940289348</c:v>
                </c:pt>
                <c:pt idx="760">
                  <c:v>3.467462940289348</c:v>
                </c:pt>
                <c:pt idx="761">
                  <c:v>3.467462940289348</c:v>
                </c:pt>
                <c:pt idx="762">
                  <c:v>3.467462940289348</c:v>
                </c:pt>
                <c:pt idx="763">
                  <c:v>3.467462940289348</c:v>
                </c:pt>
                <c:pt idx="764">
                  <c:v>3.467462940289348</c:v>
                </c:pt>
                <c:pt idx="765">
                  <c:v>3.467462940289348</c:v>
                </c:pt>
                <c:pt idx="766">
                  <c:v>3.467462940289348</c:v>
                </c:pt>
                <c:pt idx="767">
                  <c:v>3.467462940289348</c:v>
                </c:pt>
                <c:pt idx="768">
                  <c:v>3.467462940289348</c:v>
                </c:pt>
                <c:pt idx="769">
                  <c:v>3.467462940289348</c:v>
                </c:pt>
                <c:pt idx="770">
                  <c:v>3.467462940289348</c:v>
                </c:pt>
                <c:pt idx="771">
                  <c:v>3.467462940289348</c:v>
                </c:pt>
                <c:pt idx="772">
                  <c:v>3.467462940289348</c:v>
                </c:pt>
                <c:pt idx="773">
                  <c:v>3.467462940289348</c:v>
                </c:pt>
                <c:pt idx="774">
                  <c:v>3.467462940289348</c:v>
                </c:pt>
                <c:pt idx="775">
                  <c:v>3.467462940289348</c:v>
                </c:pt>
                <c:pt idx="776">
                  <c:v>3.467462940289348</c:v>
                </c:pt>
                <c:pt idx="777">
                  <c:v>3.467462940289348</c:v>
                </c:pt>
                <c:pt idx="778">
                  <c:v>3.467462940289348</c:v>
                </c:pt>
                <c:pt idx="779">
                  <c:v>3.467462940289348</c:v>
                </c:pt>
                <c:pt idx="780">
                  <c:v>3.467462940289348</c:v>
                </c:pt>
                <c:pt idx="781">
                  <c:v>3.467462940289348</c:v>
                </c:pt>
                <c:pt idx="782">
                  <c:v>3.467462940289348</c:v>
                </c:pt>
                <c:pt idx="783">
                  <c:v>3.467462940289348</c:v>
                </c:pt>
                <c:pt idx="784">
                  <c:v>3.467462940289348</c:v>
                </c:pt>
                <c:pt idx="785">
                  <c:v>3.467462940289348</c:v>
                </c:pt>
                <c:pt idx="786">
                  <c:v>3.467462940289348</c:v>
                </c:pt>
                <c:pt idx="787">
                  <c:v>3.467462940289348</c:v>
                </c:pt>
                <c:pt idx="788">
                  <c:v>3.467462940289348</c:v>
                </c:pt>
                <c:pt idx="789">
                  <c:v>3.467462940289348</c:v>
                </c:pt>
                <c:pt idx="790">
                  <c:v>3.467462940289348</c:v>
                </c:pt>
                <c:pt idx="791">
                  <c:v>3.467462940289348</c:v>
                </c:pt>
                <c:pt idx="792">
                  <c:v>3.467462940289348</c:v>
                </c:pt>
                <c:pt idx="793">
                  <c:v>3.467462940289348</c:v>
                </c:pt>
                <c:pt idx="794">
                  <c:v>3.467462940289348</c:v>
                </c:pt>
                <c:pt idx="795">
                  <c:v>3.467462940289348</c:v>
                </c:pt>
                <c:pt idx="796">
                  <c:v>3.467462940289348</c:v>
                </c:pt>
                <c:pt idx="797">
                  <c:v>3.467462940289348</c:v>
                </c:pt>
                <c:pt idx="798">
                  <c:v>3.467462940289348</c:v>
                </c:pt>
                <c:pt idx="799">
                  <c:v>3.467462940289348</c:v>
                </c:pt>
                <c:pt idx="800">
                  <c:v>3.467462940289348</c:v>
                </c:pt>
                <c:pt idx="801">
                  <c:v>3.467462940289348</c:v>
                </c:pt>
                <c:pt idx="802">
                  <c:v>3.467462940289348</c:v>
                </c:pt>
                <c:pt idx="803">
                  <c:v>3.467462940289348</c:v>
                </c:pt>
                <c:pt idx="804">
                  <c:v>3.467462940289348</c:v>
                </c:pt>
                <c:pt idx="805">
                  <c:v>3.467462940289348</c:v>
                </c:pt>
                <c:pt idx="806">
                  <c:v>3.467462940289348</c:v>
                </c:pt>
                <c:pt idx="807">
                  <c:v>3.467462940289348</c:v>
                </c:pt>
                <c:pt idx="808">
                  <c:v>3.467462940289348</c:v>
                </c:pt>
                <c:pt idx="809">
                  <c:v>3.467462940289348</c:v>
                </c:pt>
                <c:pt idx="810">
                  <c:v>3.467462940289348</c:v>
                </c:pt>
                <c:pt idx="811">
                  <c:v>3.467462940289348</c:v>
                </c:pt>
                <c:pt idx="812">
                  <c:v>3.467462940289348</c:v>
                </c:pt>
                <c:pt idx="813">
                  <c:v>3.467462940289348</c:v>
                </c:pt>
                <c:pt idx="814">
                  <c:v>3.467462940289348</c:v>
                </c:pt>
                <c:pt idx="815">
                  <c:v>3.467462940289348</c:v>
                </c:pt>
                <c:pt idx="816">
                  <c:v>3.467462940289348</c:v>
                </c:pt>
                <c:pt idx="817">
                  <c:v>3.467462940289348</c:v>
                </c:pt>
                <c:pt idx="818">
                  <c:v>3.467462940289348</c:v>
                </c:pt>
                <c:pt idx="819">
                  <c:v>3.467462940289348</c:v>
                </c:pt>
                <c:pt idx="820">
                  <c:v>3.467462940289348</c:v>
                </c:pt>
                <c:pt idx="821">
                  <c:v>3.467462940289348</c:v>
                </c:pt>
                <c:pt idx="822">
                  <c:v>3.467462940289348</c:v>
                </c:pt>
                <c:pt idx="823">
                  <c:v>3.467462940289348</c:v>
                </c:pt>
                <c:pt idx="824">
                  <c:v>3.467462940289348</c:v>
                </c:pt>
                <c:pt idx="825">
                  <c:v>3.467462940289348</c:v>
                </c:pt>
                <c:pt idx="826">
                  <c:v>3.467462940289348</c:v>
                </c:pt>
                <c:pt idx="827">
                  <c:v>3.467462940289348</c:v>
                </c:pt>
                <c:pt idx="828">
                  <c:v>3.467462940289348</c:v>
                </c:pt>
                <c:pt idx="829">
                  <c:v>3.467462940289348</c:v>
                </c:pt>
                <c:pt idx="830">
                  <c:v>3.467462940289348</c:v>
                </c:pt>
                <c:pt idx="831">
                  <c:v>3.467462940289348</c:v>
                </c:pt>
                <c:pt idx="832">
                  <c:v>3.467462940289348</c:v>
                </c:pt>
                <c:pt idx="833">
                  <c:v>3.467462940289348</c:v>
                </c:pt>
                <c:pt idx="834">
                  <c:v>3.467462940289348</c:v>
                </c:pt>
                <c:pt idx="835">
                  <c:v>3.467462940289348</c:v>
                </c:pt>
                <c:pt idx="836">
                  <c:v>3.467462940289348</c:v>
                </c:pt>
                <c:pt idx="837">
                  <c:v>3.467462940289348</c:v>
                </c:pt>
                <c:pt idx="838">
                  <c:v>3.467462940289348</c:v>
                </c:pt>
                <c:pt idx="839">
                  <c:v>3.467462940289348</c:v>
                </c:pt>
                <c:pt idx="840">
                  <c:v>3.467462940289348</c:v>
                </c:pt>
                <c:pt idx="841">
                  <c:v>3.467462940289348</c:v>
                </c:pt>
                <c:pt idx="842">
                  <c:v>3.467462940289348</c:v>
                </c:pt>
                <c:pt idx="843">
                  <c:v>3.467462940289348</c:v>
                </c:pt>
                <c:pt idx="844">
                  <c:v>3.467462940289348</c:v>
                </c:pt>
                <c:pt idx="845">
                  <c:v>3.467462940289348</c:v>
                </c:pt>
                <c:pt idx="846">
                  <c:v>3.467462940289348</c:v>
                </c:pt>
                <c:pt idx="847">
                  <c:v>3.467462940289348</c:v>
                </c:pt>
                <c:pt idx="848">
                  <c:v>3.467462940289348</c:v>
                </c:pt>
                <c:pt idx="849">
                  <c:v>3.467462940289348</c:v>
                </c:pt>
                <c:pt idx="850">
                  <c:v>3.467462940289348</c:v>
                </c:pt>
                <c:pt idx="851">
                  <c:v>3.467462940289348</c:v>
                </c:pt>
                <c:pt idx="852">
                  <c:v>3.467462940289348</c:v>
                </c:pt>
                <c:pt idx="853">
                  <c:v>3.467462940289348</c:v>
                </c:pt>
                <c:pt idx="854">
                  <c:v>3.467462940289348</c:v>
                </c:pt>
                <c:pt idx="855">
                  <c:v>3.467462940289348</c:v>
                </c:pt>
                <c:pt idx="856">
                  <c:v>3.467462940289348</c:v>
                </c:pt>
                <c:pt idx="857">
                  <c:v>3.467462940289348</c:v>
                </c:pt>
                <c:pt idx="858">
                  <c:v>3.467462940289348</c:v>
                </c:pt>
                <c:pt idx="859">
                  <c:v>3.467462940289348</c:v>
                </c:pt>
                <c:pt idx="860">
                  <c:v>3.467462940289348</c:v>
                </c:pt>
                <c:pt idx="861">
                  <c:v>3.467462940289348</c:v>
                </c:pt>
                <c:pt idx="862">
                  <c:v>3.467462940289348</c:v>
                </c:pt>
                <c:pt idx="863">
                  <c:v>3.467462940289348</c:v>
                </c:pt>
                <c:pt idx="864">
                  <c:v>3.467462940289348</c:v>
                </c:pt>
                <c:pt idx="865">
                  <c:v>3.467462940289348</c:v>
                </c:pt>
                <c:pt idx="866">
                  <c:v>3.467462940289348</c:v>
                </c:pt>
                <c:pt idx="867">
                  <c:v>3.467462940289348</c:v>
                </c:pt>
                <c:pt idx="868">
                  <c:v>3.467462940289348</c:v>
                </c:pt>
                <c:pt idx="869">
                  <c:v>3.467462940289348</c:v>
                </c:pt>
                <c:pt idx="870">
                  <c:v>3.467462940289348</c:v>
                </c:pt>
                <c:pt idx="871">
                  <c:v>3.467462940289348</c:v>
                </c:pt>
                <c:pt idx="872">
                  <c:v>3.467462940289348</c:v>
                </c:pt>
                <c:pt idx="873">
                  <c:v>3.467462940289348</c:v>
                </c:pt>
                <c:pt idx="874">
                  <c:v>3.467462940289348</c:v>
                </c:pt>
                <c:pt idx="875">
                  <c:v>3.467462940289348</c:v>
                </c:pt>
                <c:pt idx="876">
                  <c:v>3.467462940289348</c:v>
                </c:pt>
                <c:pt idx="877">
                  <c:v>3.467462940289348</c:v>
                </c:pt>
                <c:pt idx="878">
                  <c:v>3.467462940289348</c:v>
                </c:pt>
                <c:pt idx="879">
                  <c:v>3.467462940289348</c:v>
                </c:pt>
                <c:pt idx="880">
                  <c:v>3.467462940289348</c:v>
                </c:pt>
                <c:pt idx="881">
                  <c:v>3.467462940289348</c:v>
                </c:pt>
                <c:pt idx="882">
                  <c:v>3.467462940289348</c:v>
                </c:pt>
                <c:pt idx="883">
                  <c:v>3.467462940289348</c:v>
                </c:pt>
                <c:pt idx="884">
                  <c:v>3.467462940289348</c:v>
                </c:pt>
                <c:pt idx="885">
                  <c:v>3.467462940289348</c:v>
                </c:pt>
                <c:pt idx="886">
                  <c:v>3.467462940289348</c:v>
                </c:pt>
                <c:pt idx="887">
                  <c:v>3.467462940289348</c:v>
                </c:pt>
                <c:pt idx="888">
                  <c:v>3.467462940289348</c:v>
                </c:pt>
                <c:pt idx="889">
                  <c:v>3.467462940289348</c:v>
                </c:pt>
                <c:pt idx="890">
                  <c:v>3.467462940289348</c:v>
                </c:pt>
                <c:pt idx="891">
                  <c:v>3.467462940289348</c:v>
                </c:pt>
                <c:pt idx="892">
                  <c:v>3.467462940289348</c:v>
                </c:pt>
                <c:pt idx="893">
                  <c:v>3.467462940289348</c:v>
                </c:pt>
                <c:pt idx="894">
                  <c:v>3.467462940289348</c:v>
                </c:pt>
                <c:pt idx="895">
                  <c:v>3.467462940289348</c:v>
                </c:pt>
                <c:pt idx="896">
                  <c:v>3.467462940289348</c:v>
                </c:pt>
                <c:pt idx="897">
                  <c:v>3.467462940289348</c:v>
                </c:pt>
                <c:pt idx="898">
                  <c:v>3.467462940289348</c:v>
                </c:pt>
                <c:pt idx="899">
                  <c:v>3.467462940289348</c:v>
                </c:pt>
                <c:pt idx="900">
                  <c:v>3.467462940289348</c:v>
                </c:pt>
                <c:pt idx="901">
                  <c:v>3.467462940289348</c:v>
                </c:pt>
                <c:pt idx="902">
                  <c:v>3.467462940289348</c:v>
                </c:pt>
                <c:pt idx="903">
                  <c:v>3.467462940289348</c:v>
                </c:pt>
                <c:pt idx="904">
                  <c:v>3.467462940289348</c:v>
                </c:pt>
                <c:pt idx="905">
                  <c:v>3.467462940289348</c:v>
                </c:pt>
                <c:pt idx="906">
                  <c:v>3.467462940289348</c:v>
                </c:pt>
                <c:pt idx="907">
                  <c:v>3.467462940289348</c:v>
                </c:pt>
                <c:pt idx="908">
                  <c:v>3.467462940289348</c:v>
                </c:pt>
                <c:pt idx="909">
                  <c:v>3.467462940289348</c:v>
                </c:pt>
                <c:pt idx="910">
                  <c:v>3.467462940289348</c:v>
                </c:pt>
                <c:pt idx="911">
                  <c:v>3.467462940289348</c:v>
                </c:pt>
                <c:pt idx="912">
                  <c:v>3.467462940289348</c:v>
                </c:pt>
                <c:pt idx="913">
                  <c:v>3.467462940289348</c:v>
                </c:pt>
                <c:pt idx="914">
                  <c:v>3.467462940289348</c:v>
                </c:pt>
                <c:pt idx="915">
                  <c:v>3.467462940289348</c:v>
                </c:pt>
                <c:pt idx="916">
                  <c:v>3.467462940289348</c:v>
                </c:pt>
                <c:pt idx="917">
                  <c:v>3.467462940289348</c:v>
                </c:pt>
                <c:pt idx="918">
                  <c:v>3.467462940289348</c:v>
                </c:pt>
                <c:pt idx="919">
                  <c:v>3.467462940289348</c:v>
                </c:pt>
                <c:pt idx="920">
                  <c:v>3.467462940289348</c:v>
                </c:pt>
                <c:pt idx="921">
                  <c:v>3.467462940289348</c:v>
                </c:pt>
                <c:pt idx="922">
                  <c:v>3.467462940289348</c:v>
                </c:pt>
                <c:pt idx="923">
                  <c:v>3.467462940289348</c:v>
                </c:pt>
                <c:pt idx="924">
                  <c:v>3.467462940289348</c:v>
                </c:pt>
                <c:pt idx="925">
                  <c:v>3.467462940289348</c:v>
                </c:pt>
                <c:pt idx="926">
                  <c:v>3.467462940289348</c:v>
                </c:pt>
                <c:pt idx="927">
                  <c:v>3.467462940289348</c:v>
                </c:pt>
                <c:pt idx="928">
                  <c:v>3.467462940289348</c:v>
                </c:pt>
                <c:pt idx="929">
                  <c:v>3.467462940289348</c:v>
                </c:pt>
                <c:pt idx="930">
                  <c:v>3.467462940289348</c:v>
                </c:pt>
                <c:pt idx="931">
                  <c:v>3.467462940289348</c:v>
                </c:pt>
                <c:pt idx="932">
                  <c:v>3.467462940289348</c:v>
                </c:pt>
                <c:pt idx="933">
                  <c:v>3.467462940289348</c:v>
                </c:pt>
                <c:pt idx="934">
                  <c:v>3.467462940289348</c:v>
                </c:pt>
                <c:pt idx="935">
                  <c:v>3.467462940289348</c:v>
                </c:pt>
                <c:pt idx="936">
                  <c:v>3.467462940289348</c:v>
                </c:pt>
                <c:pt idx="937">
                  <c:v>3.467462940289348</c:v>
                </c:pt>
                <c:pt idx="938">
                  <c:v>3.467462940289348</c:v>
                </c:pt>
                <c:pt idx="939">
                  <c:v>3.467462940289348</c:v>
                </c:pt>
                <c:pt idx="940">
                  <c:v>3.467462940289348</c:v>
                </c:pt>
                <c:pt idx="941">
                  <c:v>3.467462940289348</c:v>
                </c:pt>
                <c:pt idx="942">
                  <c:v>3.467462940289348</c:v>
                </c:pt>
                <c:pt idx="943">
                  <c:v>3.467462940289348</c:v>
                </c:pt>
                <c:pt idx="944">
                  <c:v>3.467462940289348</c:v>
                </c:pt>
                <c:pt idx="945">
                  <c:v>3.467462940289348</c:v>
                </c:pt>
                <c:pt idx="946">
                  <c:v>3.467462940289348</c:v>
                </c:pt>
                <c:pt idx="947">
                  <c:v>3.467462940289348</c:v>
                </c:pt>
                <c:pt idx="948">
                  <c:v>3.467462940289348</c:v>
                </c:pt>
                <c:pt idx="949">
                  <c:v>3.467462940289348</c:v>
                </c:pt>
                <c:pt idx="950">
                  <c:v>3.467462940289348</c:v>
                </c:pt>
                <c:pt idx="951">
                  <c:v>3.467462940289348</c:v>
                </c:pt>
                <c:pt idx="952">
                  <c:v>3.467462940289348</c:v>
                </c:pt>
                <c:pt idx="953">
                  <c:v>3.467462940289348</c:v>
                </c:pt>
                <c:pt idx="954">
                  <c:v>3.467462940289348</c:v>
                </c:pt>
                <c:pt idx="955">
                  <c:v>3.467462940289348</c:v>
                </c:pt>
                <c:pt idx="956">
                  <c:v>3.467462940289348</c:v>
                </c:pt>
                <c:pt idx="957">
                  <c:v>3.467462940289348</c:v>
                </c:pt>
                <c:pt idx="958">
                  <c:v>3.467462940289348</c:v>
                </c:pt>
                <c:pt idx="959">
                  <c:v>3.467462940289348</c:v>
                </c:pt>
                <c:pt idx="960">
                  <c:v>3.467462940289348</c:v>
                </c:pt>
                <c:pt idx="961">
                  <c:v>3.467462940289348</c:v>
                </c:pt>
                <c:pt idx="962">
                  <c:v>3.467462940289348</c:v>
                </c:pt>
                <c:pt idx="963">
                  <c:v>3.467462940289348</c:v>
                </c:pt>
                <c:pt idx="964">
                  <c:v>3.467462940289348</c:v>
                </c:pt>
                <c:pt idx="965">
                  <c:v>3.467462940289348</c:v>
                </c:pt>
                <c:pt idx="966">
                  <c:v>3.467462940289348</c:v>
                </c:pt>
                <c:pt idx="967">
                  <c:v>3.467462940289348</c:v>
                </c:pt>
                <c:pt idx="968">
                  <c:v>3.467462940289348</c:v>
                </c:pt>
                <c:pt idx="969">
                  <c:v>3.467462940289348</c:v>
                </c:pt>
                <c:pt idx="970">
                  <c:v>3.467462940289348</c:v>
                </c:pt>
                <c:pt idx="971">
                  <c:v>3.467462940289348</c:v>
                </c:pt>
                <c:pt idx="972">
                  <c:v>3.467462940289348</c:v>
                </c:pt>
                <c:pt idx="973">
                  <c:v>3.467462940289348</c:v>
                </c:pt>
                <c:pt idx="974">
                  <c:v>3.467462940289348</c:v>
                </c:pt>
                <c:pt idx="975">
                  <c:v>3.467462940289348</c:v>
                </c:pt>
                <c:pt idx="976">
                  <c:v>3.467462940289348</c:v>
                </c:pt>
                <c:pt idx="977">
                  <c:v>3.467462940289348</c:v>
                </c:pt>
                <c:pt idx="978">
                  <c:v>3.467462940289348</c:v>
                </c:pt>
                <c:pt idx="979">
                  <c:v>3.467462940289348</c:v>
                </c:pt>
                <c:pt idx="980">
                  <c:v>3.467462940289348</c:v>
                </c:pt>
                <c:pt idx="981">
                  <c:v>3.467462940289348</c:v>
                </c:pt>
                <c:pt idx="982">
                  <c:v>3.467462940289348</c:v>
                </c:pt>
                <c:pt idx="983">
                  <c:v>3.467462940289348</c:v>
                </c:pt>
                <c:pt idx="984">
                  <c:v>3.467462940289348</c:v>
                </c:pt>
                <c:pt idx="985">
                  <c:v>3.467462940289348</c:v>
                </c:pt>
                <c:pt idx="986">
                  <c:v>3.467462940289348</c:v>
                </c:pt>
                <c:pt idx="987">
                  <c:v>3.467462940289348</c:v>
                </c:pt>
                <c:pt idx="988">
                  <c:v>3.467462940289348</c:v>
                </c:pt>
                <c:pt idx="989">
                  <c:v>3.467462940289348</c:v>
                </c:pt>
                <c:pt idx="990">
                  <c:v>3.467462940289348</c:v>
                </c:pt>
                <c:pt idx="991">
                  <c:v>3.467462940289348</c:v>
                </c:pt>
                <c:pt idx="992">
                  <c:v>3.467462940289348</c:v>
                </c:pt>
                <c:pt idx="993">
                  <c:v>3.467462940289348</c:v>
                </c:pt>
                <c:pt idx="994">
                  <c:v>3.467462940289348</c:v>
                </c:pt>
                <c:pt idx="995">
                  <c:v>3.467462940289348</c:v>
                </c:pt>
                <c:pt idx="996">
                  <c:v>3.467462940289348</c:v>
                </c:pt>
                <c:pt idx="997">
                  <c:v>3.467462940289348</c:v>
                </c:pt>
                <c:pt idx="998">
                  <c:v>3.467462940289348</c:v>
                </c:pt>
                <c:pt idx="999">
                  <c:v>3.467462940289348</c:v>
                </c:pt>
                <c:pt idx="1000">
                  <c:v>3.467462940289348</c:v>
                </c:pt>
                <c:pt idx="1001">
                  <c:v>3.467462940289348</c:v>
                </c:pt>
                <c:pt idx="1002">
                  <c:v>3.467462940289348</c:v>
                </c:pt>
                <c:pt idx="1003">
                  <c:v>3.467462940289348</c:v>
                </c:pt>
                <c:pt idx="1004">
                  <c:v>3.467462940289348</c:v>
                </c:pt>
                <c:pt idx="1005">
                  <c:v>3.467462940289348</c:v>
                </c:pt>
                <c:pt idx="1006">
                  <c:v>3.467462940289348</c:v>
                </c:pt>
                <c:pt idx="1007">
                  <c:v>3.467462940289348</c:v>
                </c:pt>
                <c:pt idx="1008">
                  <c:v>3.467462940289348</c:v>
                </c:pt>
                <c:pt idx="1009">
                  <c:v>3.467462940289348</c:v>
                </c:pt>
                <c:pt idx="1010">
                  <c:v>3.467462940289348</c:v>
                </c:pt>
                <c:pt idx="1011">
                  <c:v>3.467462940289348</c:v>
                </c:pt>
                <c:pt idx="1012">
                  <c:v>3.467462940289348</c:v>
                </c:pt>
                <c:pt idx="1013">
                  <c:v>3.467462940289348</c:v>
                </c:pt>
                <c:pt idx="1014">
                  <c:v>3.467462940289348</c:v>
                </c:pt>
                <c:pt idx="1015">
                  <c:v>3.467462940289348</c:v>
                </c:pt>
                <c:pt idx="1016">
                  <c:v>3.467462940289348</c:v>
                </c:pt>
                <c:pt idx="1017">
                  <c:v>3.467462940289348</c:v>
                </c:pt>
                <c:pt idx="1018">
                  <c:v>3.467462940289348</c:v>
                </c:pt>
                <c:pt idx="1019">
                  <c:v>3.467462940289348</c:v>
                </c:pt>
                <c:pt idx="1020">
                  <c:v>3.467462940289348</c:v>
                </c:pt>
                <c:pt idx="1021">
                  <c:v>3.467462940289348</c:v>
                </c:pt>
                <c:pt idx="1022">
                  <c:v>3.467462940289348</c:v>
                </c:pt>
                <c:pt idx="1023">
                  <c:v>3.467462940289348</c:v>
                </c:pt>
                <c:pt idx="1024">
                  <c:v>3.467462940289348</c:v>
                </c:pt>
                <c:pt idx="1025">
                  <c:v>3.467462940289348</c:v>
                </c:pt>
                <c:pt idx="1026">
                  <c:v>3.467462940289348</c:v>
                </c:pt>
                <c:pt idx="1027">
                  <c:v>3.467462940289348</c:v>
                </c:pt>
                <c:pt idx="1028">
                  <c:v>3.467462940289348</c:v>
                </c:pt>
                <c:pt idx="1029">
                  <c:v>3.467462940289348</c:v>
                </c:pt>
                <c:pt idx="1030">
                  <c:v>3.467462940289348</c:v>
                </c:pt>
                <c:pt idx="1031">
                  <c:v>3.467462940289348</c:v>
                </c:pt>
                <c:pt idx="1032">
                  <c:v>3.467462940289348</c:v>
                </c:pt>
                <c:pt idx="1033">
                  <c:v>3.467462940289348</c:v>
                </c:pt>
                <c:pt idx="1034">
                  <c:v>3.467462940289348</c:v>
                </c:pt>
                <c:pt idx="1035">
                  <c:v>3.467462940289348</c:v>
                </c:pt>
                <c:pt idx="1036">
                  <c:v>3.467462940289348</c:v>
                </c:pt>
                <c:pt idx="1037">
                  <c:v>3.467462940289348</c:v>
                </c:pt>
                <c:pt idx="1038">
                  <c:v>3.467462940289348</c:v>
                </c:pt>
                <c:pt idx="1039">
                  <c:v>3.467462940289348</c:v>
                </c:pt>
                <c:pt idx="1040">
                  <c:v>3.467462940289348</c:v>
                </c:pt>
                <c:pt idx="1041">
                  <c:v>3.467462940289348</c:v>
                </c:pt>
                <c:pt idx="1042">
                  <c:v>3.467462940289348</c:v>
                </c:pt>
                <c:pt idx="1043">
                  <c:v>3.467462940289348</c:v>
                </c:pt>
                <c:pt idx="1044">
                  <c:v>3.467462940289348</c:v>
                </c:pt>
                <c:pt idx="1045">
                  <c:v>3.467462940289348</c:v>
                </c:pt>
                <c:pt idx="1046">
                  <c:v>3.467462940289348</c:v>
                </c:pt>
                <c:pt idx="1047">
                  <c:v>3.467462940289348</c:v>
                </c:pt>
                <c:pt idx="1048">
                  <c:v>3.467462940289348</c:v>
                </c:pt>
                <c:pt idx="1049">
                  <c:v>3.467462940289348</c:v>
                </c:pt>
                <c:pt idx="1050">
                  <c:v>3.467462940289348</c:v>
                </c:pt>
                <c:pt idx="1051">
                  <c:v>3.467462940289348</c:v>
                </c:pt>
                <c:pt idx="1052">
                  <c:v>3.467462940289348</c:v>
                </c:pt>
                <c:pt idx="1053">
                  <c:v>3.467462940289348</c:v>
                </c:pt>
                <c:pt idx="1054">
                  <c:v>3.467462940289348</c:v>
                </c:pt>
                <c:pt idx="1055">
                  <c:v>3.467462940289348</c:v>
                </c:pt>
                <c:pt idx="1056">
                  <c:v>3.467462940289348</c:v>
                </c:pt>
                <c:pt idx="1057">
                  <c:v>3.467462940289348</c:v>
                </c:pt>
                <c:pt idx="1058">
                  <c:v>3.467462940289348</c:v>
                </c:pt>
                <c:pt idx="1059">
                  <c:v>3.467462940289348</c:v>
                </c:pt>
                <c:pt idx="1060">
                  <c:v>3.467462940289348</c:v>
                </c:pt>
                <c:pt idx="1061">
                  <c:v>3.467462940289348</c:v>
                </c:pt>
                <c:pt idx="1062">
                  <c:v>3.467462940289348</c:v>
                </c:pt>
                <c:pt idx="1063">
                  <c:v>3.467462940289348</c:v>
                </c:pt>
                <c:pt idx="1064">
                  <c:v>3.467462940289348</c:v>
                </c:pt>
                <c:pt idx="1065">
                  <c:v>3.467462940289348</c:v>
                </c:pt>
                <c:pt idx="1066">
                  <c:v>3.467462940289348</c:v>
                </c:pt>
                <c:pt idx="1067">
                  <c:v>3.467462940289348</c:v>
                </c:pt>
                <c:pt idx="1068">
                  <c:v>3.467462940289348</c:v>
                </c:pt>
                <c:pt idx="1069">
                  <c:v>3.467462940289348</c:v>
                </c:pt>
                <c:pt idx="1070">
                  <c:v>3.467462940289348</c:v>
                </c:pt>
                <c:pt idx="1071">
                  <c:v>3.467462940289348</c:v>
                </c:pt>
                <c:pt idx="1072">
                  <c:v>3.467462940289348</c:v>
                </c:pt>
                <c:pt idx="1073">
                  <c:v>3.467462940289348</c:v>
                </c:pt>
                <c:pt idx="1074">
                  <c:v>3.467462940289348</c:v>
                </c:pt>
                <c:pt idx="1075">
                  <c:v>3.467462940289348</c:v>
                </c:pt>
                <c:pt idx="1076">
                  <c:v>3.467462940289348</c:v>
                </c:pt>
                <c:pt idx="1077">
                  <c:v>3.467462940289348</c:v>
                </c:pt>
                <c:pt idx="1078">
                  <c:v>3.467462940289348</c:v>
                </c:pt>
                <c:pt idx="1079">
                  <c:v>3.467462940289348</c:v>
                </c:pt>
                <c:pt idx="1080">
                  <c:v>3.467462940289348</c:v>
                </c:pt>
                <c:pt idx="1081">
                  <c:v>3.467462940289348</c:v>
                </c:pt>
                <c:pt idx="1082">
                  <c:v>3.467462940289348</c:v>
                </c:pt>
                <c:pt idx="1083">
                  <c:v>3.467462940289348</c:v>
                </c:pt>
                <c:pt idx="1084">
                  <c:v>3.467462940289348</c:v>
                </c:pt>
                <c:pt idx="1085">
                  <c:v>3.467462940289348</c:v>
                </c:pt>
                <c:pt idx="1086">
                  <c:v>3.467462940289348</c:v>
                </c:pt>
                <c:pt idx="1087">
                  <c:v>3.467462940289348</c:v>
                </c:pt>
                <c:pt idx="1088">
                  <c:v>3.467462940289348</c:v>
                </c:pt>
                <c:pt idx="1089">
                  <c:v>3.467462940289348</c:v>
                </c:pt>
                <c:pt idx="1090">
                  <c:v>3.467462940289348</c:v>
                </c:pt>
                <c:pt idx="1091">
                  <c:v>3.467462940289348</c:v>
                </c:pt>
                <c:pt idx="1092">
                  <c:v>3.467462940289348</c:v>
                </c:pt>
                <c:pt idx="1093">
                  <c:v>3.467462940289348</c:v>
                </c:pt>
                <c:pt idx="1094">
                  <c:v>3.467462940289348</c:v>
                </c:pt>
                <c:pt idx="1095">
                  <c:v>3.467462940289348</c:v>
                </c:pt>
                <c:pt idx="1096">
                  <c:v>3.467462940289348</c:v>
                </c:pt>
                <c:pt idx="1097">
                  <c:v>3.467462940289348</c:v>
                </c:pt>
                <c:pt idx="1098">
                  <c:v>3.467462940289348</c:v>
                </c:pt>
                <c:pt idx="1099">
                  <c:v>3.467462940289348</c:v>
                </c:pt>
                <c:pt idx="1100">
                  <c:v>3.467462940289348</c:v>
                </c:pt>
                <c:pt idx="1101">
                  <c:v>3.467462940289348</c:v>
                </c:pt>
                <c:pt idx="1102">
                  <c:v>3.467462940289348</c:v>
                </c:pt>
                <c:pt idx="1103">
                  <c:v>3.467462940289348</c:v>
                </c:pt>
                <c:pt idx="1104">
                  <c:v>3.467462940289348</c:v>
                </c:pt>
                <c:pt idx="1105">
                  <c:v>3.467462940289348</c:v>
                </c:pt>
                <c:pt idx="1106">
                  <c:v>3.467462940289348</c:v>
                </c:pt>
                <c:pt idx="1107">
                  <c:v>3.467462940289348</c:v>
                </c:pt>
                <c:pt idx="1108">
                  <c:v>3.467462940289348</c:v>
                </c:pt>
                <c:pt idx="1109">
                  <c:v>3.467462940289348</c:v>
                </c:pt>
                <c:pt idx="1110">
                  <c:v>3.467462940289348</c:v>
                </c:pt>
                <c:pt idx="1111">
                  <c:v>3.467462940289348</c:v>
                </c:pt>
                <c:pt idx="1112">
                  <c:v>3.467462940289348</c:v>
                </c:pt>
                <c:pt idx="1113">
                  <c:v>3.467462940289348</c:v>
                </c:pt>
                <c:pt idx="1114">
                  <c:v>3.467462940289348</c:v>
                </c:pt>
                <c:pt idx="1115">
                  <c:v>3.467462940289348</c:v>
                </c:pt>
                <c:pt idx="1116">
                  <c:v>3.467462940289348</c:v>
                </c:pt>
                <c:pt idx="1117">
                  <c:v>3.467462940289348</c:v>
                </c:pt>
                <c:pt idx="1118">
                  <c:v>3.467462940289348</c:v>
                </c:pt>
                <c:pt idx="1119">
                  <c:v>3.467462940289348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EF9-4ED0-A0C6-A413A6DFB380}"/>
            </c:ext>
          </c:extLst>
        </c:ser>
        <c:ser>
          <c:idx val="3"/>
          <c:order val="3"/>
          <c:tx>
            <c:v>UAL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43370.725694444445</c:v>
                </c:pt>
                <c:pt idx="272">
                  <c:v>43370.737500000003</c:v>
                </c:pt>
                <c:pt idx="273">
                  <c:v>43370.745833333334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#1__083118AM'!$K$2:$K$1121</c:f>
              <c:numCache>
                <c:formatCode>0.00</c:formatCode>
                <c:ptCount val="1120"/>
                <c:pt idx="0">
                  <c:v>3.5671964735438761</c:v>
                </c:pt>
                <c:pt idx="1">
                  <c:v>3.5671964735438761</c:v>
                </c:pt>
                <c:pt idx="2">
                  <c:v>3.5671964735438761</c:v>
                </c:pt>
                <c:pt idx="3">
                  <c:v>3.5671964735438761</c:v>
                </c:pt>
                <c:pt idx="4">
                  <c:v>3.5671964735438761</c:v>
                </c:pt>
                <c:pt idx="5">
                  <c:v>3.5671964735438761</c:v>
                </c:pt>
                <c:pt idx="6">
                  <c:v>3.5671964735438761</c:v>
                </c:pt>
                <c:pt idx="7">
                  <c:v>3.5671964735438761</c:v>
                </c:pt>
                <c:pt idx="8">
                  <c:v>3.5671964735438761</c:v>
                </c:pt>
                <c:pt idx="9">
                  <c:v>3.5671964735438761</c:v>
                </c:pt>
                <c:pt idx="10">
                  <c:v>3.5671964735438761</c:v>
                </c:pt>
                <c:pt idx="11">
                  <c:v>3.5671964735438761</c:v>
                </c:pt>
                <c:pt idx="12">
                  <c:v>3.5671964735438761</c:v>
                </c:pt>
                <c:pt idx="13">
                  <c:v>3.5671964735438761</c:v>
                </c:pt>
                <c:pt idx="14">
                  <c:v>3.5671964735438761</c:v>
                </c:pt>
                <c:pt idx="15">
                  <c:v>3.5671964735438761</c:v>
                </c:pt>
                <c:pt idx="16">
                  <c:v>3.5671964735438761</c:v>
                </c:pt>
                <c:pt idx="17">
                  <c:v>3.5671964735438761</c:v>
                </c:pt>
                <c:pt idx="18">
                  <c:v>3.5671964735438761</c:v>
                </c:pt>
                <c:pt idx="19">
                  <c:v>3.5671964735438761</c:v>
                </c:pt>
                <c:pt idx="20">
                  <c:v>3.5671964735438761</c:v>
                </c:pt>
                <c:pt idx="21">
                  <c:v>3.5671964735438761</c:v>
                </c:pt>
                <c:pt idx="22">
                  <c:v>3.5671964735438761</c:v>
                </c:pt>
                <c:pt idx="23">
                  <c:v>3.5671964735438761</c:v>
                </c:pt>
                <c:pt idx="24">
                  <c:v>3.5671964735438761</c:v>
                </c:pt>
                <c:pt idx="25">
                  <c:v>3.5671964735438761</c:v>
                </c:pt>
                <c:pt idx="26">
                  <c:v>3.5671964735438761</c:v>
                </c:pt>
                <c:pt idx="27">
                  <c:v>3.5671964735438761</c:v>
                </c:pt>
                <c:pt idx="28">
                  <c:v>3.5671964735438761</c:v>
                </c:pt>
                <c:pt idx="29">
                  <c:v>3.5671964735438761</c:v>
                </c:pt>
                <c:pt idx="30">
                  <c:v>3.5671964735438761</c:v>
                </c:pt>
                <c:pt idx="31">
                  <c:v>3.5671964735438761</c:v>
                </c:pt>
                <c:pt idx="32">
                  <c:v>3.5671964735438761</c:v>
                </c:pt>
                <c:pt idx="33">
                  <c:v>3.5671964735438761</c:v>
                </c:pt>
                <c:pt idx="34">
                  <c:v>3.5671964735438761</c:v>
                </c:pt>
                <c:pt idx="35">
                  <c:v>3.5671964735438761</c:v>
                </c:pt>
                <c:pt idx="36">
                  <c:v>3.5671964735438761</c:v>
                </c:pt>
                <c:pt idx="37">
                  <c:v>3.5671964735438761</c:v>
                </c:pt>
                <c:pt idx="38">
                  <c:v>3.5671964735438761</c:v>
                </c:pt>
                <c:pt idx="39">
                  <c:v>3.5671964735438761</c:v>
                </c:pt>
                <c:pt idx="40">
                  <c:v>3.5671964735438761</c:v>
                </c:pt>
                <c:pt idx="41">
                  <c:v>3.5671964735438761</c:v>
                </c:pt>
                <c:pt idx="42">
                  <c:v>3.5671964735438761</c:v>
                </c:pt>
                <c:pt idx="43">
                  <c:v>3.5671964735438761</c:v>
                </c:pt>
                <c:pt idx="44">
                  <c:v>3.5671964735438761</c:v>
                </c:pt>
                <c:pt idx="45">
                  <c:v>3.5671964735438761</c:v>
                </c:pt>
                <c:pt idx="46">
                  <c:v>3.5671964735438761</c:v>
                </c:pt>
                <c:pt idx="47">
                  <c:v>3.5671964735438761</c:v>
                </c:pt>
                <c:pt idx="48">
                  <c:v>3.5671964735438761</c:v>
                </c:pt>
                <c:pt idx="49">
                  <c:v>3.5671964735438761</c:v>
                </c:pt>
                <c:pt idx="50">
                  <c:v>3.5671964735438761</c:v>
                </c:pt>
                <c:pt idx="51">
                  <c:v>3.5671964735438761</c:v>
                </c:pt>
                <c:pt idx="52">
                  <c:v>3.5671964735438761</c:v>
                </c:pt>
                <c:pt idx="53">
                  <c:v>3.5671964735438761</c:v>
                </c:pt>
                <c:pt idx="54">
                  <c:v>3.5671964735438761</c:v>
                </c:pt>
                <c:pt idx="55">
                  <c:v>3.5671964735438761</c:v>
                </c:pt>
                <c:pt idx="56">
                  <c:v>3.5671964735438761</c:v>
                </c:pt>
                <c:pt idx="57">
                  <c:v>3.5671964735438761</c:v>
                </c:pt>
                <c:pt idx="58">
                  <c:v>3.5671964735438761</c:v>
                </c:pt>
                <c:pt idx="59">
                  <c:v>3.5671964735438761</c:v>
                </c:pt>
                <c:pt idx="60">
                  <c:v>3.5671964735438761</c:v>
                </c:pt>
                <c:pt idx="61">
                  <c:v>3.5671964735438761</c:v>
                </c:pt>
                <c:pt idx="62">
                  <c:v>3.5671964735438761</c:v>
                </c:pt>
                <c:pt idx="63">
                  <c:v>3.5671964735438761</c:v>
                </c:pt>
                <c:pt idx="64">
                  <c:v>3.5671964735438761</c:v>
                </c:pt>
                <c:pt idx="65">
                  <c:v>3.5671964735438761</c:v>
                </c:pt>
                <c:pt idx="66">
                  <c:v>3.5671964735438761</c:v>
                </c:pt>
                <c:pt idx="67">
                  <c:v>3.5671964735438761</c:v>
                </c:pt>
                <c:pt idx="68">
                  <c:v>3.5671964735438761</c:v>
                </c:pt>
                <c:pt idx="69">
                  <c:v>3.5671964735438761</c:v>
                </c:pt>
                <c:pt idx="70">
                  <c:v>3.5671964735438761</c:v>
                </c:pt>
                <c:pt idx="71">
                  <c:v>3.5671964735438761</c:v>
                </c:pt>
                <c:pt idx="72">
                  <c:v>3.5671964735438761</c:v>
                </c:pt>
                <c:pt idx="73">
                  <c:v>3.5671964735438761</c:v>
                </c:pt>
                <c:pt idx="74">
                  <c:v>3.5671964735438761</c:v>
                </c:pt>
                <c:pt idx="75">
                  <c:v>3.5671964735438761</c:v>
                </c:pt>
                <c:pt idx="76">
                  <c:v>3.5671964735438761</c:v>
                </c:pt>
                <c:pt idx="77">
                  <c:v>3.5671964735438761</c:v>
                </c:pt>
                <c:pt idx="78">
                  <c:v>3.5671964735438761</c:v>
                </c:pt>
                <c:pt idx="79">
                  <c:v>3.5671964735438761</c:v>
                </c:pt>
                <c:pt idx="80">
                  <c:v>3.5671964735438761</c:v>
                </c:pt>
                <c:pt idx="81">
                  <c:v>3.5671964735438761</c:v>
                </c:pt>
                <c:pt idx="82">
                  <c:v>3.5671964735438761</c:v>
                </c:pt>
                <c:pt idx="83">
                  <c:v>3.5671964735438761</c:v>
                </c:pt>
                <c:pt idx="84">
                  <c:v>3.5671964735438761</c:v>
                </c:pt>
                <c:pt idx="85">
                  <c:v>3.5671964735438761</c:v>
                </c:pt>
                <c:pt idx="86">
                  <c:v>3.5671964735438761</c:v>
                </c:pt>
                <c:pt idx="87">
                  <c:v>3.5671964735438761</c:v>
                </c:pt>
                <c:pt idx="88">
                  <c:v>3.5671964735438761</c:v>
                </c:pt>
                <c:pt idx="89">
                  <c:v>3.5671964735438761</c:v>
                </c:pt>
                <c:pt idx="90">
                  <c:v>3.5671964735438761</c:v>
                </c:pt>
                <c:pt idx="91">
                  <c:v>3.5671964735438761</c:v>
                </c:pt>
                <c:pt idx="92">
                  <c:v>3.5671964735438761</c:v>
                </c:pt>
                <c:pt idx="93">
                  <c:v>3.5671964735438761</c:v>
                </c:pt>
                <c:pt idx="94">
                  <c:v>3.5671964735438761</c:v>
                </c:pt>
                <c:pt idx="95">
                  <c:v>3.5671964735438761</c:v>
                </c:pt>
                <c:pt idx="96">
                  <c:v>3.5671964735438761</c:v>
                </c:pt>
                <c:pt idx="97">
                  <c:v>3.5671964735438761</c:v>
                </c:pt>
                <c:pt idx="98">
                  <c:v>3.5671964735438761</c:v>
                </c:pt>
                <c:pt idx="99">
                  <c:v>3.5671964735438761</c:v>
                </c:pt>
                <c:pt idx="100">
                  <c:v>3.5671964735438761</c:v>
                </c:pt>
                <c:pt idx="101">
                  <c:v>3.5671964735438761</c:v>
                </c:pt>
                <c:pt idx="102">
                  <c:v>3.5671964735438761</c:v>
                </c:pt>
                <c:pt idx="103">
                  <c:v>3.5671964735438761</c:v>
                </c:pt>
                <c:pt idx="104">
                  <c:v>3.5671964735438761</c:v>
                </c:pt>
                <c:pt idx="105">
                  <c:v>3.5671964735438761</c:v>
                </c:pt>
                <c:pt idx="106">
                  <c:v>3.5671964735438761</c:v>
                </c:pt>
                <c:pt idx="107">
                  <c:v>3.5671964735438761</c:v>
                </c:pt>
                <c:pt idx="108">
                  <c:v>3.5671964735438761</c:v>
                </c:pt>
                <c:pt idx="109">
                  <c:v>3.5671964735438761</c:v>
                </c:pt>
                <c:pt idx="110">
                  <c:v>3.5671964735438761</c:v>
                </c:pt>
                <c:pt idx="111">
                  <c:v>3.5671964735438761</c:v>
                </c:pt>
                <c:pt idx="112">
                  <c:v>3.5671964735438761</c:v>
                </c:pt>
                <c:pt idx="113">
                  <c:v>3.5671964735438761</c:v>
                </c:pt>
                <c:pt idx="114">
                  <c:v>3.5671964735438761</c:v>
                </c:pt>
                <c:pt idx="115">
                  <c:v>3.5671964735438761</c:v>
                </c:pt>
                <c:pt idx="116">
                  <c:v>3.5671964735438761</c:v>
                </c:pt>
                <c:pt idx="117">
                  <c:v>3.5671964735438761</c:v>
                </c:pt>
                <c:pt idx="118">
                  <c:v>3.5671964735438761</c:v>
                </c:pt>
                <c:pt idx="119">
                  <c:v>3.5671964735438761</c:v>
                </c:pt>
                <c:pt idx="120">
                  <c:v>3.5671964735438761</c:v>
                </c:pt>
                <c:pt idx="121">
                  <c:v>3.5671964735438761</c:v>
                </c:pt>
                <c:pt idx="122">
                  <c:v>3.5671964735438761</c:v>
                </c:pt>
                <c:pt idx="123">
                  <c:v>3.5671964735438761</c:v>
                </c:pt>
                <c:pt idx="124">
                  <c:v>3.5671964735438761</c:v>
                </c:pt>
                <c:pt idx="125">
                  <c:v>3.5671964735438761</c:v>
                </c:pt>
                <c:pt idx="126">
                  <c:v>3.5671964735438761</c:v>
                </c:pt>
                <c:pt idx="127">
                  <c:v>3.5671964735438761</c:v>
                </c:pt>
                <c:pt idx="128">
                  <c:v>3.5671964735438761</c:v>
                </c:pt>
                <c:pt idx="129">
                  <c:v>3.5671964735438761</c:v>
                </c:pt>
                <c:pt idx="130">
                  <c:v>3.5671964735438761</c:v>
                </c:pt>
                <c:pt idx="131">
                  <c:v>3.5671964735438761</c:v>
                </c:pt>
                <c:pt idx="132">
                  <c:v>3.5671964735438761</c:v>
                </c:pt>
                <c:pt idx="133">
                  <c:v>3.5671964735438761</c:v>
                </c:pt>
                <c:pt idx="134">
                  <c:v>3.5671964735438761</c:v>
                </c:pt>
                <c:pt idx="135">
                  <c:v>3.5671964735438761</c:v>
                </c:pt>
                <c:pt idx="136">
                  <c:v>3.5671964735438761</c:v>
                </c:pt>
                <c:pt idx="137">
                  <c:v>3.5671964735438761</c:v>
                </c:pt>
                <c:pt idx="138">
                  <c:v>3.5671964735438761</c:v>
                </c:pt>
                <c:pt idx="139">
                  <c:v>3.5671964735438761</c:v>
                </c:pt>
                <c:pt idx="140">
                  <c:v>3.5671964735438761</c:v>
                </c:pt>
                <c:pt idx="141">
                  <c:v>3.5671964735438761</c:v>
                </c:pt>
                <c:pt idx="142">
                  <c:v>3.5671964735438761</c:v>
                </c:pt>
                <c:pt idx="143">
                  <c:v>3.5671964735438761</c:v>
                </c:pt>
                <c:pt idx="144">
                  <c:v>3.5671964735438761</c:v>
                </c:pt>
                <c:pt idx="145">
                  <c:v>3.5671964735438761</c:v>
                </c:pt>
                <c:pt idx="146">
                  <c:v>3.5671964735438761</c:v>
                </c:pt>
                <c:pt idx="147">
                  <c:v>3.5671964735438761</c:v>
                </c:pt>
                <c:pt idx="148">
                  <c:v>3.5671964735438761</c:v>
                </c:pt>
                <c:pt idx="149">
                  <c:v>3.5671964735438761</c:v>
                </c:pt>
                <c:pt idx="150">
                  <c:v>3.5671964735438761</c:v>
                </c:pt>
                <c:pt idx="151">
                  <c:v>3.5671964735438761</c:v>
                </c:pt>
                <c:pt idx="152">
                  <c:v>3.5671964735438761</c:v>
                </c:pt>
                <c:pt idx="153">
                  <c:v>3.5671964735438761</c:v>
                </c:pt>
                <c:pt idx="154">
                  <c:v>3.5671964735438761</c:v>
                </c:pt>
                <c:pt idx="155">
                  <c:v>3.5671964735438761</c:v>
                </c:pt>
                <c:pt idx="156">
                  <c:v>3.5671964735438761</c:v>
                </c:pt>
                <c:pt idx="157">
                  <c:v>3.5671964735438761</c:v>
                </c:pt>
                <c:pt idx="158">
                  <c:v>3.5671964735438761</c:v>
                </c:pt>
                <c:pt idx="159">
                  <c:v>3.5671964735438761</c:v>
                </c:pt>
                <c:pt idx="160">
                  <c:v>3.5671964735438761</c:v>
                </c:pt>
                <c:pt idx="161">
                  <c:v>3.5671964735438761</c:v>
                </c:pt>
                <c:pt idx="162">
                  <c:v>3.5671964735438761</c:v>
                </c:pt>
                <c:pt idx="163">
                  <c:v>3.5671964735438761</c:v>
                </c:pt>
                <c:pt idx="164">
                  <c:v>3.5671964735438761</c:v>
                </c:pt>
                <c:pt idx="165">
                  <c:v>3.5671964735438761</c:v>
                </c:pt>
                <c:pt idx="166">
                  <c:v>3.5671964735438761</c:v>
                </c:pt>
                <c:pt idx="167">
                  <c:v>3.5671964735438761</c:v>
                </c:pt>
                <c:pt idx="168">
                  <c:v>3.5671964735438761</c:v>
                </c:pt>
                <c:pt idx="169">
                  <c:v>3.5671964735438761</c:v>
                </c:pt>
                <c:pt idx="170">
                  <c:v>3.5671964735438761</c:v>
                </c:pt>
                <c:pt idx="171">
                  <c:v>3.5671964735438761</c:v>
                </c:pt>
                <c:pt idx="172">
                  <c:v>3.5671964735438761</c:v>
                </c:pt>
                <c:pt idx="173">
                  <c:v>3.5671964735438761</c:v>
                </c:pt>
                <c:pt idx="174">
                  <c:v>3.5671964735438761</c:v>
                </c:pt>
                <c:pt idx="175">
                  <c:v>3.5671964735438761</c:v>
                </c:pt>
                <c:pt idx="176">
                  <c:v>3.5671964735438761</c:v>
                </c:pt>
                <c:pt idx="177">
                  <c:v>3.5671964735438761</c:v>
                </c:pt>
                <c:pt idx="178">
                  <c:v>3.5671964735438761</c:v>
                </c:pt>
                <c:pt idx="179">
                  <c:v>3.5671964735438761</c:v>
                </c:pt>
                <c:pt idx="180">
                  <c:v>3.5671964735438761</c:v>
                </c:pt>
                <c:pt idx="181">
                  <c:v>3.5671964735438761</c:v>
                </c:pt>
                <c:pt idx="182">
                  <c:v>3.5671964735438761</c:v>
                </c:pt>
                <c:pt idx="183">
                  <c:v>3.5671964735438761</c:v>
                </c:pt>
                <c:pt idx="184">
                  <c:v>3.5671964735438761</c:v>
                </c:pt>
                <c:pt idx="185">
                  <c:v>3.5671964735438761</c:v>
                </c:pt>
                <c:pt idx="186">
                  <c:v>3.5671964735438761</c:v>
                </c:pt>
                <c:pt idx="187">
                  <c:v>3.5671964735438761</c:v>
                </c:pt>
                <c:pt idx="188">
                  <c:v>3.5671964735438761</c:v>
                </c:pt>
                <c:pt idx="189">
                  <c:v>3.5671964735438761</c:v>
                </c:pt>
                <c:pt idx="190">
                  <c:v>3.5671964735438761</c:v>
                </c:pt>
                <c:pt idx="191">
                  <c:v>3.5671964735438761</c:v>
                </c:pt>
                <c:pt idx="192">
                  <c:v>3.5671964735438761</c:v>
                </c:pt>
                <c:pt idx="193">
                  <c:v>3.5671964735438761</c:v>
                </c:pt>
                <c:pt idx="194">
                  <c:v>3.5671964735438761</c:v>
                </c:pt>
                <c:pt idx="195">
                  <c:v>3.5671964735438761</c:v>
                </c:pt>
                <c:pt idx="196">
                  <c:v>3.5671964735438761</c:v>
                </c:pt>
                <c:pt idx="197">
                  <c:v>3.5671964735438761</c:v>
                </c:pt>
                <c:pt idx="198">
                  <c:v>3.5671964735438761</c:v>
                </c:pt>
                <c:pt idx="199">
                  <c:v>3.5671964735438761</c:v>
                </c:pt>
                <c:pt idx="200">
                  <c:v>3.5671964735438761</c:v>
                </c:pt>
                <c:pt idx="201">
                  <c:v>3.5671964735438761</c:v>
                </c:pt>
                <c:pt idx="202">
                  <c:v>3.5671964735438761</c:v>
                </c:pt>
                <c:pt idx="203">
                  <c:v>3.5671964735438761</c:v>
                </c:pt>
                <c:pt idx="204">
                  <c:v>3.5671964735438761</c:v>
                </c:pt>
                <c:pt idx="205">
                  <c:v>3.5671964735438761</c:v>
                </c:pt>
                <c:pt idx="206">
                  <c:v>3.5671964735438761</c:v>
                </c:pt>
                <c:pt idx="207">
                  <c:v>3.5671964735438761</c:v>
                </c:pt>
                <c:pt idx="208">
                  <c:v>3.5671964735438761</c:v>
                </c:pt>
                <c:pt idx="209">
                  <c:v>3.5671964735438761</c:v>
                </c:pt>
                <c:pt idx="210">
                  <c:v>3.5671964735438761</c:v>
                </c:pt>
                <c:pt idx="211">
                  <c:v>3.5671964735438761</c:v>
                </c:pt>
                <c:pt idx="212">
                  <c:v>3.5671964735438761</c:v>
                </c:pt>
                <c:pt idx="213">
                  <c:v>3.5671964735438761</c:v>
                </c:pt>
                <c:pt idx="214">
                  <c:v>3.5671964735438761</c:v>
                </c:pt>
                <c:pt idx="215">
                  <c:v>3.5671964735438761</c:v>
                </c:pt>
                <c:pt idx="216">
                  <c:v>3.5671964735438761</c:v>
                </c:pt>
                <c:pt idx="217">
                  <c:v>3.5671964735438761</c:v>
                </c:pt>
                <c:pt idx="218">
                  <c:v>3.5671964735438761</c:v>
                </c:pt>
                <c:pt idx="219">
                  <c:v>3.5671964735438761</c:v>
                </c:pt>
                <c:pt idx="220">
                  <c:v>3.5671964735438761</c:v>
                </c:pt>
                <c:pt idx="221">
                  <c:v>3.5671964735438761</c:v>
                </c:pt>
                <c:pt idx="222">
                  <c:v>3.5671964735438761</c:v>
                </c:pt>
                <c:pt idx="223">
                  <c:v>3.5671964735438761</c:v>
                </c:pt>
                <c:pt idx="224">
                  <c:v>3.5671964735438761</c:v>
                </c:pt>
                <c:pt idx="225">
                  <c:v>3.5671964735438761</c:v>
                </c:pt>
                <c:pt idx="226">
                  <c:v>3.5671964735438761</c:v>
                </c:pt>
                <c:pt idx="227">
                  <c:v>3.5671964735438761</c:v>
                </c:pt>
                <c:pt idx="228">
                  <c:v>3.5671964735438761</c:v>
                </c:pt>
                <c:pt idx="229">
                  <c:v>3.5671964735438761</c:v>
                </c:pt>
                <c:pt idx="230">
                  <c:v>3.5671964735438761</c:v>
                </c:pt>
                <c:pt idx="231">
                  <c:v>3.5671964735438761</c:v>
                </c:pt>
                <c:pt idx="232">
                  <c:v>3.5671964735438761</c:v>
                </c:pt>
                <c:pt idx="233">
                  <c:v>3.5671964735438761</c:v>
                </c:pt>
                <c:pt idx="234">
                  <c:v>3.5671964735438761</c:v>
                </c:pt>
                <c:pt idx="235">
                  <c:v>3.5671964735438761</c:v>
                </c:pt>
                <c:pt idx="236">
                  <c:v>3.5671964735438761</c:v>
                </c:pt>
                <c:pt idx="237">
                  <c:v>3.5671964735438761</c:v>
                </c:pt>
                <c:pt idx="238">
                  <c:v>3.5671964735438761</c:v>
                </c:pt>
                <c:pt idx="239">
                  <c:v>3.5671964735438761</c:v>
                </c:pt>
                <c:pt idx="240">
                  <c:v>3.5671964735438761</c:v>
                </c:pt>
                <c:pt idx="241">
                  <c:v>3.5671964735438761</c:v>
                </c:pt>
                <c:pt idx="242">
                  <c:v>3.5671964735438761</c:v>
                </c:pt>
                <c:pt idx="243">
                  <c:v>3.5671964735438761</c:v>
                </c:pt>
                <c:pt idx="244">
                  <c:v>3.5671964735438761</c:v>
                </c:pt>
                <c:pt idx="245">
                  <c:v>3.5671964735438761</c:v>
                </c:pt>
                <c:pt idx="246">
                  <c:v>3.5671964735438761</c:v>
                </c:pt>
                <c:pt idx="247">
                  <c:v>3.5671964735438761</c:v>
                </c:pt>
                <c:pt idx="248">
                  <c:v>3.5671964735438761</c:v>
                </c:pt>
                <c:pt idx="249">
                  <c:v>3.5671964735438761</c:v>
                </c:pt>
                <c:pt idx="250">
                  <c:v>3.5671964735438761</c:v>
                </c:pt>
                <c:pt idx="251">
                  <c:v>3.5671964735438761</c:v>
                </c:pt>
                <c:pt idx="252">
                  <c:v>3.5671964735438761</c:v>
                </c:pt>
                <c:pt idx="253">
                  <c:v>3.5671964735438761</c:v>
                </c:pt>
                <c:pt idx="254">
                  <c:v>3.5671964735438761</c:v>
                </c:pt>
                <c:pt idx="255">
                  <c:v>3.5671964735438761</c:v>
                </c:pt>
                <c:pt idx="256">
                  <c:v>3.5671964735438761</c:v>
                </c:pt>
                <c:pt idx="257">
                  <c:v>3.5671964735438761</c:v>
                </c:pt>
                <c:pt idx="258">
                  <c:v>3.5671964735438761</c:v>
                </c:pt>
                <c:pt idx="259">
                  <c:v>3.5671964735438761</c:v>
                </c:pt>
                <c:pt idx="260">
                  <c:v>3.5671964735438761</c:v>
                </c:pt>
                <c:pt idx="261">
                  <c:v>3.5671964735438761</c:v>
                </c:pt>
                <c:pt idx="262">
                  <c:v>3.5671964735438761</c:v>
                </c:pt>
                <c:pt idx="263">
                  <c:v>3.5671964735438761</c:v>
                </c:pt>
                <c:pt idx="264">
                  <c:v>3.5671964735438761</c:v>
                </c:pt>
                <c:pt idx="265">
                  <c:v>3.5671964735438761</c:v>
                </c:pt>
                <c:pt idx="266">
                  <c:v>3.5671964735438761</c:v>
                </c:pt>
                <c:pt idx="267">
                  <c:v>3.5671964735438761</c:v>
                </c:pt>
                <c:pt idx="268">
                  <c:v>3.5671964735438761</c:v>
                </c:pt>
                <c:pt idx="269">
                  <c:v>3.5671964735438761</c:v>
                </c:pt>
                <c:pt idx="270">
                  <c:v>3.5671964735438761</c:v>
                </c:pt>
                <c:pt idx="271">
                  <c:v>3.5671964735438761</c:v>
                </c:pt>
                <c:pt idx="272">
                  <c:v>3.5671964735438761</c:v>
                </c:pt>
                <c:pt idx="273">
                  <c:v>3.5671964735438761</c:v>
                </c:pt>
                <c:pt idx="274">
                  <c:v>3.5671964735438761</c:v>
                </c:pt>
                <c:pt idx="275">
                  <c:v>3.5671964735438761</c:v>
                </c:pt>
                <c:pt idx="276">
                  <c:v>3.5671964735438761</c:v>
                </c:pt>
                <c:pt idx="277">
                  <c:v>3.5671964735438761</c:v>
                </c:pt>
                <c:pt idx="278">
                  <c:v>3.5671964735438761</c:v>
                </c:pt>
                <c:pt idx="279">
                  <c:v>3.5671964735438761</c:v>
                </c:pt>
                <c:pt idx="280">
                  <c:v>3.5671964735438761</c:v>
                </c:pt>
                <c:pt idx="281">
                  <c:v>3.5671964735438761</c:v>
                </c:pt>
                <c:pt idx="282">
                  <c:v>3.5671964735438761</c:v>
                </c:pt>
                <c:pt idx="283">
                  <c:v>3.5671964735438761</c:v>
                </c:pt>
                <c:pt idx="284">
                  <c:v>3.5671964735438761</c:v>
                </c:pt>
                <c:pt idx="285">
                  <c:v>3.5671964735438761</c:v>
                </c:pt>
                <c:pt idx="286">
                  <c:v>3.5671964735438761</c:v>
                </c:pt>
                <c:pt idx="287">
                  <c:v>3.5671964735438761</c:v>
                </c:pt>
                <c:pt idx="288">
                  <c:v>3.5671964735438761</c:v>
                </c:pt>
                <c:pt idx="289">
                  <c:v>3.5671964735438761</c:v>
                </c:pt>
                <c:pt idx="290">
                  <c:v>3.5671964735438761</c:v>
                </c:pt>
                <c:pt idx="291">
                  <c:v>3.5671964735438761</c:v>
                </c:pt>
                <c:pt idx="292">
                  <c:v>3.5671964735438761</c:v>
                </c:pt>
                <c:pt idx="293">
                  <c:v>3.5671964735438761</c:v>
                </c:pt>
                <c:pt idx="294">
                  <c:v>3.5671964735438761</c:v>
                </c:pt>
                <c:pt idx="295">
                  <c:v>3.5671964735438761</c:v>
                </c:pt>
                <c:pt idx="296">
                  <c:v>3.5671964735438761</c:v>
                </c:pt>
                <c:pt idx="297">
                  <c:v>3.5671964735438761</c:v>
                </c:pt>
                <c:pt idx="298">
                  <c:v>3.5671964735438761</c:v>
                </c:pt>
                <c:pt idx="299">
                  <c:v>3.5671964735438761</c:v>
                </c:pt>
                <c:pt idx="300">
                  <c:v>3.5671964735438761</c:v>
                </c:pt>
                <c:pt idx="301">
                  <c:v>3.5671964735438761</c:v>
                </c:pt>
                <c:pt idx="302">
                  <c:v>3.5671964735438761</c:v>
                </c:pt>
                <c:pt idx="303">
                  <c:v>3.5671964735438761</c:v>
                </c:pt>
                <c:pt idx="304">
                  <c:v>3.5671964735438761</c:v>
                </c:pt>
                <c:pt idx="305">
                  <c:v>3.5671964735438761</c:v>
                </c:pt>
                <c:pt idx="306">
                  <c:v>3.5671964735438761</c:v>
                </c:pt>
                <c:pt idx="307">
                  <c:v>3.5671964735438761</c:v>
                </c:pt>
                <c:pt idx="308">
                  <c:v>3.5671964735438761</c:v>
                </c:pt>
                <c:pt idx="309">
                  <c:v>3.5671964735438761</c:v>
                </c:pt>
                <c:pt idx="310">
                  <c:v>3.5671964735438761</c:v>
                </c:pt>
                <c:pt idx="311">
                  <c:v>3.5671964735438761</c:v>
                </c:pt>
                <c:pt idx="312">
                  <c:v>3.5671964735438761</c:v>
                </c:pt>
                <c:pt idx="313">
                  <c:v>3.5671964735438761</c:v>
                </c:pt>
                <c:pt idx="314">
                  <c:v>3.5671964735438761</c:v>
                </c:pt>
                <c:pt idx="315">
                  <c:v>3.5671964735438761</c:v>
                </c:pt>
                <c:pt idx="316">
                  <c:v>3.5671964735438761</c:v>
                </c:pt>
                <c:pt idx="317">
                  <c:v>3.5671964735438761</c:v>
                </c:pt>
                <c:pt idx="318">
                  <c:v>3.5671964735438761</c:v>
                </c:pt>
                <c:pt idx="319">
                  <c:v>3.5671964735438761</c:v>
                </c:pt>
                <c:pt idx="320">
                  <c:v>3.5671964735438761</c:v>
                </c:pt>
                <c:pt idx="321">
                  <c:v>3.5671964735438761</c:v>
                </c:pt>
                <c:pt idx="322">
                  <c:v>3.5671964735438761</c:v>
                </c:pt>
                <c:pt idx="323">
                  <c:v>3.5671964735438761</c:v>
                </c:pt>
                <c:pt idx="324">
                  <c:v>3.5671964735438761</c:v>
                </c:pt>
                <c:pt idx="325">
                  <c:v>3.5671964735438761</c:v>
                </c:pt>
                <c:pt idx="326">
                  <c:v>3.5671964735438761</c:v>
                </c:pt>
                <c:pt idx="327">
                  <c:v>3.5671964735438761</c:v>
                </c:pt>
                <c:pt idx="328">
                  <c:v>3.5671964735438761</c:v>
                </c:pt>
                <c:pt idx="329">
                  <c:v>3.5671964735438761</c:v>
                </c:pt>
                <c:pt idx="330">
                  <c:v>3.5671964735438761</c:v>
                </c:pt>
                <c:pt idx="331">
                  <c:v>3.5671964735438761</c:v>
                </c:pt>
                <c:pt idx="332">
                  <c:v>3.5671964735438761</c:v>
                </c:pt>
                <c:pt idx="333">
                  <c:v>3.5671964735438761</c:v>
                </c:pt>
                <c:pt idx="334">
                  <c:v>3.5671964735438761</c:v>
                </c:pt>
                <c:pt idx="335">
                  <c:v>3.5671964735438761</c:v>
                </c:pt>
                <c:pt idx="336">
                  <c:v>3.5671964735438761</c:v>
                </c:pt>
                <c:pt idx="337">
                  <c:v>3.5671964735438761</c:v>
                </c:pt>
                <c:pt idx="338">
                  <c:v>3.5671964735438761</c:v>
                </c:pt>
                <c:pt idx="339">
                  <c:v>3.5671964735438761</c:v>
                </c:pt>
                <c:pt idx="340">
                  <c:v>3.5671964735438761</c:v>
                </c:pt>
                <c:pt idx="341">
                  <c:v>3.5671964735438761</c:v>
                </c:pt>
                <c:pt idx="342">
                  <c:v>3.5671964735438761</c:v>
                </c:pt>
                <c:pt idx="343">
                  <c:v>3.5671964735438761</c:v>
                </c:pt>
                <c:pt idx="344">
                  <c:v>3.5671964735438761</c:v>
                </c:pt>
                <c:pt idx="345">
                  <c:v>3.5671964735438761</c:v>
                </c:pt>
                <c:pt idx="346">
                  <c:v>3.5671964735438761</c:v>
                </c:pt>
                <c:pt idx="347">
                  <c:v>3.5671964735438761</c:v>
                </c:pt>
                <c:pt idx="348">
                  <c:v>3.5671964735438761</c:v>
                </c:pt>
                <c:pt idx="349">
                  <c:v>3.5671964735438761</c:v>
                </c:pt>
                <c:pt idx="350">
                  <c:v>3.5671964735438761</c:v>
                </c:pt>
                <c:pt idx="351">
                  <c:v>3.5671964735438761</c:v>
                </c:pt>
                <c:pt idx="352">
                  <c:v>3.5671964735438761</c:v>
                </c:pt>
                <c:pt idx="353">
                  <c:v>3.5671964735438761</c:v>
                </c:pt>
                <c:pt idx="354">
                  <c:v>3.5671964735438761</c:v>
                </c:pt>
                <c:pt idx="355">
                  <c:v>3.5671964735438761</c:v>
                </c:pt>
                <c:pt idx="356">
                  <c:v>3.5671964735438761</c:v>
                </c:pt>
                <c:pt idx="357">
                  <c:v>3.5671964735438761</c:v>
                </c:pt>
                <c:pt idx="358">
                  <c:v>3.5671964735438761</c:v>
                </c:pt>
                <c:pt idx="359">
                  <c:v>3.5671964735438761</c:v>
                </c:pt>
                <c:pt idx="360">
                  <c:v>3.5671964735438761</c:v>
                </c:pt>
                <c:pt idx="361">
                  <c:v>3.5671964735438761</c:v>
                </c:pt>
                <c:pt idx="362">
                  <c:v>3.5671964735438761</c:v>
                </c:pt>
                <c:pt idx="363">
                  <c:v>3.5671964735438761</c:v>
                </c:pt>
                <c:pt idx="364">
                  <c:v>3.5671964735438761</c:v>
                </c:pt>
                <c:pt idx="365">
                  <c:v>3.5671964735438761</c:v>
                </c:pt>
                <c:pt idx="366">
                  <c:v>3.5671964735438761</c:v>
                </c:pt>
                <c:pt idx="367">
                  <c:v>3.5671964735438761</c:v>
                </c:pt>
                <c:pt idx="368">
                  <c:v>3.5671964735438761</c:v>
                </c:pt>
                <c:pt idx="369">
                  <c:v>3.5671964735438761</c:v>
                </c:pt>
                <c:pt idx="370">
                  <c:v>3.5671964735438761</c:v>
                </c:pt>
                <c:pt idx="371">
                  <c:v>3.5671964735438761</c:v>
                </c:pt>
                <c:pt idx="372">
                  <c:v>3.5671964735438761</c:v>
                </c:pt>
                <c:pt idx="373">
                  <c:v>3.5671964735438761</c:v>
                </c:pt>
                <c:pt idx="374">
                  <c:v>3.5671964735438761</c:v>
                </c:pt>
                <c:pt idx="375">
                  <c:v>3.5671964735438761</c:v>
                </c:pt>
                <c:pt idx="376">
                  <c:v>3.5671964735438761</c:v>
                </c:pt>
                <c:pt idx="377">
                  <c:v>3.5671964735438761</c:v>
                </c:pt>
                <c:pt idx="378">
                  <c:v>3.5671964735438761</c:v>
                </c:pt>
                <c:pt idx="379">
                  <c:v>3.5671964735438761</c:v>
                </c:pt>
                <c:pt idx="380">
                  <c:v>3.5671964735438761</c:v>
                </c:pt>
                <c:pt idx="381">
                  <c:v>3.5671964735438761</c:v>
                </c:pt>
                <c:pt idx="382">
                  <c:v>3.5671964735438761</c:v>
                </c:pt>
                <c:pt idx="383">
                  <c:v>3.5671964735438761</c:v>
                </c:pt>
                <c:pt idx="384">
                  <c:v>3.5671964735438761</c:v>
                </c:pt>
                <c:pt idx="385">
                  <c:v>3.5671964735438761</c:v>
                </c:pt>
                <c:pt idx="386">
                  <c:v>3.5671964735438761</c:v>
                </c:pt>
                <c:pt idx="387">
                  <c:v>3.5671964735438761</c:v>
                </c:pt>
                <c:pt idx="388">
                  <c:v>3.5671964735438761</c:v>
                </c:pt>
                <c:pt idx="389">
                  <c:v>3.5671964735438761</c:v>
                </c:pt>
                <c:pt idx="390">
                  <c:v>3.5671964735438761</c:v>
                </c:pt>
                <c:pt idx="391">
                  <c:v>3.5671964735438761</c:v>
                </c:pt>
                <c:pt idx="392">
                  <c:v>3.5671964735438761</c:v>
                </c:pt>
                <c:pt idx="393">
                  <c:v>3.5671964735438761</c:v>
                </c:pt>
                <c:pt idx="394">
                  <c:v>3.5671964735438761</c:v>
                </c:pt>
                <c:pt idx="395">
                  <c:v>3.5671964735438761</c:v>
                </c:pt>
                <c:pt idx="396">
                  <c:v>3.5671964735438761</c:v>
                </c:pt>
                <c:pt idx="397">
                  <c:v>3.5671964735438761</c:v>
                </c:pt>
                <c:pt idx="398">
                  <c:v>3.5671964735438761</c:v>
                </c:pt>
                <c:pt idx="399">
                  <c:v>3.5671964735438761</c:v>
                </c:pt>
                <c:pt idx="400">
                  <c:v>3.5671964735438761</c:v>
                </c:pt>
                <c:pt idx="401">
                  <c:v>3.5671964735438761</c:v>
                </c:pt>
                <c:pt idx="402">
                  <c:v>3.5671964735438761</c:v>
                </c:pt>
                <c:pt idx="403">
                  <c:v>3.5671964735438761</c:v>
                </c:pt>
                <c:pt idx="404">
                  <c:v>3.5671964735438761</c:v>
                </c:pt>
                <c:pt idx="405">
                  <c:v>3.5671964735438761</c:v>
                </c:pt>
                <c:pt idx="406">
                  <c:v>3.5671964735438761</c:v>
                </c:pt>
                <c:pt idx="407">
                  <c:v>3.5671964735438761</c:v>
                </c:pt>
                <c:pt idx="408">
                  <c:v>3.5671964735438761</c:v>
                </c:pt>
                <c:pt idx="409">
                  <c:v>3.5671964735438761</c:v>
                </c:pt>
                <c:pt idx="410">
                  <c:v>3.5671964735438761</c:v>
                </c:pt>
                <c:pt idx="411">
                  <c:v>3.5671964735438761</c:v>
                </c:pt>
                <c:pt idx="412">
                  <c:v>3.5671964735438761</c:v>
                </c:pt>
                <c:pt idx="413">
                  <c:v>3.5671964735438761</c:v>
                </c:pt>
                <c:pt idx="414">
                  <c:v>3.5671964735438761</c:v>
                </c:pt>
                <c:pt idx="415">
                  <c:v>3.5671964735438761</c:v>
                </c:pt>
                <c:pt idx="416">
                  <c:v>3.5671964735438761</c:v>
                </c:pt>
                <c:pt idx="417">
                  <c:v>3.5671964735438761</c:v>
                </c:pt>
                <c:pt idx="418">
                  <c:v>3.5671964735438761</c:v>
                </c:pt>
                <c:pt idx="419">
                  <c:v>3.5671964735438761</c:v>
                </c:pt>
                <c:pt idx="420">
                  <c:v>3.5671964735438761</c:v>
                </c:pt>
                <c:pt idx="421">
                  <c:v>3.5671964735438761</c:v>
                </c:pt>
                <c:pt idx="422">
                  <c:v>3.5671964735438761</c:v>
                </c:pt>
                <c:pt idx="423">
                  <c:v>3.5671964735438761</c:v>
                </c:pt>
                <c:pt idx="424">
                  <c:v>3.5671964735438761</c:v>
                </c:pt>
                <c:pt idx="425">
                  <c:v>3.5671964735438761</c:v>
                </c:pt>
                <c:pt idx="426">
                  <c:v>3.5671964735438761</c:v>
                </c:pt>
                <c:pt idx="427">
                  <c:v>3.5671964735438761</c:v>
                </c:pt>
                <c:pt idx="428">
                  <c:v>3.5671964735438761</c:v>
                </c:pt>
                <c:pt idx="429">
                  <c:v>3.5671964735438761</c:v>
                </c:pt>
                <c:pt idx="430">
                  <c:v>3.5671964735438761</c:v>
                </c:pt>
                <c:pt idx="431">
                  <c:v>3.5671964735438761</c:v>
                </c:pt>
                <c:pt idx="432">
                  <c:v>3.5671964735438761</c:v>
                </c:pt>
                <c:pt idx="433">
                  <c:v>3.5671964735438761</c:v>
                </c:pt>
                <c:pt idx="434">
                  <c:v>3.5671964735438761</c:v>
                </c:pt>
                <c:pt idx="435">
                  <c:v>3.5671964735438761</c:v>
                </c:pt>
                <c:pt idx="436">
                  <c:v>3.5671964735438761</c:v>
                </c:pt>
                <c:pt idx="437">
                  <c:v>3.5671964735438761</c:v>
                </c:pt>
                <c:pt idx="438">
                  <c:v>3.5671964735438761</c:v>
                </c:pt>
                <c:pt idx="439">
                  <c:v>3.5671964735438761</c:v>
                </c:pt>
                <c:pt idx="440">
                  <c:v>3.5671964735438761</c:v>
                </c:pt>
                <c:pt idx="441">
                  <c:v>3.5671964735438761</c:v>
                </c:pt>
                <c:pt idx="442">
                  <c:v>3.5671964735438761</c:v>
                </c:pt>
                <c:pt idx="443">
                  <c:v>3.5671964735438761</c:v>
                </c:pt>
                <c:pt idx="444">
                  <c:v>3.5671964735438761</c:v>
                </c:pt>
                <c:pt idx="445">
                  <c:v>3.5671964735438761</c:v>
                </c:pt>
                <c:pt idx="446">
                  <c:v>3.5671964735438761</c:v>
                </c:pt>
                <c:pt idx="447">
                  <c:v>3.5671964735438761</c:v>
                </c:pt>
                <c:pt idx="448">
                  <c:v>3.5671964735438761</c:v>
                </c:pt>
                <c:pt idx="449">
                  <c:v>3.5671964735438761</c:v>
                </c:pt>
                <c:pt idx="450">
                  <c:v>3.5671964735438761</c:v>
                </c:pt>
                <c:pt idx="451">
                  <c:v>3.5671964735438761</c:v>
                </c:pt>
                <c:pt idx="452">
                  <c:v>3.5671964735438761</c:v>
                </c:pt>
                <c:pt idx="453">
                  <c:v>3.5671964735438761</c:v>
                </c:pt>
                <c:pt idx="454">
                  <c:v>3.5671964735438761</c:v>
                </c:pt>
                <c:pt idx="455">
                  <c:v>3.5671964735438761</c:v>
                </c:pt>
                <c:pt idx="456">
                  <c:v>3.5671964735438761</c:v>
                </c:pt>
                <c:pt idx="457">
                  <c:v>3.5671964735438761</c:v>
                </c:pt>
                <c:pt idx="458">
                  <c:v>3.5671964735438761</c:v>
                </c:pt>
                <c:pt idx="459">
                  <c:v>3.5671964735438761</c:v>
                </c:pt>
                <c:pt idx="460">
                  <c:v>3.5671964735438761</c:v>
                </c:pt>
                <c:pt idx="461">
                  <c:v>3.5671964735438761</c:v>
                </c:pt>
                <c:pt idx="462">
                  <c:v>3.5671964735438761</c:v>
                </c:pt>
                <c:pt idx="463">
                  <c:v>3.5671964735438761</c:v>
                </c:pt>
                <c:pt idx="464">
                  <c:v>3.5671964735438761</c:v>
                </c:pt>
                <c:pt idx="465">
                  <c:v>3.5671964735438761</c:v>
                </c:pt>
                <c:pt idx="466">
                  <c:v>3.5671964735438761</c:v>
                </c:pt>
                <c:pt idx="467">
                  <c:v>3.5671964735438761</c:v>
                </c:pt>
                <c:pt idx="468">
                  <c:v>3.5671964735438761</c:v>
                </c:pt>
                <c:pt idx="469">
                  <c:v>3.5671964735438761</c:v>
                </c:pt>
                <c:pt idx="470">
                  <c:v>3.5671964735438761</c:v>
                </c:pt>
                <c:pt idx="471">
                  <c:v>3.5671964735438761</c:v>
                </c:pt>
                <c:pt idx="472">
                  <c:v>3.5671964735438761</c:v>
                </c:pt>
                <c:pt idx="473">
                  <c:v>3.5671964735438761</c:v>
                </c:pt>
                <c:pt idx="474">
                  <c:v>3.5671964735438761</c:v>
                </c:pt>
                <c:pt idx="475">
                  <c:v>3.5671964735438761</c:v>
                </c:pt>
                <c:pt idx="476">
                  <c:v>3.5671964735438761</c:v>
                </c:pt>
                <c:pt idx="477">
                  <c:v>3.5671964735438761</c:v>
                </c:pt>
                <c:pt idx="478">
                  <c:v>3.5671964735438761</c:v>
                </c:pt>
                <c:pt idx="479">
                  <c:v>3.5671964735438761</c:v>
                </c:pt>
                <c:pt idx="480">
                  <c:v>3.5671964735438761</c:v>
                </c:pt>
                <c:pt idx="481">
                  <c:v>3.5671964735438761</c:v>
                </c:pt>
                <c:pt idx="482">
                  <c:v>3.5671964735438761</c:v>
                </c:pt>
                <c:pt idx="483">
                  <c:v>3.5671964735438761</c:v>
                </c:pt>
                <c:pt idx="484">
                  <c:v>3.5671964735438761</c:v>
                </c:pt>
                <c:pt idx="485">
                  <c:v>3.5671964735438761</c:v>
                </c:pt>
                <c:pt idx="486">
                  <c:v>3.5671964735438761</c:v>
                </c:pt>
                <c:pt idx="487">
                  <c:v>3.5671964735438761</c:v>
                </c:pt>
                <c:pt idx="488">
                  <c:v>3.5671964735438761</c:v>
                </c:pt>
                <c:pt idx="489">
                  <c:v>3.5671964735438761</c:v>
                </c:pt>
                <c:pt idx="490">
                  <c:v>3.5671964735438761</c:v>
                </c:pt>
                <c:pt idx="491">
                  <c:v>3.5671964735438761</c:v>
                </c:pt>
                <c:pt idx="492">
                  <c:v>3.5671964735438761</c:v>
                </c:pt>
                <c:pt idx="493">
                  <c:v>3.5671964735438761</c:v>
                </c:pt>
                <c:pt idx="494">
                  <c:v>3.5671964735438761</c:v>
                </c:pt>
                <c:pt idx="495">
                  <c:v>3.5671964735438761</c:v>
                </c:pt>
                <c:pt idx="496">
                  <c:v>3.5671964735438761</c:v>
                </c:pt>
                <c:pt idx="497">
                  <c:v>3.5671964735438761</c:v>
                </c:pt>
                <c:pt idx="498">
                  <c:v>3.5671964735438761</c:v>
                </c:pt>
                <c:pt idx="499">
                  <c:v>3.5671964735438761</c:v>
                </c:pt>
                <c:pt idx="500">
                  <c:v>3.5671964735438761</c:v>
                </c:pt>
                <c:pt idx="501">
                  <c:v>3.5671964735438761</c:v>
                </c:pt>
                <c:pt idx="502">
                  <c:v>3.5671964735438761</c:v>
                </c:pt>
                <c:pt idx="503">
                  <c:v>3.5671964735438761</c:v>
                </c:pt>
                <c:pt idx="504">
                  <c:v>3.5671964735438761</c:v>
                </c:pt>
                <c:pt idx="505">
                  <c:v>3.5671964735438761</c:v>
                </c:pt>
                <c:pt idx="506">
                  <c:v>3.5671964735438761</c:v>
                </c:pt>
                <c:pt idx="507">
                  <c:v>3.5671964735438761</c:v>
                </c:pt>
                <c:pt idx="508">
                  <c:v>3.5671964735438761</c:v>
                </c:pt>
                <c:pt idx="509">
                  <c:v>3.5671964735438761</c:v>
                </c:pt>
                <c:pt idx="510">
                  <c:v>3.5671964735438761</c:v>
                </c:pt>
                <c:pt idx="511">
                  <c:v>3.5671964735438761</c:v>
                </c:pt>
                <c:pt idx="512">
                  <c:v>3.5671964735438761</c:v>
                </c:pt>
                <c:pt idx="513">
                  <c:v>3.5671964735438761</c:v>
                </c:pt>
                <c:pt idx="514">
                  <c:v>3.5671964735438761</c:v>
                </c:pt>
                <c:pt idx="515">
                  <c:v>3.5671964735438761</c:v>
                </c:pt>
                <c:pt idx="516">
                  <c:v>3.5671964735438761</c:v>
                </c:pt>
                <c:pt idx="517">
                  <c:v>3.5671964735438761</c:v>
                </c:pt>
                <c:pt idx="518">
                  <c:v>3.5671964735438761</c:v>
                </c:pt>
                <c:pt idx="519">
                  <c:v>3.5671964735438761</c:v>
                </c:pt>
                <c:pt idx="520">
                  <c:v>3.5671964735438761</c:v>
                </c:pt>
                <c:pt idx="521">
                  <c:v>3.5671964735438761</c:v>
                </c:pt>
                <c:pt idx="522">
                  <c:v>3.5671964735438761</c:v>
                </c:pt>
                <c:pt idx="523">
                  <c:v>3.5671964735438761</c:v>
                </c:pt>
                <c:pt idx="524">
                  <c:v>3.5671964735438761</c:v>
                </c:pt>
                <c:pt idx="525">
                  <c:v>3.5671964735438761</c:v>
                </c:pt>
                <c:pt idx="526">
                  <c:v>3.5671964735438761</c:v>
                </c:pt>
                <c:pt idx="527">
                  <c:v>3.5671964735438761</c:v>
                </c:pt>
                <c:pt idx="528">
                  <c:v>3.5671964735438761</c:v>
                </c:pt>
                <c:pt idx="529">
                  <c:v>3.5671964735438761</c:v>
                </c:pt>
                <c:pt idx="530">
                  <c:v>3.5671964735438761</c:v>
                </c:pt>
                <c:pt idx="531">
                  <c:v>3.5671964735438761</c:v>
                </c:pt>
                <c:pt idx="532">
                  <c:v>3.5671964735438761</c:v>
                </c:pt>
                <c:pt idx="533">
                  <c:v>3.5671964735438761</c:v>
                </c:pt>
                <c:pt idx="534">
                  <c:v>3.5671964735438761</c:v>
                </c:pt>
                <c:pt idx="535">
                  <c:v>3.5671964735438761</c:v>
                </c:pt>
                <c:pt idx="536">
                  <c:v>3.5671964735438761</c:v>
                </c:pt>
                <c:pt idx="537">
                  <c:v>3.5671964735438761</c:v>
                </c:pt>
                <c:pt idx="538">
                  <c:v>3.5671964735438761</c:v>
                </c:pt>
                <c:pt idx="539">
                  <c:v>3.5671964735438761</c:v>
                </c:pt>
                <c:pt idx="540">
                  <c:v>3.5671964735438761</c:v>
                </c:pt>
                <c:pt idx="541">
                  <c:v>3.5671964735438761</c:v>
                </c:pt>
                <c:pt idx="542">
                  <c:v>3.5671964735438761</c:v>
                </c:pt>
                <c:pt idx="543">
                  <c:v>3.5671964735438761</c:v>
                </c:pt>
                <c:pt idx="544">
                  <c:v>3.5671964735438761</c:v>
                </c:pt>
                <c:pt idx="545">
                  <c:v>3.5671964735438761</c:v>
                </c:pt>
                <c:pt idx="546">
                  <c:v>3.5671964735438761</c:v>
                </c:pt>
                <c:pt idx="547">
                  <c:v>3.5671964735438761</c:v>
                </c:pt>
                <c:pt idx="548">
                  <c:v>3.5671964735438761</c:v>
                </c:pt>
                <c:pt idx="549">
                  <c:v>3.5671964735438761</c:v>
                </c:pt>
                <c:pt idx="550">
                  <c:v>3.5671964735438761</c:v>
                </c:pt>
                <c:pt idx="551">
                  <c:v>3.5671964735438761</c:v>
                </c:pt>
                <c:pt idx="552">
                  <c:v>3.5671964735438761</c:v>
                </c:pt>
                <c:pt idx="553">
                  <c:v>3.5671964735438761</c:v>
                </c:pt>
                <c:pt idx="554">
                  <c:v>3.5671964735438761</c:v>
                </c:pt>
                <c:pt idx="555">
                  <c:v>3.5671964735438761</c:v>
                </c:pt>
                <c:pt idx="556">
                  <c:v>3.5671964735438761</c:v>
                </c:pt>
                <c:pt idx="557">
                  <c:v>3.5671964735438761</c:v>
                </c:pt>
                <c:pt idx="558">
                  <c:v>3.5671964735438761</c:v>
                </c:pt>
                <c:pt idx="559">
                  <c:v>3.5671964735438761</c:v>
                </c:pt>
                <c:pt idx="560">
                  <c:v>3.5671964735438761</c:v>
                </c:pt>
                <c:pt idx="561">
                  <c:v>3.5671964735438761</c:v>
                </c:pt>
                <c:pt idx="562">
                  <c:v>3.5671964735438761</c:v>
                </c:pt>
                <c:pt idx="563">
                  <c:v>3.5671964735438761</c:v>
                </c:pt>
                <c:pt idx="564">
                  <c:v>3.5671964735438761</c:v>
                </c:pt>
                <c:pt idx="565">
                  <c:v>3.5671964735438761</c:v>
                </c:pt>
                <c:pt idx="566">
                  <c:v>3.5671964735438761</c:v>
                </c:pt>
                <c:pt idx="567">
                  <c:v>3.5671964735438761</c:v>
                </c:pt>
                <c:pt idx="568">
                  <c:v>3.5671964735438761</c:v>
                </c:pt>
                <c:pt idx="569">
                  <c:v>3.5671964735438761</c:v>
                </c:pt>
                <c:pt idx="570">
                  <c:v>3.5671964735438761</c:v>
                </c:pt>
                <c:pt idx="571">
                  <c:v>3.5671964735438761</c:v>
                </c:pt>
                <c:pt idx="572">
                  <c:v>3.5671964735438761</c:v>
                </c:pt>
                <c:pt idx="573">
                  <c:v>3.5671964735438761</c:v>
                </c:pt>
                <c:pt idx="574">
                  <c:v>3.5671964735438761</c:v>
                </c:pt>
                <c:pt idx="575">
                  <c:v>3.5671964735438761</c:v>
                </c:pt>
                <c:pt idx="576">
                  <c:v>3.5671964735438761</c:v>
                </c:pt>
                <c:pt idx="577">
                  <c:v>3.5671964735438761</c:v>
                </c:pt>
                <c:pt idx="578">
                  <c:v>3.5671964735438761</c:v>
                </c:pt>
                <c:pt idx="579">
                  <c:v>3.5671964735438761</c:v>
                </c:pt>
                <c:pt idx="580">
                  <c:v>3.5671964735438761</c:v>
                </c:pt>
                <c:pt idx="581">
                  <c:v>3.5671964735438761</c:v>
                </c:pt>
                <c:pt idx="582">
                  <c:v>3.5671964735438761</c:v>
                </c:pt>
                <c:pt idx="583">
                  <c:v>3.5671964735438761</c:v>
                </c:pt>
                <c:pt idx="584">
                  <c:v>3.5671964735438761</c:v>
                </c:pt>
                <c:pt idx="585">
                  <c:v>3.5671964735438761</c:v>
                </c:pt>
                <c:pt idx="586">
                  <c:v>3.5671964735438761</c:v>
                </c:pt>
                <c:pt idx="587">
                  <c:v>3.5671964735438761</c:v>
                </c:pt>
                <c:pt idx="588">
                  <c:v>3.5671964735438761</c:v>
                </c:pt>
                <c:pt idx="589">
                  <c:v>3.5671964735438761</c:v>
                </c:pt>
                <c:pt idx="590">
                  <c:v>3.5671964735438761</c:v>
                </c:pt>
                <c:pt idx="591">
                  <c:v>3.5671964735438761</c:v>
                </c:pt>
                <c:pt idx="592">
                  <c:v>3.5671964735438761</c:v>
                </c:pt>
                <c:pt idx="593">
                  <c:v>3.5671964735438761</c:v>
                </c:pt>
                <c:pt idx="594">
                  <c:v>3.5671964735438761</c:v>
                </c:pt>
                <c:pt idx="595">
                  <c:v>3.5671964735438761</c:v>
                </c:pt>
                <c:pt idx="596">
                  <c:v>3.5671964735438761</c:v>
                </c:pt>
                <c:pt idx="597">
                  <c:v>3.5671964735438761</c:v>
                </c:pt>
                <c:pt idx="598">
                  <c:v>3.5671964735438761</c:v>
                </c:pt>
                <c:pt idx="599">
                  <c:v>3.5671964735438761</c:v>
                </c:pt>
                <c:pt idx="600">
                  <c:v>3.5671964735438761</c:v>
                </c:pt>
                <c:pt idx="601">
                  <c:v>3.5671964735438761</c:v>
                </c:pt>
                <c:pt idx="602">
                  <c:v>3.5671964735438761</c:v>
                </c:pt>
                <c:pt idx="603">
                  <c:v>3.5671964735438761</c:v>
                </c:pt>
                <c:pt idx="604">
                  <c:v>3.5671964735438761</c:v>
                </c:pt>
                <c:pt idx="605">
                  <c:v>3.5671964735438761</c:v>
                </c:pt>
                <c:pt idx="606">
                  <c:v>3.5671964735438761</c:v>
                </c:pt>
                <c:pt idx="607">
                  <c:v>3.5671964735438761</c:v>
                </c:pt>
                <c:pt idx="608">
                  <c:v>3.5671964735438761</c:v>
                </c:pt>
                <c:pt idx="609">
                  <c:v>3.5671964735438761</c:v>
                </c:pt>
                <c:pt idx="610">
                  <c:v>3.5671964735438761</c:v>
                </c:pt>
                <c:pt idx="611">
                  <c:v>3.5671964735438761</c:v>
                </c:pt>
                <c:pt idx="612">
                  <c:v>3.5671964735438761</c:v>
                </c:pt>
                <c:pt idx="613">
                  <c:v>3.5671964735438761</c:v>
                </c:pt>
                <c:pt idx="614">
                  <c:v>3.5671964735438761</c:v>
                </c:pt>
                <c:pt idx="615">
                  <c:v>3.5671964735438761</c:v>
                </c:pt>
                <c:pt idx="616">
                  <c:v>3.5671964735438761</c:v>
                </c:pt>
                <c:pt idx="617">
                  <c:v>3.5671964735438761</c:v>
                </c:pt>
                <c:pt idx="618">
                  <c:v>3.5671964735438761</c:v>
                </c:pt>
                <c:pt idx="619">
                  <c:v>3.5671964735438761</c:v>
                </c:pt>
                <c:pt idx="620">
                  <c:v>3.5671964735438761</c:v>
                </c:pt>
                <c:pt idx="621">
                  <c:v>3.5671964735438761</c:v>
                </c:pt>
                <c:pt idx="622">
                  <c:v>3.5671964735438761</c:v>
                </c:pt>
                <c:pt idx="623">
                  <c:v>3.5671964735438761</c:v>
                </c:pt>
                <c:pt idx="624">
                  <c:v>3.5671964735438761</c:v>
                </c:pt>
                <c:pt idx="625">
                  <c:v>3.5671964735438761</c:v>
                </c:pt>
                <c:pt idx="626">
                  <c:v>3.5671964735438761</c:v>
                </c:pt>
                <c:pt idx="627">
                  <c:v>3.5671964735438761</c:v>
                </c:pt>
                <c:pt idx="628">
                  <c:v>3.5671964735438761</c:v>
                </c:pt>
                <c:pt idx="629">
                  <c:v>3.5671964735438761</c:v>
                </c:pt>
                <c:pt idx="630">
                  <c:v>3.5671964735438761</c:v>
                </c:pt>
                <c:pt idx="631">
                  <c:v>3.5671964735438761</c:v>
                </c:pt>
                <c:pt idx="632">
                  <c:v>3.5671964735438761</c:v>
                </c:pt>
                <c:pt idx="633">
                  <c:v>3.5671964735438761</c:v>
                </c:pt>
                <c:pt idx="634">
                  <c:v>3.5671964735438761</c:v>
                </c:pt>
                <c:pt idx="635">
                  <c:v>3.5671964735438761</c:v>
                </c:pt>
                <c:pt idx="636">
                  <c:v>3.5671964735438761</c:v>
                </c:pt>
                <c:pt idx="637">
                  <c:v>3.5671964735438761</c:v>
                </c:pt>
                <c:pt idx="638">
                  <c:v>3.5671964735438761</c:v>
                </c:pt>
                <c:pt idx="639">
                  <c:v>3.5671964735438761</c:v>
                </c:pt>
                <c:pt idx="640">
                  <c:v>3.5671964735438761</c:v>
                </c:pt>
                <c:pt idx="641">
                  <c:v>3.5671964735438761</c:v>
                </c:pt>
                <c:pt idx="642">
                  <c:v>3.5671964735438761</c:v>
                </c:pt>
                <c:pt idx="643">
                  <c:v>3.5671964735438761</c:v>
                </c:pt>
                <c:pt idx="644">
                  <c:v>3.5671964735438761</c:v>
                </c:pt>
                <c:pt idx="645">
                  <c:v>3.5671964735438761</c:v>
                </c:pt>
                <c:pt idx="646">
                  <c:v>3.5671964735438761</c:v>
                </c:pt>
                <c:pt idx="647">
                  <c:v>3.5671964735438761</c:v>
                </c:pt>
                <c:pt idx="648">
                  <c:v>3.5671964735438761</c:v>
                </c:pt>
                <c:pt idx="649">
                  <c:v>3.5671964735438761</c:v>
                </c:pt>
                <c:pt idx="650">
                  <c:v>3.5671964735438761</c:v>
                </c:pt>
                <c:pt idx="651">
                  <c:v>3.5671964735438761</c:v>
                </c:pt>
                <c:pt idx="652">
                  <c:v>3.5671964735438761</c:v>
                </c:pt>
                <c:pt idx="653">
                  <c:v>3.5671964735438761</c:v>
                </c:pt>
                <c:pt idx="654">
                  <c:v>3.5671964735438761</c:v>
                </c:pt>
                <c:pt idx="655">
                  <c:v>3.5671964735438761</c:v>
                </c:pt>
                <c:pt idx="656">
                  <c:v>3.5671964735438761</c:v>
                </c:pt>
                <c:pt idx="657">
                  <c:v>3.5671964735438761</c:v>
                </c:pt>
                <c:pt idx="658">
                  <c:v>3.5671964735438761</c:v>
                </c:pt>
                <c:pt idx="659">
                  <c:v>3.5671964735438761</c:v>
                </c:pt>
                <c:pt idx="660">
                  <c:v>3.5671964735438761</c:v>
                </c:pt>
                <c:pt idx="661">
                  <c:v>3.5671964735438761</c:v>
                </c:pt>
                <c:pt idx="662">
                  <c:v>3.5671964735438761</c:v>
                </c:pt>
                <c:pt idx="663">
                  <c:v>3.5671964735438761</c:v>
                </c:pt>
                <c:pt idx="664">
                  <c:v>3.5671964735438761</c:v>
                </c:pt>
                <c:pt idx="665">
                  <c:v>3.5671964735438761</c:v>
                </c:pt>
                <c:pt idx="666">
                  <c:v>3.5671964735438761</c:v>
                </c:pt>
                <c:pt idx="667">
                  <c:v>3.5671964735438761</c:v>
                </c:pt>
                <c:pt idx="668">
                  <c:v>3.5671964735438761</c:v>
                </c:pt>
                <c:pt idx="669">
                  <c:v>3.5671964735438761</c:v>
                </c:pt>
                <c:pt idx="670">
                  <c:v>3.5671964735438761</c:v>
                </c:pt>
                <c:pt idx="671">
                  <c:v>3.5671964735438761</c:v>
                </c:pt>
                <c:pt idx="672">
                  <c:v>3.5671964735438761</c:v>
                </c:pt>
                <c:pt idx="673">
                  <c:v>3.5671964735438761</c:v>
                </c:pt>
                <c:pt idx="674">
                  <c:v>3.5671964735438761</c:v>
                </c:pt>
                <c:pt idx="675">
                  <c:v>3.5671964735438761</c:v>
                </c:pt>
                <c:pt idx="676">
                  <c:v>3.5671964735438761</c:v>
                </c:pt>
                <c:pt idx="677">
                  <c:v>3.5671964735438761</c:v>
                </c:pt>
                <c:pt idx="678">
                  <c:v>3.5671964735438761</c:v>
                </c:pt>
                <c:pt idx="679">
                  <c:v>3.5671964735438761</c:v>
                </c:pt>
                <c:pt idx="680">
                  <c:v>3.5671964735438761</c:v>
                </c:pt>
                <c:pt idx="681">
                  <c:v>3.5671964735438761</c:v>
                </c:pt>
                <c:pt idx="682">
                  <c:v>3.5671964735438761</c:v>
                </c:pt>
                <c:pt idx="683">
                  <c:v>3.5671964735438761</c:v>
                </c:pt>
                <c:pt idx="684">
                  <c:v>3.5671964735438761</c:v>
                </c:pt>
                <c:pt idx="685">
                  <c:v>3.5671964735438761</c:v>
                </c:pt>
                <c:pt idx="686">
                  <c:v>3.5671964735438761</c:v>
                </c:pt>
                <c:pt idx="687">
                  <c:v>3.5671964735438761</c:v>
                </c:pt>
                <c:pt idx="688">
                  <c:v>3.5671964735438761</c:v>
                </c:pt>
                <c:pt idx="689">
                  <c:v>3.5671964735438761</c:v>
                </c:pt>
                <c:pt idx="690">
                  <c:v>3.5671964735438761</c:v>
                </c:pt>
                <c:pt idx="691">
                  <c:v>3.5671964735438761</c:v>
                </c:pt>
                <c:pt idx="692">
                  <c:v>3.5671964735438761</c:v>
                </c:pt>
                <c:pt idx="693">
                  <c:v>3.5671964735438761</c:v>
                </c:pt>
                <c:pt idx="694">
                  <c:v>3.5671964735438761</c:v>
                </c:pt>
                <c:pt idx="695">
                  <c:v>3.5671964735438761</c:v>
                </c:pt>
                <c:pt idx="696">
                  <c:v>3.5671964735438761</c:v>
                </c:pt>
                <c:pt idx="697">
                  <c:v>3.5671964735438761</c:v>
                </c:pt>
                <c:pt idx="698">
                  <c:v>3.5671964735438761</c:v>
                </c:pt>
                <c:pt idx="699">
                  <c:v>3.5671964735438761</c:v>
                </c:pt>
                <c:pt idx="700">
                  <c:v>3.5671964735438761</c:v>
                </c:pt>
                <c:pt idx="701">
                  <c:v>3.5671964735438761</c:v>
                </c:pt>
                <c:pt idx="702">
                  <c:v>3.5671964735438761</c:v>
                </c:pt>
                <c:pt idx="703">
                  <c:v>3.5671964735438761</c:v>
                </c:pt>
                <c:pt idx="704">
                  <c:v>3.5671964735438761</c:v>
                </c:pt>
                <c:pt idx="705">
                  <c:v>3.5671964735438761</c:v>
                </c:pt>
                <c:pt idx="706">
                  <c:v>3.5671964735438761</c:v>
                </c:pt>
                <c:pt idx="707">
                  <c:v>3.5671964735438761</c:v>
                </c:pt>
                <c:pt idx="708">
                  <c:v>3.5671964735438761</c:v>
                </c:pt>
                <c:pt idx="709">
                  <c:v>3.5671964735438761</c:v>
                </c:pt>
                <c:pt idx="710">
                  <c:v>3.5671964735438761</c:v>
                </c:pt>
                <c:pt idx="711">
                  <c:v>3.5671964735438761</c:v>
                </c:pt>
                <c:pt idx="712">
                  <c:v>3.5671964735438761</c:v>
                </c:pt>
                <c:pt idx="713">
                  <c:v>3.5671964735438761</c:v>
                </c:pt>
                <c:pt idx="714">
                  <c:v>3.5671964735438761</c:v>
                </c:pt>
                <c:pt idx="715">
                  <c:v>3.5671964735438761</c:v>
                </c:pt>
                <c:pt idx="716">
                  <c:v>3.5671964735438761</c:v>
                </c:pt>
                <c:pt idx="717">
                  <c:v>3.5671964735438761</c:v>
                </c:pt>
                <c:pt idx="718">
                  <c:v>3.5671964735438761</c:v>
                </c:pt>
                <c:pt idx="719">
                  <c:v>3.5671964735438761</c:v>
                </c:pt>
                <c:pt idx="720">
                  <c:v>3.5671964735438761</c:v>
                </c:pt>
                <c:pt idx="721">
                  <c:v>3.5671964735438761</c:v>
                </c:pt>
                <c:pt idx="722">
                  <c:v>3.5671964735438761</c:v>
                </c:pt>
                <c:pt idx="723">
                  <c:v>3.5671964735438761</c:v>
                </c:pt>
                <c:pt idx="724">
                  <c:v>3.5671964735438761</c:v>
                </c:pt>
                <c:pt idx="725">
                  <c:v>3.5671964735438761</c:v>
                </c:pt>
                <c:pt idx="726">
                  <c:v>3.5671964735438761</c:v>
                </c:pt>
                <c:pt idx="727">
                  <c:v>3.5671964735438761</c:v>
                </c:pt>
                <c:pt idx="728">
                  <c:v>3.5671964735438761</c:v>
                </c:pt>
                <c:pt idx="729">
                  <c:v>3.5671964735438761</c:v>
                </c:pt>
                <c:pt idx="730">
                  <c:v>3.5671964735438761</c:v>
                </c:pt>
                <c:pt idx="731">
                  <c:v>3.5671964735438761</c:v>
                </c:pt>
                <c:pt idx="732">
                  <c:v>3.5671964735438761</c:v>
                </c:pt>
                <c:pt idx="733">
                  <c:v>3.5671964735438761</c:v>
                </c:pt>
                <c:pt idx="734">
                  <c:v>3.5671964735438761</c:v>
                </c:pt>
                <c:pt idx="735">
                  <c:v>3.5671964735438761</c:v>
                </c:pt>
                <c:pt idx="736">
                  <c:v>3.5671964735438761</c:v>
                </c:pt>
                <c:pt idx="737">
                  <c:v>3.5671964735438761</c:v>
                </c:pt>
                <c:pt idx="738">
                  <c:v>3.5671964735438761</c:v>
                </c:pt>
                <c:pt idx="739">
                  <c:v>3.5671964735438761</c:v>
                </c:pt>
                <c:pt idx="740">
                  <c:v>3.5671964735438761</c:v>
                </c:pt>
                <c:pt idx="741">
                  <c:v>3.5671964735438761</c:v>
                </c:pt>
                <c:pt idx="742">
                  <c:v>3.5671964735438761</c:v>
                </c:pt>
                <c:pt idx="743">
                  <c:v>3.5671964735438761</c:v>
                </c:pt>
                <c:pt idx="744">
                  <c:v>3.5671964735438761</c:v>
                </c:pt>
                <c:pt idx="745">
                  <c:v>3.5671964735438761</c:v>
                </c:pt>
                <c:pt idx="746">
                  <c:v>3.5671964735438761</c:v>
                </c:pt>
                <c:pt idx="747">
                  <c:v>3.5671964735438761</c:v>
                </c:pt>
                <c:pt idx="748">
                  <c:v>3.5671964735438761</c:v>
                </c:pt>
                <c:pt idx="749">
                  <c:v>3.5671964735438761</c:v>
                </c:pt>
                <c:pt idx="750">
                  <c:v>3.5671964735438761</c:v>
                </c:pt>
                <c:pt idx="751">
                  <c:v>3.5671964735438761</c:v>
                </c:pt>
                <c:pt idx="752">
                  <c:v>3.5671964735438761</c:v>
                </c:pt>
                <c:pt idx="753">
                  <c:v>3.5671964735438761</c:v>
                </c:pt>
                <c:pt idx="754">
                  <c:v>3.5671964735438761</c:v>
                </c:pt>
                <c:pt idx="755">
                  <c:v>3.5671964735438761</c:v>
                </c:pt>
                <c:pt idx="756">
                  <c:v>3.5671964735438761</c:v>
                </c:pt>
                <c:pt idx="757">
                  <c:v>3.5671964735438761</c:v>
                </c:pt>
                <c:pt idx="758">
                  <c:v>3.5671964735438761</c:v>
                </c:pt>
                <c:pt idx="759">
                  <c:v>3.5671964735438761</c:v>
                </c:pt>
                <c:pt idx="760">
                  <c:v>3.5671964735438761</c:v>
                </c:pt>
                <c:pt idx="761">
                  <c:v>3.5671964735438761</c:v>
                </c:pt>
                <c:pt idx="762">
                  <c:v>3.5671964735438761</c:v>
                </c:pt>
                <c:pt idx="763">
                  <c:v>3.5671964735438761</c:v>
                </c:pt>
                <c:pt idx="764">
                  <c:v>3.5671964735438761</c:v>
                </c:pt>
                <c:pt idx="765">
                  <c:v>3.5671964735438761</c:v>
                </c:pt>
                <c:pt idx="766">
                  <c:v>3.5671964735438761</c:v>
                </c:pt>
                <c:pt idx="767">
                  <c:v>3.5671964735438761</c:v>
                </c:pt>
                <c:pt idx="768">
                  <c:v>3.5671964735438761</c:v>
                </c:pt>
                <c:pt idx="769">
                  <c:v>3.5671964735438761</c:v>
                </c:pt>
                <c:pt idx="770">
                  <c:v>3.5671964735438761</c:v>
                </c:pt>
                <c:pt idx="771">
                  <c:v>3.5671964735438761</c:v>
                </c:pt>
                <c:pt idx="772">
                  <c:v>3.5671964735438761</c:v>
                </c:pt>
                <c:pt idx="773">
                  <c:v>3.5671964735438761</c:v>
                </c:pt>
                <c:pt idx="774">
                  <c:v>3.5671964735438761</c:v>
                </c:pt>
                <c:pt idx="775">
                  <c:v>3.5671964735438761</c:v>
                </c:pt>
                <c:pt idx="776">
                  <c:v>3.5671964735438761</c:v>
                </c:pt>
                <c:pt idx="777">
                  <c:v>3.5671964735438761</c:v>
                </c:pt>
                <c:pt idx="778">
                  <c:v>3.5671964735438761</c:v>
                </c:pt>
                <c:pt idx="779">
                  <c:v>3.5671964735438761</c:v>
                </c:pt>
                <c:pt idx="780">
                  <c:v>3.5671964735438761</c:v>
                </c:pt>
                <c:pt idx="781">
                  <c:v>3.5671964735438761</c:v>
                </c:pt>
                <c:pt idx="782">
                  <c:v>3.5671964735438761</c:v>
                </c:pt>
                <c:pt idx="783">
                  <c:v>3.5671964735438761</c:v>
                </c:pt>
                <c:pt idx="784">
                  <c:v>3.5671964735438761</c:v>
                </c:pt>
                <c:pt idx="785">
                  <c:v>3.5671964735438761</c:v>
                </c:pt>
                <c:pt idx="786">
                  <c:v>3.5671964735438761</c:v>
                </c:pt>
                <c:pt idx="787">
                  <c:v>3.5671964735438761</c:v>
                </c:pt>
                <c:pt idx="788">
                  <c:v>3.5671964735438761</c:v>
                </c:pt>
                <c:pt idx="789">
                  <c:v>3.5671964735438761</c:v>
                </c:pt>
                <c:pt idx="790">
                  <c:v>3.5671964735438761</c:v>
                </c:pt>
                <c:pt idx="791">
                  <c:v>3.5671964735438761</c:v>
                </c:pt>
                <c:pt idx="792">
                  <c:v>3.5671964735438761</c:v>
                </c:pt>
                <c:pt idx="793">
                  <c:v>3.5671964735438761</c:v>
                </c:pt>
                <c:pt idx="794">
                  <c:v>3.5671964735438761</c:v>
                </c:pt>
                <c:pt idx="795">
                  <c:v>3.5671964735438761</c:v>
                </c:pt>
                <c:pt idx="796">
                  <c:v>3.5671964735438761</c:v>
                </c:pt>
                <c:pt idx="797">
                  <c:v>3.5671964735438761</c:v>
                </c:pt>
                <c:pt idx="798">
                  <c:v>3.5671964735438761</c:v>
                </c:pt>
                <c:pt idx="799">
                  <c:v>3.5671964735438761</c:v>
                </c:pt>
                <c:pt idx="800">
                  <c:v>3.5671964735438761</c:v>
                </c:pt>
                <c:pt idx="801">
                  <c:v>3.5671964735438761</c:v>
                </c:pt>
                <c:pt idx="802">
                  <c:v>3.5671964735438761</c:v>
                </c:pt>
                <c:pt idx="803">
                  <c:v>3.5671964735438761</c:v>
                </c:pt>
                <c:pt idx="804">
                  <c:v>3.5671964735438761</c:v>
                </c:pt>
                <c:pt idx="805">
                  <c:v>3.5671964735438761</c:v>
                </c:pt>
                <c:pt idx="806">
                  <c:v>3.5671964735438761</c:v>
                </c:pt>
                <c:pt idx="807">
                  <c:v>3.5671964735438761</c:v>
                </c:pt>
                <c:pt idx="808">
                  <c:v>3.5671964735438761</c:v>
                </c:pt>
                <c:pt idx="809">
                  <c:v>3.5671964735438761</c:v>
                </c:pt>
                <c:pt idx="810">
                  <c:v>3.5671964735438761</c:v>
                </c:pt>
                <c:pt idx="811">
                  <c:v>3.5671964735438761</c:v>
                </c:pt>
                <c:pt idx="812">
                  <c:v>3.5671964735438761</c:v>
                </c:pt>
                <c:pt idx="813">
                  <c:v>3.5671964735438761</c:v>
                </c:pt>
                <c:pt idx="814">
                  <c:v>3.5671964735438761</c:v>
                </c:pt>
                <c:pt idx="815">
                  <c:v>3.5671964735438761</c:v>
                </c:pt>
                <c:pt idx="816">
                  <c:v>3.5671964735438761</c:v>
                </c:pt>
                <c:pt idx="817">
                  <c:v>3.5671964735438761</c:v>
                </c:pt>
                <c:pt idx="818">
                  <c:v>3.5671964735438761</c:v>
                </c:pt>
                <c:pt idx="819">
                  <c:v>3.5671964735438761</c:v>
                </c:pt>
                <c:pt idx="820">
                  <c:v>3.5671964735438761</c:v>
                </c:pt>
                <c:pt idx="821">
                  <c:v>3.5671964735438761</c:v>
                </c:pt>
                <c:pt idx="822">
                  <c:v>3.5671964735438761</c:v>
                </c:pt>
                <c:pt idx="823">
                  <c:v>3.5671964735438761</c:v>
                </c:pt>
                <c:pt idx="824">
                  <c:v>3.5671964735438761</c:v>
                </c:pt>
                <c:pt idx="825">
                  <c:v>3.5671964735438761</c:v>
                </c:pt>
                <c:pt idx="826">
                  <c:v>3.5671964735438761</c:v>
                </c:pt>
                <c:pt idx="827">
                  <c:v>3.5671964735438761</c:v>
                </c:pt>
                <c:pt idx="828">
                  <c:v>3.5671964735438761</c:v>
                </c:pt>
                <c:pt idx="829">
                  <c:v>3.5671964735438761</c:v>
                </c:pt>
                <c:pt idx="830">
                  <c:v>3.5671964735438761</c:v>
                </c:pt>
                <c:pt idx="831">
                  <c:v>3.5671964735438761</c:v>
                </c:pt>
                <c:pt idx="832">
                  <c:v>3.5671964735438761</c:v>
                </c:pt>
                <c:pt idx="833">
                  <c:v>3.5671964735438761</c:v>
                </c:pt>
                <c:pt idx="834">
                  <c:v>3.5671964735438761</c:v>
                </c:pt>
                <c:pt idx="835">
                  <c:v>3.5671964735438761</c:v>
                </c:pt>
                <c:pt idx="836">
                  <c:v>3.5671964735438761</c:v>
                </c:pt>
                <c:pt idx="837">
                  <c:v>3.5671964735438761</c:v>
                </c:pt>
                <c:pt idx="838">
                  <c:v>3.5671964735438761</c:v>
                </c:pt>
                <c:pt idx="839">
                  <c:v>3.5671964735438761</c:v>
                </c:pt>
                <c:pt idx="840">
                  <c:v>3.5671964735438761</c:v>
                </c:pt>
                <c:pt idx="841">
                  <c:v>3.5671964735438761</c:v>
                </c:pt>
                <c:pt idx="842">
                  <c:v>3.5671964735438761</c:v>
                </c:pt>
                <c:pt idx="843">
                  <c:v>3.5671964735438761</c:v>
                </c:pt>
                <c:pt idx="844">
                  <c:v>3.5671964735438761</c:v>
                </c:pt>
                <c:pt idx="845">
                  <c:v>3.5671964735438761</c:v>
                </c:pt>
                <c:pt idx="846">
                  <c:v>3.5671964735438761</c:v>
                </c:pt>
                <c:pt idx="847">
                  <c:v>3.5671964735438761</c:v>
                </c:pt>
                <c:pt idx="848">
                  <c:v>3.5671964735438761</c:v>
                </c:pt>
                <c:pt idx="849">
                  <c:v>3.5671964735438761</c:v>
                </c:pt>
                <c:pt idx="850">
                  <c:v>3.5671964735438761</c:v>
                </c:pt>
                <c:pt idx="851">
                  <c:v>3.5671964735438761</c:v>
                </c:pt>
                <c:pt idx="852">
                  <c:v>3.5671964735438761</c:v>
                </c:pt>
                <c:pt idx="853">
                  <c:v>3.5671964735438761</c:v>
                </c:pt>
                <c:pt idx="854">
                  <c:v>3.5671964735438761</c:v>
                </c:pt>
                <c:pt idx="855">
                  <c:v>3.5671964735438761</c:v>
                </c:pt>
                <c:pt idx="856">
                  <c:v>3.5671964735438761</c:v>
                </c:pt>
                <c:pt idx="857">
                  <c:v>3.5671964735438761</c:v>
                </c:pt>
                <c:pt idx="858">
                  <c:v>3.5671964735438761</c:v>
                </c:pt>
                <c:pt idx="859">
                  <c:v>3.5671964735438761</c:v>
                </c:pt>
                <c:pt idx="860">
                  <c:v>3.5671964735438761</c:v>
                </c:pt>
                <c:pt idx="861">
                  <c:v>3.5671964735438761</c:v>
                </c:pt>
                <c:pt idx="862">
                  <c:v>3.5671964735438761</c:v>
                </c:pt>
                <c:pt idx="863">
                  <c:v>3.5671964735438761</c:v>
                </c:pt>
                <c:pt idx="864">
                  <c:v>3.5671964735438761</c:v>
                </c:pt>
                <c:pt idx="865">
                  <c:v>3.5671964735438761</c:v>
                </c:pt>
                <c:pt idx="866">
                  <c:v>3.5671964735438761</c:v>
                </c:pt>
                <c:pt idx="867">
                  <c:v>3.5671964735438761</c:v>
                </c:pt>
                <c:pt idx="868">
                  <c:v>3.5671964735438761</c:v>
                </c:pt>
                <c:pt idx="869">
                  <c:v>3.5671964735438761</c:v>
                </c:pt>
                <c:pt idx="870">
                  <c:v>3.5671964735438761</c:v>
                </c:pt>
                <c:pt idx="871">
                  <c:v>3.5671964735438761</c:v>
                </c:pt>
                <c:pt idx="872">
                  <c:v>3.5671964735438761</c:v>
                </c:pt>
                <c:pt idx="873">
                  <c:v>3.5671964735438761</c:v>
                </c:pt>
                <c:pt idx="874">
                  <c:v>3.5671964735438761</c:v>
                </c:pt>
                <c:pt idx="875">
                  <c:v>3.5671964735438761</c:v>
                </c:pt>
                <c:pt idx="876">
                  <c:v>3.5671964735438761</c:v>
                </c:pt>
                <c:pt idx="877">
                  <c:v>3.5671964735438761</c:v>
                </c:pt>
                <c:pt idx="878">
                  <c:v>3.5671964735438761</c:v>
                </c:pt>
                <c:pt idx="879">
                  <c:v>3.5671964735438761</c:v>
                </c:pt>
                <c:pt idx="880">
                  <c:v>3.5671964735438761</c:v>
                </c:pt>
                <c:pt idx="881">
                  <c:v>3.5671964735438761</c:v>
                </c:pt>
                <c:pt idx="882">
                  <c:v>3.5671964735438761</c:v>
                </c:pt>
                <c:pt idx="883">
                  <c:v>3.5671964735438761</c:v>
                </c:pt>
                <c:pt idx="884">
                  <c:v>3.5671964735438761</c:v>
                </c:pt>
                <c:pt idx="885">
                  <c:v>3.5671964735438761</c:v>
                </c:pt>
                <c:pt idx="886">
                  <c:v>3.5671964735438761</c:v>
                </c:pt>
                <c:pt idx="887">
                  <c:v>3.5671964735438761</c:v>
                </c:pt>
                <c:pt idx="888">
                  <c:v>3.5671964735438761</c:v>
                </c:pt>
                <c:pt idx="889">
                  <c:v>3.5671964735438761</c:v>
                </c:pt>
                <c:pt idx="890">
                  <c:v>3.5671964735438761</c:v>
                </c:pt>
                <c:pt idx="891">
                  <c:v>3.5671964735438761</c:v>
                </c:pt>
                <c:pt idx="892">
                  <c:v>3.5671964735438761</c:v>
                </c:pt>
                <c:pt idx="893">
                  <c:v>3.5671964735438761</c:v>
                </c:pt>
                <c:pt idx="894">
                  <c:v>3.5671964735438761</c:v>
                </c:pt>
                <c:pt idx="895">
                  <c:v>3.5671964735438761</c:v>
                </c:pt>
                <c:pt idx="896">
                  <c:v>3.5671964735438761</c:v>
                </c:pt>
                <c:pt idx="897">
                  <c:v>3.5671964735438761</c:v>
                </c:pt>
                <c:pt idx="898">
                  <c:v>3.5671964735438761</c:v>
                </c:pt>
                <c:pt idx="899">
                  <c:v>3.5671964735438761</c:v>
                </c:pt>
                <c:pt idx="900">
                  <c:v>3.5671964735438761</c:v>
                </c:pt>
                <c:pt idx="901">
                  <c:v>3.5671964735438761</c:v>
                </c:pt>
                <c:pt idx="902">
                  <c:v>3.5671964735438761</c:v>
                </c:pt>
                <c:pt idx="903">
                  <c:v>3.5671964735438761</c:v>
                </c:pt>
                <c:pt idx="904">
                  <c:v>3.5671964735438761</c:v>
                </c:pt>
                <c:pt idx="905">
                  <c:v>3.5671964735438761</c:v>
                </c:pt>
                <c:pt idx="906">
                  <c:v>3.5671964735438761</c:v>
                </c:pt>
                <c:pt idx="907">
                  <c:v>3.5671964735438761</c:v>
                </c:pt>
                <c:pt idx="908">
                  <c:v>3.5671964735438761</c:v>
                </c:pt>
                <c:pt idx="909">
                  <c:v>3.5671964735438761</c:v>
                </c:pt>
                <c:pt idx="910">
                  <c:v>3.5671964735438761</c:v>
                </c:pt>
                <c:pt idx="911">
                  <c:v>3.5671964735438761</c:v>
                </c:pt>
                <c:pt idx="912">
                  <c:v>3.5671964735438761</c:v>
                </c:pt>
                <c:pt idx="913">
                  <c:v>3.5671964735438761</c:v>
                </c:pt>
                <c:pt idx="914">
                  <c:v>3.5671964735438761</c:v>
                </c:pt>
                <c:pt idx="915">
                  <c:v>3.5671964735438761</c:v>
                </c:pt>
                <c:pt idx="916">
                  <c:v>3.5671964735438761</c:v>
                </c:pt>
                <c:pt idx="917">
                  <c:v>3.5671964735438761</c:v>
                </c:pt>
                <c:pt idx="918">
                  <c:v>3.5671964735438761</c:v>
                </c:pt>
                <c:pt idx="919">
                  <c:v>3.5671964735438761</c:v>
                </c:pt>
                <c:pt idx="920">
                  <c:v>3.5671964735438761</c:v>
                </c:pt>
                <c:pt idx="921">
                  <c:v>3.5671964735438761</c:v>
                </c:pt>
                <c:pt idx="922">
                  <c:v>3.5671964735438761</c:v>
                </c:pt>
                <c:pt idx="923">
                  <c:v>3.5671964735438761</c:v>
                </c:pt>
                <c:pt idx="924">
                  <c:v>3.5671964735438761</c:v>
                </c:pt>
                <c:pt idx="925">
                  <c:v>3.5671964735438761</c:v>
                </c:pt>
                <c:pt idx="926">
                  <c:v>3.5671964735438761</c:v>
                </c:pt>
                <c:pt idx="927">
                  <c:v>3.5671964735438761</c:v>
                </c:pt>
                <c:pt idx="928">
                  <c:v>3.5671964735438761</c:v>
                </c:pt>
                <c:pt idx="929">
                  <c:v>3.5671964735438761</c:v>
                </c:pt>
                <c:pt idx="930">
                  <c:v>3.5671964735438761</c:v>
                </c:pt>
                <c:pt idx="931">
                  <c:v>3.5671964735438761</c:v>
                </c:pt>
                <c:pt idx="932">
                  <c:v>3.5671964735438761</c:v>
                </c:pt>
                <c:pt idx="933">
                  <c:v>3.5671964735438761</c:v>
                </c:pt>
                <c:pt idx="934">
                  <c:v>3.5671964735438761</c:v>
                </c:pt>
                <c:pt idx="935">
                  <c:v>3.5671964735438761</c:v>
                </c:pt>
                <c:pt idx="936">
                  <c:v>3.5671964735438761</c:v>
                </c:pt>
                <c:pt idx="937">
                  <c:v>3.5671964735438761</c:v>
                </c:pt>
                <c:pt idx="938">
                  <c:v>3.5671964735438761</c:v>
                </c:pt>
                <c:pt idx="939">
                  <c:v>3.5671964735438761</c:v>
                </c:pt>
                <c:pt idx="940">
                  <c:v>3.5671964735438761</c:v>
                </c:pt>
                <c:pt idx="941">
                  <c:v>3.5671964735438761</c:v>
                </c:pt>
                <c:pt idx="942">
                  <c:v>3.5671964735438761</c:v>
                </c:pt>
                <c:pt idx="943">
                  <c:v>3.5671964735438761</c:v>
                </c:pt>
                <c:pt idx="944">
                  <c:v>3.5671964735438761</c:v>
                </c:pt>
                <c:pt idx="945">
                  <c:v>3.5671964735438761</c:v>
                </c:pt>
                <c:pt idx="946">
                  <c:v>3.5671964735438761</c:v>
                </c:pt>
                <c:pt idx="947">
                  <c:v>3.5671964735438761</c:v>
                </c:pt>
                <c:pt idx="948">
                  <c:v>3.5671964735438761</c:v>
                </c:pt>
                <c:pt idx="949">
                  <c:v>3.5671964735438761</c:v>
                </c:pt>
                <c:pt idx="950">
                  <c:v>3.5671964735438761</c:v>
                </c:pt>
                <c:pt idx="951">
                  <c:v>3.5671964735438761</c:v>
                </c:pt>
                <c:pt idx="952">
                  <c:v>3.5671964735438761</c:v>
                </c:pt>
                <c:pt idx="953">
                  <c:v>3.5671964735438761</c:v>
                </c:pt>
                <c:pt idx="954">
                  <c:v>3.5671964735438761</c:v>
                </c:pt>
                <c:pt idx="955">
                  <c:v>3.5671964735438761</c:v>
                </c:pt>
                <c:pt idx="956">
                  <c:v>3.5671964735438761</c:v>
                </c:pt>
                <c:pt idx="957">
                  <c:v>3.5671964735438761</c:v>
                </c:pt>
                <c:pt idx="958">
                  <c:v>3.5671964735438761</c:v>
                </c:pt>
                <c:pt idx="959">
                  <c:v>3.5671964735438761</c:v>
                </c:pt>
                <c:pt idx="960">
                  <c:v>3.5671964735438761</c:v>
                </c:pt>
                <c:pt idx="961">
                  <c:v>3.5671964735438761</c:v>
                </c:pt>
                <c:pt idx="962">
                  <c:v>3.5671964735438761</c:v>
                </c:pt>
                <c:pt idx="963">
                  <c:v>3.5671964735438761</c:v>
                </c:pt>
                <c:pt idx="964">
                  <c:v>3.5671964735438761</c:v>
                </c:pt>
                <c:pt idx="965">
                  <c:v>3.5671964735438761</c:v>
                </c:pt>
                <c:pt idx="966">
                  <c:v>3.5671964735438761</c:v>
                </c:pt>
                <c:pt idx="967">
                  <c:v>3.5671964735438761</c:v>
                </c:pt>
                <c:pt idx="968">
                  <c:v>3.5671964735438761</c:v>
                </c:pt>
                <c:pt idx="969">
                  <c:v>3.5671964735438761</c:v>
                </c:pt>
                <c:pt idx="970">
                  <c:v>3.5671964735438761</c:v>
                </c:pt>
                <c:pt idx="971">
                  <c:v>3.5671964735438761</c:v>
                </c:pt>
                <c:pt idx="972">
                  <c:v>3.5671964735438761</c:v>
                </c:pt>
                <c:pt idx="973">
                  <c:v>3.5671964735438761</c:v>
                </c:pt>
                <c:pt idx="974">
                  <c:v>3.5671964735438761</c:v>
                </c:pt>
                <c:pt idx="975">
                  <c:v>3.5671964735438761</c:v>
                </c:pt>
                <c:pt idx="976">
                  <c:v>3.5671964735438761</c:v>
                </c:pt>
                <c:pt idx="977">
                  <c:v>3.5671964735438761</c:v>
                </c:pt>
                <c:pt idx="978">
                  <c:v>3.5671964735438761</c:v>
                </c:pt>
                <c:pt idx="979">
                  <c:v>3.5671964735438761</c:v>
                </c:pt>
                <c:pt idx="980">
                  <c:v>3.5671964735438761</c:v>
                </c:pt>
                <c:pt idx="981">
                  <c:v>3.5671964735438761</c:v>
                </c:pt>
                <c:pt idx="982">
                  <c:v>3.5671964735438761</c:v>
                </c:pt>
                <c:pt idx="983">
                  <c:v>3.5671964735438761</c:v>
                </c:pt>
                <c:pt idx="984">
                  <c:v>3.5671964735438761</c:v>
                </c:pt>
                <c:pt idx="985">
                  <c:v>3.5671964735438761</c:v>
                </c:pt>
                <c:pt idx="986">
                  <c:v>3.5671964735438761</c:v>
                </c:pt>
                <c:pt idx="987">
                  <c:v>3.5671964735438761</c:v>
                </c:pt>
                <c:pt idx="988">
                  <c:v>3.5671964735438761</c:v>
                </c:pt>
                <c:pt idx="989">
                  <c:v>3.5671964735438761</c:v>
                </c:pt>
                <c:pt idx="990">
                  <c:v>3.5671964735438761</c:v>
                </c:pt>
                <c:pt idx="991">
                  <c:v>3.5671964735438761</c:v>
                </c:pt>
                <c:pt idx="992">
                  <c:v>3.5671964735438761</c:v>
                </c:pt>
                <c:pt idx="993">
                  <c:v>3.5671964735438761</c:v>
                </c:pt>
                <c:pt idx="994">
                  <c:v>3.5671964735438761</c:v>
                </c:pt>
                <c:pt idx="995">
                  <c:v>3.5671964735438761</c:v>
                </c:pt>
                <c:pt idx="996">
                  <c:v>3.5671964735438761</c:v>
                </c:pt>
                <c:pt idx="997">
                  <c:v>3.5671964735438761</c:v>
                </c:pt>
                <c:pt idx="998">
                  <c:v>3.5671964735438761</c:v>
                </c:pt>
                <c:pt idx="999">
                  <c:v>3.5671964735438761</c:v>
                </c:pt>
                <c:pt idx="1000">
                  <c:v>3.5671964735438761</c:v>
                </c:pt>
                <c:pt idx="1001">
                  <c:v>3.5671964735438761</c:v>
                </c:pt>
                <c:pt idx="1002">
                  <c:v>3.5671964735438761</c:v>
                </c:pt>
                <c:pt idx="1003">
                  <c:v>3.5671964735438761</c:v>
                </c:pt>
                <c:pt idx="1004">
                  <c:v>3.5671964735438761</c:v>
                </c:pt>
                <c:pt idx="1005">
                  <c:v>3.5671964735438761</c:v>
                </c:pt>
                <c:pt idx="1006">
                  <c:v>3.5671964735438761</c:v>
                </c:pt>
                <c:pt idx="1007">
                  <c:v>3.5671964735438761</c:v>
                </c:pt>
                <c:pt idx="1008">
                  <c:v>3.5671964735438761</c:v>
                </c:pt>
                <c:pt idx="1009">
                  <c:v>3.5671964735438761</c:v>
                </c:pt>
                <c:pt idx="1010">
                  <c:v>3.5671964735438761</c:v>
                </c:pt>
                <c:pt idx="1011">
                  <c:v>3.5671964735438761</c:v>
                </c:pt>
                <c:pt idx="1012">
                  <c:v>3.5671964735438761</c:v>
                </c:pt>
                <c:pt idx="1013">
                  <c:v>3.5671964735438761</c:v>
                </c:pt>
                <c:pt idx="1014">
                  <c:v>3.5671964735438761</c:v>
                </c:pt>
                <c:pt idx="1015">
                  <c:v>3.5671964735438761</c:v>
                </c:pt>
                <c:pt idx="1016">
                  <c:v>3.5671964735438761</c:v>
                </c:pt>
                <c:pt idx="1017">
                  <c:v>3.5671964735438761</c:v>
                </c:pt>
                <c:pt idx="1018">
                  <c:v>3.5671964735438761</c:v>
                </c:pt>
                <c:pt idx="1019">
                  <c:v>3.5671964735438761</c:v>
                </c:pt>
                <c:pt idx="1020">
                  <c:v>3.5671964735438761</c:v>
                </c:pt>
                <c:pt idx="1021">
                  <c:v>3.5671964735438761</c:v>
                </c:pt>
                <c:pt idx="1022">
                  <c:v>3.5671964735438761</c:v>
                </c:pt>
                <c:pt idx="1023">
                  <c:v>3.5671964735438761</c:v>
                </c:pt>
                <c:pt idx="1024">
                  <c:v>3.5671964735438761</c:v>
                </c:pt>
                <c:pt idx="1025">
                  <c:v>3.5671964735438761</c:v>
                </c:pt>
                <c:pt idx="1026">
                  <c:v>3.5671964735438761</c:v>
                </c:pt>
                <c:pt idx="1027">
                  <c:v>3.5671964735438761</c:v>
                </c:pt>
                <c:pt idx="1028">
                  <c:v>3.5671964735438761</c:v>
                </c:pt>
                <c:pt idx="1029">
                  <c:v>3.5671964735438761</c:v>
                </c:pt>
                <c:pt idx="1030">
                  <c:v>3.5671964735438761</c:v>
                </c:pt>
                <c:pt idx="1031">
                  <c:v>3.5671964735438761</c:v>
                </c:pt>
                <c:pt idx="1032">
                  <c:v>3.5671964735438761</c:v>
                </c:pt>
                <c:pt idx="1033">
                  <c:v>3.5671964735438761</c:v>
                </c:pt>
                <c:pt idx="1034">
                  <c:v>3.5671964735438761</c:v>
                </c:pt>
                <c:pt idx="1035">
                  <c:v>3.5671964735438761</c:v>
                </c:pt>
                <c:pt idx="1036">
                  <c:v>3.5671964735438761</c:v>
                </c:pt>
                <c:pt idx="1037">
                  <c:v>3.5671964735438761</c:v>
                </c:pt>
                <c:pt idx="1038">
                  <c:v>3.5671964735438761</c:v>
                </c:pt>
                <c:pt idx="1039">
                  <c:v>3.5671964735438761</c:v>
                </c:pt>
                <c:pt idx="1040">
                  <c:v>3.5671964735438761</c:v>
                </c:pt>
                <c:pt idx="1041">
                  <c:v>3.5671964735438761</c:v>
                </c:pt>
                <c:pt idx="1042">
                  <c:v>3.5671964735438761</c:v>
                </c:pt>
                <c:pt idx="1043">
                  <c:v>3.5671964735438761</c:v>
                </c:pt>
                <c:pt idx="1044">
                  <c:v>3.5671964735438761</c:v>
                </c:pt>
                <c:pt idx="1045">
                  <c:v>3.5671964735438761</c:v>
                </c:pt>
                <c:pt idx="1046">
                  <c:v>3.5671964735438761</c:v>
                </c:pt>
                <c:pt idx="1047">
                  <c:v>3.5671964735438761</c:v>
                </c:pt>
                <c:pt idx="1048">
                  <c:v>3.5671964735438761</c:v>
                </c:pt>
                <c:pt idx="1049">
                  <c:v>3.5671964735438761</c:v>
                </c:pt>
                <c:pt idx="1050">
                  <c:v>3.5671964735438761</c:v>
                </c:pt>
                <c:pt idx="1051">
                  <c:v>3.5671964735438761</c:v>
                </c:pt>
                <c:pt idx="1052">
                  <c:v>3.5671964735438761</c:v>
                </c:pt>
                <c:pt idx="1053">
                  <c:v>3.5671964735438761</c:v>
                </c:pt>
                <c:pt idx="1054">
                  <c:v>3.5671964735438761</c:v>
                </c:pt>
                <c:pt idx="1055">
                  <c:v>3.5671964735438761</c:v>
                </c:pt>
                <c:pt idx="1056">
                  <c:v>3.5671964735438761</c:v>
                </c:pt>
                <c:pt idx="1057">
                  <c:v>3.5671964735438761</c:v>
                </c:pt>
                <c:pt idx="1058">
                  <c:v>3.5671964735438761</c:v>
                </c:pt>
                <c:pt idx="1059">
                  <c:v>3.5671964735438761</c:v>
                </c:pt>
                <c:pt idx="1060">
                  <c:v>3.5671964735438761</c:v>
                </c:pt>
                <c:pt idx="1061">
                  <c:v>3.5671964735438761</c:v>
                </c:pt>
                <c:pt idx="1062">
                  <c:v>3.5671964735438761</c:v>
                </c:pt>
                <c:pt idx="1063">
                  <c:v>3.5671964735438761</c:v>
                </c:pt>
                <c:pt idx="1064">
                  <c:v>3.5671964735438761</c:v>
                </c:pt>
                <c:pt idx="1065">
                  <c:v>3.5671964735438761</c:v>
                </c:pt>
                <c:pt idx="1066">
                  <c:v>3.5671964735438761</c:v>
                </c:pt>
                <c:pt idx="1067">
                  <c:v>3.5671964735438761</c:v>
                </c:pt>
                <c:pt idx="1068">
                  <c:v>3.5671964735438761</c:v>
                </c:pt>
                <c:pt idx="1069">
                  <c:v>3.5671964735438761</c:v>
                </c:pt>
                <c:pt idx="1070">
                  <c:v>3.5671964735438761</c:v>
                </c:pt>
                <c:pt idx="1071">
                  <c:v>3.5671964735438761</c:v>
                </c:pt>
                <c:pt idx="1072">
                  <c:v>3.5671964735438761</c:v>
                </c:pt>
                <c:pt idx="1073">
                  <c:v>3.5671964735438761</c:v>
                </c:pt>
                <c:pt idx="1074">
                  <c:v>3.5671964735438761</c:v>
                </c:pt>
                <c:pt idx="1075">
                  <c:v>3.5671964735438761</c:v>
                </c:pt>
                <c:pt idx="1076">
                  <c:v>3.5671964735438761</c:v>
                </c:pt>
                <c:pt idx="1077">
                  <c:v>3.5671964735438761</c:v>
                </c:pt>
                <c:pt idx="1078">
                  <c:v>3.5671964735438761</c:v>
                </c:pt>
                <c:pt idx="1079">
                  <c:v>3.5671964735438761</c:v>
                </c:pt>
                <c:pt idx="1080">
                  <c:v>3.5671964735438761</c:v>
                </c:pt>
                <c:pt idx="1081">
                  <c:v>3.5671964735438761</c:v>
                </c:pt>
                <c:pt idx="1082">
                  <c:v>3.5671964735438761</c:v>
                </c:pt>
                <c:pt idx="1083">
                  <c:v>3.5671964735438761</c:v>
                </c:pt>
                <c:pt idx="1084">
                  <c:v>3.5671964735438761</c:v>
                </c:pt>
                <c:pt idx="1085">
                  <c:v>3.5671964735438761</c:v>
                </c:pt>
                <c:pt idx="1086">
                  <c:v>3.5671964735438761</c:v>
                </c:pt>
                <c:pt idx="1087">
                  <c:v>3.5671964735438761</c:v>
                </c:pt>
                <c:pt idx="1088">
                  <c:v>3.5671964735438761</c:v>
                </c:pt>
                <c:pt idx="1089">
                  <c:v>3.5671964735438761</c:v>
                </c:pt>
                <c:pt idx="1090">
                  <c:v>3.5671964735438761</c:v>
                </c:pt>
                <c:pt idx="1091">
                  <c:v>3.5671964735438761</c:v>
                </c:pt>
                <c:pt idx="1092">
                  <c:v>3.5671964735438761</c:v>
                </c:pt>
                <c:pt idx="1093">
                  <c:v>3.5671964735438761</c:v>
                </c:pt>
                <c:pt idx="1094">
                  <c:v>3.5671964735438761</c:v>
                </c:pt>
                <c:pt idx="1095">
                  <c:v>3.5671964735438761</c:v>
                </c:pt>
                <c:pt idx="1096">
                  <c:v>3.5671964735438761</c:v>
                </c:pt>
                <c:pt idx="1097">
                  <c:v>3.5671964735438761</c:v>
                </c:pt>
                <c:pt idx="1098">
                  <c:v>3.5671964735438761</c:v>
                </c:pt>
                <c:pt idx="1099">
                  <c:v>3.5671964735438761</c:v>
                </c:pt>
                <c:pt idx="1100">
                  <c:v>3.5671964735438761</c:v>
                </c:pt>
                <c:pt idx="1101">
                  <c:v>3.5671964735438761</c:v>
                </c:pt>
                <c:pt idx="1102">
                  <c:v>3.5671964735438761</c:v>
                </c:pt>
                <c:pt idx="1103">
                  <c:v>3.5671964735438761</c:v>
                </c:pt>
                <c:pt idx="1104">
                  <c:v>3.5671964735438761</c:v>
                </c:pt>
                <c:pt idx="1105">
                  <c:v>3.5671964735438761</c:v>
                </c:pt>
                <c:pt idx="1106">
                  <c:v>3.5671964735438761</c:v>
                </c:pt>
                <c:pt idx="1107">
                  <c:v>3.5671964735438761</c:v>
                </c:pt>
                <c:pt idx="1108">
                  <c:v>3.5671964735438761</c:v>
                </c:pt>
                <c:pt idx="1109">
                  <c:v>3.5671964735438761</c:v>
                </c:pt>
                <c:pt idx="1110">
                  <c:v>3.5671964735438761</c:v>
                </c:pt>
                <c:pt idx="1111">
                  <c:v>3.5671964735438761</c:v>
                </c:pt>
                <c:pt idx="1112">
                  <c:v>3.5671964735438761</c:v>
                </c:pt>
                <c:pt idx="1113">
                  <c:v>3.5671964735438761</c:v>
                </c:pt>
                <c:pt idx="1114">
                  <c:v>3.5671964735438761</c:v>
                </c:pt>
                <c:pt idx="1115">
                  <c:v>3.5671964735438761</c:v>
                </c:pt>
                <c:pt idx="1116">
                  <c:v>3.5671964735438761</c:v>
                </c:pt>
                <c:pt idx="1117">
                  <c:v>3.5671964735438761</c:v>
                </c:pt>
                <c:pt idx="1118">
                  <c:v>3.5671964735438761</c:v>
                </c:pt>
                <c:pt idx="1119">
                  <c:v>3.5671964735438761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EF9-4ED0-A0C6-A413A6DFB380}"/>
            </c:ext>
          </c:extLst>
        </c:ser>
        <c:ser>
          <c:idx val="4"/>
          <c:order val="4"/>
          <c:tx>
            <c:v>LAL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43370.725694444445</c:v>
                </c:pt>
                <c:pt idx="272">
                  <c:v>43370.737500000003</c:v>
                </c:pt>
                <c:pt idx="273">
                  <c:v>43370.745833333334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#1__083118AM'!$L$2:$L$1121</c:f>
              <c:numCache>
                <c:formatCode>0.00</c:formatCode>
                <c:ptCount val="1120"/>
                <c:pt idx="0">
                  <c:v>3.4475162336384422</c:v>
                </c:pt>
                <c:pt idx="1">
                  <c:v>3.4475162336384422</c:v>
                </c:pt>
                <c:pt idx="2">
                  <c:v>3.4475162336384422</c:v>
                </c:pt>
                <c:pt idx="3">
                  <c:v>3.4475162336384422</c:v>
                </c:pt>
                <c:pt idx="4">
                  <c:v>3.4475162336384422</c:v>
                </c:pt>
                <c:pt idx="5">
                  <c:v>3.4475162336384422</c:v>
                </c:pt>
                <c:pt idx="6">
                  <c:v>3.4475162336384422</c:v>
                </c:pt>
                <c:pt idx="7">
                  <c:v>3.4475162336384422</c:v>
                </c:pt>
                <c:pt idx="8">
                  <c:v>3.4475162336384422</c:v>
                </c:pt>
                <c:pt idx="9">
                  <c:v>3.4475162336384422</c:v>
                </c:pt>
                <c:pt idx="10">
                  <c:v>3.4475162336384422</c:v>
                </c:pt>
                <c:pt idx="11">
                  <c:v>3.4475162336384422</c:v>
                </c:pt>
                <c:pt idx="12">
                  <c:v>3.4475162336384422</c:v>
                </c:pt>
                <c:pt idx="13">
                  <c:v>3.4475162336384422</c:v>
                </c:pt>
                <c:pt idx="14">
                  <c:v>3.4475162336384422</c:v>
                </c:pt>
                <c:pt idx="15">
                  <c:v>3.4475162336384422</c:v>
                </c:pt>
                <c:pt idx="16">
                  <c:v>3.4475162336384422</c:v>
                </c:pt>
                <c:pt idx="17">
                  <c:v>3.4475162336384422</c:v>
                </c:pt>
                <c:pt idx="18">
                  <c:v>3.4475162336384422</c:v>
                </c:pt>
                <c:pt idx="19">
                  <c:v>3.4475162336384422</c:v>
                </c:pt>
                <c:pt idx="20">
                  <c:v>3.4475162336384422</c:v>
                </c:pt>
                <c:pt idx="21">
                  <c:v>3.4475162336384422</c:v>
                </c:pt>
                <c:pt idx="22">
                  <c:v>3.4475162336384422</c:v>
                </c:pt>
                <c:pt idx="23">
                  <c:v>3.4475162336384422</c:v>
                </c:pt>
                <c:pt idx="24">
                  <c:v>3.4475162336384422</c:v>
                </c:pt>
                <c:pt idx="25">
                  <c:v>3.4475162336384422</c:v>
                </c:pt>
                <c:pt idx="26">
                  <c:v>3.4475162336384422</c:v>
                </c:pt>
                <c:pt idx="27">
                  <c:v>3.4475162336384422</c:v>
                </c:pt>
                <c:pt idx="28">
                  <c:v>3.4475162336384422</c:v>
                </c:pt>
                <c:pt idx="29">
                  <c:v>3.4475162336384422</c:v>
                </c:pt>
                <c:pt idx="30">
                  <c:v>3.4475162336384422</c:v>
                </c:pt>
                <c:pt idx="31">
                  <c:v>3.4475162336384422</c:v>
                </c:pt>
                <c:pt idx="32">
                  <c:v>3.4475162336384422</c:v>
                </c:pt>
                <c:pt idx="33">
                  <c:v>3.4475162336384422</c:v>
                </c:pt>
                <c:pt idx="34">
                  <c:v>3.4475162336384422</c:v>
                </c:pt>
                <c:pt idx="35">
                  <c:v>3.4475162336384422</c:v>
                </c:pt>
                <c:pt idx="36">
                  <c:v>3.4475162336384422</c:v>
                </c:pt>
                <c:pt idx="37">
                  <c:v>3.4475162336384422</c:v>
                </c:pt>
                <c:pt idx="38">
                  <c:v>3.4475162336384422</c:v>
                </c:pt>
                <c:pt idx="39">
                  <c:v>3.4475162336384422</c:v>
                </c:pt>
                <c:pt idx="40">
                  <c:v>3.4475162336384422</c:v>
                </c:pt>
                <c:pt idx="41">
                  <c:v>3.4475162336384422</c:v>
                </c:pt>
                <c:pt idx="42">
                  <c:v>3.4475162336384422</c:v>
                </c:pt>
                <c:pt idx="43">
                  <c:v>3.4475162336384422</c:v>
                </c:pt>
                <c:pt idx="44">
                  <c:v>3.4475162336384422</c:v>
                </c:pt>
                <c:pt idx="45">
                  <c:v>3.4475162336384422</c:v>
                </c:pt>
                <c:pt idx="46">
                  <c:v>3.4475162336384422</c:v>
                </c:pt>
                <c:pt idx="47">
                  <c:v>3.4475162336384422</c:v>
                </c:pt>
                <c:pt idx="48">
                  <c:v>3.4475162336384422</c:v>
                </c:pt>
                <c:pt idx="49">
                  <c:v>3.4475162336384422</c:v>
                </c:pt>
                <c:pt idx="50">
                  <c:v>3.4475162336384422</c:v>
                </c:pt>
                <c:pt idx="51">
                  <c:v>3.4475162336384422</c:v>
                </c:pt>
                <c:pt idx="52">
                  <c:v>3.4475162336384422</c:v>
                </c:pt>
                <c:pt idx="53">
                  <c:v>3.4475162336384422</c:v>
                </c:pt>
                <c:pt idx="54">
                  <c:v>3.4475162336384422</c:v>
                </c:pt>
                <c:pt idx="55">
                  <c:v>3.4475162336384422</c:v>
                </c:pt>
                <c:pt idx="56">
                  <c:v>3.4475162336384422</c:v>
                </c:pt>
                <c:pt idx="57">
                  <c:v>3.4475162336384422</c:v>
                </c:pt>
                <c:pt idx="58">
                  <c:v>3.4475162336384422</c:v>
                </c:pt>
                <c:pt idx="59">
                  <c:v>3.4475162336384422</c:v>
                </c:pt>
                <c:pt idx="60">
                  <c:v>3.4475162336384422</c:v>
                </c:pt>
                <c:pt idx="61">
                  <c:v>3.4475162336384422</c:v>
                </c:pt>
                <c:pt idx="62">
                  <c:v>3.4475162336384422</c:v>
                </c:pt>
                <c:pt idx="63">
                  <c:v>3.4475162336384422</c:v>
                </c:pt>
                <c:pt idx="64">
                  <c:v>3.4475162336384422</c:v>
                </c:pt>
                <c:pt idx="65">
                  <c:v>3.4475162336384422</c:v>
                </c:pt>
                <c:pt idx="66">
                  <c:v>3.4475162336384422</c:v>
                </c:pt>
                <c:pt idx="67">
                  <c:v>3.4475162336384422</c:v>
                </c:pt>
                <c:pt idx="68">
                  <c:v>3.4475162336384422</c:v>
                </c:pt>
                <c:pt idx="69">
                  <c:v>3.4475162336384422</c:v>
                </c:pt>
                <c:pt idx="70">
                  <c:v>3.4475162336384422</c:v>
                </c:pt>
                <c:pt idx="71">
                  <c:v>3.4475162336384422</c:v>
                </c:pt>
                <c:pt idx="72">
                  <c:v>3.4475162336384422</c:v>
                </c:pt>
                <c:pt idx="73">
                  <c:v>3.4475162336384422</c:v>
                </c:pt>
                <c:pt idx="74">
                  <c:v>3.4475162336384422</c:v>
                </c:pt>
                <c:pt idx="75">
                  <c:v>3.4475162336384422</c:v>
                </c:pt>
                <c:pt idx="76">
                  <c:v>3.4475162336384422</c:v>
                </c:pt>
                <c:pt idx="77">
                  <c:v>3.4475162336384422</c:v>
                </c:pt>
                <c:pt idx="78">
                  <c:v>3.4475162336384422</c:v>
                </c:pt>
                <c:pt idx="79">
                  <c:v>3.4475162336384422</c:v>
                </c:pt>
                <c:pt idx="80">
                  <c:v>3.4475162336384422</c:v>
                </c:pt>
                <c:pt idx="81">
                  <c:v>3.4475162336384422</c:v>
                </c:pt>
                <c:pt idx="82">
                  <c:v>3.4475162336384422</c:v>
                </c:pt>
                <c:pt idx="83">
                  <c:v>3.4475162336384422</c:v>
                </c:pt>
                <c:pt idx="84">
                  <c:v>3.4475162336384422</c:v>
                </c:pt>
                <c:pt idx="85">
                  <c:v>3.4475162336384422</c:v>
                </c:pt>
                <c:pt idx="86">
                  <c:v>3.4475162336384422</c:v>
                </c:pt>
                <c:pt idx="87">
                  <c:v>3.4475162336384422</c:v>
                </c:pt>
                <c:pt idx="88">
                  <c:v>3.4475162336384422</c:v>
                </c:pt>
                <c:pt idx="89">
                  <c:v>3.4475162336384422</c:v>
                </c:pt>
                <c:pt idx="90">
                  <c:v>3.4475162336384422</c:v>
                </c:pt>
                <c:pt idx="91">
                  <c:v>3.4475162336384422</c:v>
                </c:pt>
                <c:pt idx="92">
                  <c:v>3.4475162336384422</c:v>
                </c:pt>
                <c:pt idx="93">
                  <c:v>3.4475162336384422</c:v>
                </c:pt>
                <c:pt idx="94">
                  <c:v>3.4475162336384422</c:v>
                </c:pt>
                <c:pt idx="95">
                  <c:v>3.4475162336384422</c:v>
                </c:pt>
                <c:pt idx="96">
                  <c:v>3.4475162336384422</c:v>
                </c:pt>
                <c:pt idx="97">
                  <c:v>3.4475162336384422</c:v>
                </c:pt>
                <c:pt idx="98">
                  <c:v>3.4475162336384422</c:v>
                </c:pt>
                <c:pt idx="99">
                  <c:v>3.4475162336384422</c:v>
                </c:pt>
                <c:pt idx="100">
                  <c:v>3.4475162336384422</c:v>
                </c:pt>
                <c:pt idx="101">
                  <c:v>3.4475162336384422</c:v>
                </c:pt>
                <c:pt idx="102">
                  <c:v>3.4475162336384422</c:v>
                </c:pt>
                <c:pt idx="103">
                  <c:v>3.4475162336384422</c:v>
                </c:pt>
                <c:pt idx="104">
                  <c:v>3.4475162336384422</c:v>
                </c:pt>
                <c:pt idx="105">
                  <c:v>3.4475162336384422</c:v>
                </c:pt>
                <c:pt idx="106">
                  <c:v>3.4475162336384422</c:v>
                </c:pt>
                <c:pt idx="107">
                  <c:v>3.4475162336384422</c:v>
                </c:pt>
                <c:pt idx="108">
                  <c:v>3.4475162336384422</c:v>
                </c:pt>
                <c:pt idx="109">
                  <c:v>3.4475162336384422</c:v>
                </c:pt>
                <c:pt idx="110">
                  <c:v>3.4475162336384422</c:v>
                </c:pt>
                <c:pt idx="111">
                  <c:v>3.4475162336384422</c:v>
                </c:pt>
                <c:pt idx="112">
                  <c:v>3.4475162336384422</c:v>
                </c:pt>
                <c:pt idx="113">
                  <c:v>3.4475162336384422</c:v>
                </c:pt>
                <c:pt idx="114">
                  <c:v>3.4475162336384422</c:v>
                </c:pt>
                <c:pt idx="115">
                  <c:v>3.4475162336384422</c:v>
                </c:pt>
                <c:pt idx="116">
                  <c:v>3.4475162336384422</c:v>
                </c:pt>
                <c:pt idx="117">
                  <c:v>3.4475162336384422</c:v>
                </c:pt>
                <c:pt idx="118">
                  <c:v>3.4475162336384422</c:v>
                </c:pt>
                <c:pt idx="119">
                  <c:v>3.4475162336384422</c:v>
                </c:pt>
                <c:pt idx="120">
                  <c:v>3.4475162336384422</c:v>
                </c:pt>
                <c:pt idx="121">
                  <c:v>3.4475162336384422</c:v>
                </c:pt>
                <c:pt idx="122">
                  <c:v>3.4475162336384422</c:v>
                </c:pt>
                <c:pt idx="123">
                  <c:v>3.4475162336384422</c:v>
                </c:pt>
                <c:pt idx="124">
                  <c:v>3.4475162336384422</c:v>
                </c:pt>
                <c:pt idx="125">
                  <c:v>3.4475162336384422</c:v>
                </c:pt>
                <c:pt idx="126">
                  <c:v>3.4475162336384422</c:v>
                </c:pt>
                <c:pt idx="127">
                  <c:v>3.4475162336384422</c:v>
                </c:pt>
                <c:pt idx="128">
                  <c:v>3.4475162336384422</c:v>
                </c:pt>
                <c:pt idx="129">
                  <c:v>3.4475162336384422</c:v>
                </c:pt>
                <c:pt idx="130">
                  <c:v>3.4475162336384422</c:v>
                </c:pt>
                <c:pt idx="131">
                  <c:v>3.4475162336384422</c:v>
                </c:pt>
                <c:pt idx="132">
                  <c:v>3.4475162336384422</c:v>
                </c:pt>
                <c:pt idx="133">
                  <c:v>3.4475162336384422</c:v>
                </c:pt>
                <c:pt idx="134">
                  <c:v>3.4475162336384422</c:v>
                </c:pt>
                <c:pt idx="135">
                  <c:v>3.4475162336384422</c:v>
                </c:pt>
                <c:pt idx="136">
                  <c:v>3.4475162336384422</c:v>
                </c:pt>
                <c:pt idx="137">
                  <c:v>3.4475162336384422</c:v>
                </c:pt>
                <c:pt idx="138">
                  <c:v>3.4475162336384422</c:v>
                </c:pt>
                <c:pt idx="139">
                  <c:v>3.4475162336384422</c:v>
                </c:pt>
                <c:pt idx="140">
                  <c:v>3.4475162336384422</c:v>
                </c:pt>
                <c:pt idx="141">
                  <c:v>3.4475162336384422</c:v>
                </c:pt>
                <c:pt idx="142">
                  <c:v>3.4475162336384422</c:v>
                </c:pt>
                <c:pt idx="143">
                  <c:v>3.4475162336384422</c:v>
                </c:pt>
                <c:pt idx="144">
                  <c:v>3.4475162336384422</c:v>
                </c:pt>
                <c:pt idx="145">
                  <c:v>3.4475162336384422</c:v>
                </c:pt>
                <c:pt idx="146">
                  <c:v>3.4475162336384422</c:v>
                </c:pt>
                <c:pt idx="147">
                  <c:v>3.4475162336384422</c:v>
                </c:pt>
                <c:pt idx="148">
                  <c:v>3.4475162336384422</c:v>
                </c:pt>
                <c:pt idx="149">
                  <c:v>3.4475162336384422</c:v>
                </c:pt>
                <c:pt idx="150">
                  <c:v>3.4475162336384422</c:v>
                </c:pt>
                <c:pt idx="151">
                  <c:v>3.4475162336384422</c:v>
                </c:pt>
                <c:pt idx="152">
                  <c:v>3.4475162336384422</c:v>
                </c:pt>
                <c:pt idx="153">
                  <c:v>3.4475162336384422</c:v>
                </c:pt>
                <c:pt idx="154">
                  <c:v>3.4475162336384422</c:v>
                </c:pt>
                <c:pt idx="155">
                  <c:v>3.4475162336384422</c:v>
                </c:pt>
                <c:pt idx="156">
                  <c:v>3.4475162336384422</c:v>
                </c:pt>
                <c:pt idx="157">
                  <c:v>3.4475162336384422</c:v>
                </c:pt>
                <c:pt idx="158">
                  <c:v>3.4475162336384422</c:v>
                </c:pt>
                <c:pt idx="159">
                  <c:v>3.4475162336384422</c:v>
                </c:pt>
                <c:pt idx="160">
                  <c:v>3.4475162336384422</c:v>
                </c:pt>
                <c:pt idx="161">
                  <c:v>3.4475162336384422</c:v>
                </c:pt>
                <c:pt idx="162">
                  <c:v>3.4475162336384422</c:v>
                </c:pt>
                <c:pt idx="163">
                  <c:v>3.4475162336384422</c:v>
                </c:pt>
                <c:pt idx="164">
                  <c:v>3.4475162336384422</c:v>
                </c:pt>
                <c:pt idx="165">
                  <c:v>3.4475162336384422</c:v>
                </c:pt>
                <c:pt idx="166">
                  <c:v>3.4475162336384422</c:v>
                </c:pt>
                <c:pt idx="167">
                  <c:v>3.4475162336384422</c:v>
                </c:pt>
                <c:pt idx="168">
                  <c:v>3.4475162336384422</c:v>
                </c:pt>
                <c:pt idx="169">
                  <c:v>3.4475162336384422</c:v>
                </c:pt>
                <c:pt idx="170">
                  <c:v>3.4475162336384422</c:v>
                </c:pt>
                <c:pt idx="171">
                  <c:v>3.4475162336384422</c:v>
                </c:pt>
                <c:pt idx="172">
                  <c:v>3.4475162336384422</c:v>
                </c:pt>
                <c:pt idx="173">
                  <c:v>3.4475162336384422</c:v>
                </c:pt>
                <c:pt idx="174">
                  <c:v>3.4475162336384422</c:v>
                </c:pt>
                <c:pt idx="175">
                  <c:v>3.4475162336384422</c:v>
                </c:pt>
                <c:pt idx="176">
                  <c:v>3.4475162336384422</c:v>
                </c:pt>
                <c:pt idx="177">
                  <c:v>3.4475162336384422</c:v>
                </c:pt>
                <c:pt idx="178">
                  <c:v>3.4475162336384422</c:v>
                </c:pt>
                <c:pt idx="179">
                  <c:v>3.4475162336384422</c:v>
                </c:pt>
                <c:pt idx="180">
                  <c:v>3.4475162336384422</c:v>
                </c:pt>
                <c:pt idx="181">
                  <c:v>3.4475162336384422</c:v>
                </c:pt>
                <c:pt idx="182">
                  <c:v>3.4475162336384422</c:v>
                </c:pt>
                <c:pt idx="183">
                  <c:v>3.4475162336384422</c:v>
                </c:pt>
                <c:pt idx="184">
                  <c:v>3.4475162336384422</c:v>
                </c:pt>
                <c:pt idx="185">
                  <c:v>3.4475162336384422</c:v>
                </c:pt>
                <c:pt idx="186">
                  <c:v>3.4475162336384422</c:v>
                </c:pt>
                <c:pt idx="187">
                  <c:v>3.4475162336384422</c:v>
                </c:pt>
                <c:pt idx="188">
                  <c:v>3.4475162336384422</c:v>
                </c:pt>
                <c:pt idx="189">
                  <c:v>3.4475162336384422</c:v>
                </c:pt>
                <c:pt idx="190">
                  <c:v>3.4475162336384422</c:v>
                </c:pt>
                <c:pt idx="191">
                  <c:v>3.4475162336384422</c:v>
                </c:pt>
                <c:pt idx="192">
                  <c:v>3.4475162336384422</c:v>
                </c:pt>
                <c:pt idx="193">
                  <c:v>3.4475162336384422</c:v>
                </c:pt>
                <c:pt idx="194">
                  <c:v>3.4475162336384422</c:v>
                </c:pt>
                <c:pt idx="195">
                  <c:v>3.4475162336384422</c:v>
                </c:pt>
                <c:pt idx="196">
                  <c:v>3.4475162336384422</c:v>
                </c:pt>
                <c:pt idx="197">
                  <c:v>3.4475162336384422</c:v>
                </c:pt>
                <c:pt idx="198">
                  <c:v>3.4475162336384422</c:v>
                </c:pt>
                <c:pt idx="199">
                  <c:v>3.4475162336384422</c:v>
                </c:pt>
                <c:pt idx="200">
                  <c:v>3.4475162336384422</c:v>
                </c:pt>
                <c:pt idx="201">
                  <c:v>3.4475162336384422</c:v>
                </c:pt>
                <c:pt idx="202">
                  <c:v>3.4475162336384422</c:v>
                </c:pt>
                <c:pt idx="203">
                  <c:v>3.4475162336384422</c:v>
                </c:pt>
                <c:pt idx="204">
                  <c:v>3.4475162336384422</c:v>
                </c:pt>
                <c:pt idx="205">
                  <c:v>3.4475162336384422</c:v>
                </c:pt>
                <c:pt idx="206">
                  <c:v>3.4475162336384422</c:v>
                </c:pt>
                <c:pt idx="207">
                  <c:v>3.4475162336384422</c:v>
                </c:pt>
                <c:pt idx="208">
                  <c:v>3.4475162336384422</c:v>
                </c:pt>
                <c:pt idx="209">
                  <c:v>3.4475162336384422</c:v>
                </c:pt>
                <c:pt idx="210">
                  <c:v>3.4475162336384422</c:v>
                </c:pt>
                <c:pt idx="211">
                  <c:v>3.4475162336384422</c:v>
                </c:pt>
                <c:pt idx="212">
                  <c:v>3.4475162336384422</c:v>
                </c:pt>
                <c:pt idx="213">
                  <c:v>3.4475162336384422</c:v>
                </c:pt>
                <c:pt idx="214">
                  <c:v>3.4475162336384422</c:v>
                </c:pt>
                <c:pt idx="215">
                  <c:v>3.4475162336384422</c:v>
                </c:pt>
                <c:pt idx="216">
                  <c:v>3.4475162336384422</c:v>
                </c:pt>
                <c:pt idx="217">
                  <c:v>3.4475162336384422</c:v>
                </c:pt>
                <c:pt idx="218">
                  <c:v>3.4475162336384422</c:v>
                </c:pt>
                <c:pt idx="219">
                  <c:v>3.4475162336384422</c:v>
                </c:pt>
                <c:pt idx="220">
                  <c:v>3.4475162336384422</c:v>
                </c:pt>
                <c:pt idx="221">
                  <c:v>3.4475162336384422</c:v>
                </c:pt>
                <c:pt idx="222">
                  <c:v>3.4475162336384422</c:v>
                </c:pt>
                <c:pt idx="223">
                  <c:v>3.4475162336384422</c:v>
                </c:pt>
                <c:pt idx="224">
                  <c:v>3.4475162336384422</c:v>
                </c:pt>
                <c:pt idx="225">
                  <c:v>3.4475162336384422</c:v>
                </c:pt>
                <c:pt idx="226">
                  <c:v>3.4475162336384422</c:v>
                </c:pt>
                <c:pt idx="227">
                  <c:v>3.4475162336384422</c:v>
                </c:pt>
                <c:pt idx="228">
                  <c:v>3.4475162336384422</c:v>
                </c:pt>
                <c:pt idx="229">
                  <c:v>3.4475162336384422</c:v>
                </c:pt>
                <c:pt idx="230">
                  <c:v>3.4475162336384422</c:v>
                </c:pt>
                <c:pt idx="231">
                  <c:v>3.4475162336384422</c:v>
                </c:pt>
                <c:pt idx="232">
                  <c:v>3.4475162336384422</c:v>
                </c:pt>
                <c:pt idx="233">
                  <c:v>3.4475162336384422</c:v>
                </c:pt>
                <c:pt idx="234">
                  <c:v>3.4475162336384422</c:v>
                </c:pt>
                <c:pt idx="235">
                  <c:v>3.4475162336384422</c:v>
                </c:pt>
                <c:pt idx="236">
                  <c:v>3.4475162336384422</c:v>
                </c:pt>
                <c:pt idx="237">
                  <c:v>3.4475162336384422</c:v>
                </c:pt>
                <c:pt idx="238">
                  <c:v>3.4475162336384422</c:v>
                </c:pt>
                <c:pt idx="239">
                  <c:v>3.4475162336384422</c:v>
                </c:pt>
                <c:pt idx="240">
                  <c:v>3.4475162336384422</c:v>
                </c:pt>
                <c:pt idx="241">
                  <c:v>3.4475162336384422</c:v>
                </c:pt>
                <c:pt idx="242">
                  <c:v>3.4475162336384422</c:v>
                </c:pt>
                <c:pt idx="243">
                  <c:v>3.4475162336384422</c:v>
                </c:pt>
                <c:pt idx="244">
                  <c:v>3.4475162336384422</c:v>
                </c:pt>
                <c:pt idx="245">
                  <c:v>3.4475162336384422</c:v>
                </c:pt>
                <c:pt idx="246">
                  <c:v>3.4475162336384422</c:v>
                </c:pt>
                <c:pt idx="247">
                  <c:v>3.4475162336384422</c:v>
                </c:pt>
                <c:pt idx="248">
                  <c:v>3.4475162336384422</c:v>
                </c:pt>
                <c:pt idx="249">
                  <c:v>3.4475162336384422</c:v>
                </c:pt>
                <c:pt idx="250">
                  <c:v>3.4475162336384422</c:v>
                </c:pt>
                <c:pt idx="251">
                  <c:v>3.4475162336384422</c:v>
                </c:pt>
                <c:pt idx="252">
                  <c:v>3.4475162336384422</c:v>
                </c:pt>
                <c:pt idx="253">
                  <c:v>3.4475162336384422</c:v>
                </c:pt>
                <c:pt idx="254">
                  <c:v>3.4475162336384422</c:v>
                </c:pt>
                <c:pt idx="255">
                  <c:v>3.4475162336384422</c:v>
                </c:pt>
                <c:pt idx="256">
                  <c:v>3.4475162336384422</c:v>
                </c:pt>
                <c:pt idx="257">
                  <c:v>3.4475162336384422</c:v>
                </c:pt>
                <c:pt idx="258">
                  <c:v>3.4475162336384422</c:v>
                </c:pt>
                <c:pt idx="259">
                  <c:v>3.4475162336384422</c:v>
                </c:pt>
                <c:pt idx="260">
                  <c:v>3.4475162336384422</c:v>
                </c:pt>
                <c:pt idx="261">
                  <c:v>3.4475162336384422</c:v>
                </c:pt>
                <c:pt idx="262">
                  <c:v>3.4475162336384422</c:v>
                </c:pt>
                <c:pt idx="263">
                  <c:v>3.4475162336384422</c:v>
                </c:pt>
                <c:pt idx="264">
                  <c:v>3.4475162336384422</c:v>
                </c:pt>
                <c:pt idx="265">
                  <c:v>3.4475162336384422</c:v>
                </c:pt>
                <c:pt idx="266">
                  <c:v>3.4475162336384422</c:v>
                </c:pt>
                <c:pt idx="267">
                  <c:v>3.4475162336384422</c:v>
                </c:pt>
                <c:pt idx="268">
                  <c:v>3.4475162336384422</c:v>
                </c:pt>
                <c:pt idx="269">
                  <c:v>3.4475162336384422</c:v>
                </c:pt>
                <c:pt idx="270">
                  <c:v>3.4475162336384422</c:v>
                </c:pt>
                <c:pt idx="271">
                  <c:v>3.4475162336384422</c:v>
                </c:pt>
                <c:pt idx="272">
                  <c:v>3.4475162336384422</c:v>
                </c:pt>
                <c:pt idx="273">
                  <c:v>3.4475162336384422</c:v>
                </c:pt>
                <c:pt idx="274">
                  <c:v>3.4475162336384422</c:v>
                </c:pt>
                <c:pt idx="275">
                  <c:v>3.4475162336384422</c:v>
                </c:pt>
                <c:pt idx="276">
                  <c:v>3.4475162336384422</c:v>
                </c:pt>
                <c:pt idx="277">
                  <c:v>3.4475162336384422</c:v>
                </c:pt>
                <c:pt idx="278">
                  <c:v>3.4475162336384422</c:v>
                </c:pt>
                <c:pt idx="279">
                  <c:v>3.4475162336384422</c:v>
                </c:pt>
                <c:pt idx="280">
                  <c:v>3.4475162336384422</c:v>
                </c:pt>
                <c:pt idx="281">
                  <c:v>3.4475162336384422</c:v>
                </c:pt>
                <c:pt idx="282">
                  <c:v>3.4475162336384422</c:v>
                </c:pt>
                <c:pt idx="283">
                  <c:v>3.4475162336384422</c:v>
                </c:pt>
                <c:pt idx="284">
                  <c:v>3.4475162336384422</c:v>
                </c:pt>
                <c:pt idx="285">
                  <c:v>3.4475162336384422</c:v>
                </c:pt>
                <c:pt idx="286">
                  <c:v>3.4475162336384422</c:v>
                </c:pt>
                <c:pt idx="287">
                  <c:v>3.4475162336384422</c:v>
                </c:pt>
                <c:pt idx="288">
                  <c:v>3.4475162336384422</c:v>
                </c:pt>
                <c:pt idx="289">
                  <c:v>3.4475162336384422</c:v>
                </c:pt>
                <c:pt idx="290">
                  <c:v>3.4475162336384422</c:v>
                </c:pt>
                <c:pt idx="291">
                  <c:v>3.4475162336384422</c:v>
                </c:pt>
                <c:pt idx="292">
                  <c:v>3.4475162336384422</c:v>
                </c:pt>
                <c:pt idx="293">
                  <c:v>3.4475162336384422</c:v>
                </c:pt>
                <c:pt idx="294">
                  <c:v>3.4475162336384422</c:v>
                </c:pt>
                <c:pt idx="295">
                  <c:v>3.4475162336384422</c:v>
                </c:pt>
                <c:pt idx="296">
                  <c:v>3.4475162336384422</c:v>
                </c:pt>
                <c:pt idx="297">
                  <c:v>3.4475162336384422</c:v>
                </c:pt>
                <c:pt idx="298">
                  <c:v>3.4475162336384422</c:v>
                </c:pt>
                <c:pt idx="299">
                  <c:v>3.4475162336384422</c:v>
                </c:pt>
                <c:pt idx="300">
                  <c:v>3.4475162336384422</c:v>
                </c:pt>
                <c:pt idx="301">
                  <c:v>3.4475162336384422</c:v>
                </c:pt>
                <c:pt idx="302">
                  <c:v>3.4475162336384422</c:v>
                </c:pt>
                <c:pt idx="303">
                  <c:v>3.4475162336384422</c:v>
                </c:pt>
                <c:pt idx="304">
                  <c:v>3.4475162336384422</c:v>
                </c:pt>
                <c:pt idx="305">
                  <c:v>3.4475162336384422</c:v>
                </c:pt>
                <c:pt idx="306">
                  <c:v>3.4475162336384422</c:v>
                </c:pt>
                <c:pt idx="307">
                  <c:v>3.4475162336384422</c:v>
                </c:pt>
                <c:pt idx="308">
                  <c:v>3.4475162336384422</c:v>
                </c:pt>
                <c:pt idx="309">
                  <c:v>3.4475162336384422</c:v>
                </c:pt>
                <c:pt idx="310">
                  <c:v>3.4475162336384422</c:v>
                </c:pt>
                <c:pt idx="311">
                  <c:v>3.4475162336384422</c:v>
                </c:pt>
                <c:pt idx="312">
                  <c:v>3.4475162336384422</c:v>
                </c:pt>
                <c:pt idx="313">
                  <c:v>3.4475162336384422</c:v>
                </c:pt>
                <c:pt idx="314">
                  <c:v>3.4475162336384422</c:v>
                </c:pt>
                <c:pt idx="315">
                  <c:v>3.4475162336384422</c:v>
                </c:pt>
                <c:pt idx="316">
                  <c:v>3.4475162336384422</c:v>
                </c:pt>
                <c:pt idx="317">
                  <c:v>3.4475162336384422</c:v>
                </c:pt>
                <c:pt idx="318">
                  <c:v>3.4475162336384422</c:v>
                </c:pt>
                <c:pt idx="319">
                  <c:v>3.4475162336384422</c:v>
                </c:pt>
                <c:pt idx="320">
                  <c:v>3.4475162336384422</c:v>
                </c:pt>
                <c:pt idx="321">
                  <c:v>3.4475162336384422</c:v>
                </c:pt>
                <c:pt idx="322">
                  <c:v>3.4475162336384422</c:v>
                </c:pt>
                <c:pt idx="323">
                  <c:v>3.4475162336384422</c:v>
                </c:pt>
                <c:pt idx="324">
                  <c:v>3.4475162336384422</c:v>
                </c:pt>
                <c:pt idx="325">
                  <c:v>3.4475162336384422</c:v>
                </c:pt>
                <c:pt idx="326">
                  <c:v>3.4475162336384422</c:v>
                </c:pt>
                <c:pt idx="327">
                  <c:v>3.4475162336384422</c:v>
                </c:pt>
                <c:pt idx="328">
                  <c:v>3.4475162336384422</c:v>
                </c:pt>
                <c:pt idx="329">
                  <c:v>3.4475162336384422</c:v>
                </c:pt>
                <c:pt idx="330">
                  <c:v>3.4475162336384422</c:v>
                </c:pt>
                <c:pt idx="331">
                  <c:v>3.4475162336384422</c:v>
                </c:pt>
                <c:pt idx="332">
                  <c:v>3.4475162336384422</c:v>
                </c:pt>
                <c:pt idx="333">
                  <c:v>3.4475162336384422</c:v>
                </c:pt>
                <c:pt idx="334">
                  <c:v>3.4475162336384422</c:v>
                </c:pt>
                <c:pt idx="335">
                  <c:v>3.4475162336384422</c:v>
                </c:pt>
                <c:pt idx="336">
                  <c:v>3.4475162336384422</c:v>
                </c:pt>
                <c:pt idx="337">
                  <c:v>3.4475162336384422</c:v>
                </c:pt>
                <c:pt idx="338">
                  <c:v>3.4475162336384422</c:v>
                </c:pt>
                <c:pt idx="339">
                  <c:v>3.4475162336384422</c:v>
                </c:pt>
                <c:pt idx="340">
                  <c:v>3.4475162336384422</c:v>
                </c:pt>
                <c:pt idx="341">
                  <c:v>3.4475162336384422</c:v>
                </c:pt>
                <c:pt idx="342">
                  <c:v>3.4475162336384422</c:v>
                </c:pt>
                <c:pt idx="343">
                  <c:v>3.4475162336384422</c:v>
                </c:pt>
                <c:pt idx="344">
                  <c:v>3.4475162336384422</c:v>
                </c:pt>
                <c:pt idx="345">
                  <c:v>3.4475162336384422</c:v>
                </c:pt>
                <c:pt idx="346">
                  <c:v>3.4475162336384422</c:v>
                </c:pt>
                <c:pt idx="347">
                  <c:v>3.4475162336384422</c:v>
                </c:pt>
                <c:pt idx="348">
                  <c:v>3.4475162336384422</c:v>
                </c:pt>
                <c:pt idx="349">
                  <c:v>3.4475162336384422</c:v>
                </c:pt>
                <c:pt idx="350">
                  <c:v>3.4475162336384422</c:v>
                </c:pt>
                <c:pt idx="351">
                  <c:v>3.4475162336384422</c:v>
                </c:pt>
                <c:pt idx="352">
                  <c:v>3.4475162336384422</c:v>
                </c:pt>
                <c:pt idx="353">
                  <c:v>3.4475162336384422</c:v>
                </c:pt>
                <c:pt idx="354">
                  <c:v>3.4475162336384422</c:v>
                </c:pt>
                <c:pt idx="355">
                  <c:v>3.4475162336384422</c:v>
                </c:pt>
                <c:pt idx="356">
                  <c:v>3.4475162336384422</c:v>
                </c:pt>
                <c:pt idx="357">
                  <c:v>3.4475162336384422</c:v>
                </c:pt>
                <c:pt idx="358">
                  <c:v>3.4475162336384422</c:v>
                </c:pt>
                <c:pt idx="359">
                  <c:v>3.4475162336384422</c:v>
                </c:pt>
                <c:pt idx="360">
                  <c:v>3.4475162336384422</c:v>
                </c:pt>
                <c:pt idx="361">
                  <c:v>3.4475162336384422</c:v>
                </c:pt>
                <c:pt idx="362">
                  <c:v>3.4475162336384422</c:v>
                </c:pt>
                <c:pt idx="363">
                  <c:v>3.4475162336384422</c:v>
                </c:pt>
                <c:pt idx="364">
                  <c:v>3.4475162336384422</c:v>
                </c:pt>
                <c:pt idx="365">
                  <c:v>3.4475162336384422</c:v>
                </c:pt>
                <c:pt idx="366">
                  <c:v>3.4475162336384422</c:v>
                </c:pt>
                <c:pt idx="367">
                  <c:v>3.4475162336384422</c:v>
                </c:pt>
                <c:pt idx="368">
                  <c:v>3.4475162336384422</c:v>
                </c:pt>
                <c:pt idx="369">
                  <c:v>3.4475162336384422</c:v>
                </c:pt>
                <c:pt idx="370">
                  <c:v>3.4475162336384422</c:v>
                </c:pt>
                <c:pt idx="371">
                  <c:v>3.4475162336384422</c:v>
                </c:pt>
                <c:pt idx="372">
                  <c:v>3.4475162336384422</c:v>
                </c:pt>
                <c:pt idx="373">
                  <c:v>3.4475162336384422</c:v>
                </c:pt>
                <c:pt idx="374">
                  <c:v>3.4475162336384422</c:v>
                </c:pt>
                <c:pt idx="375">
                  <c:v>3.4475162336384422</c:v>
                </c:pt>
                <c:pt idx="376">
                  <c:v>3.4475162336384422</c:v>
                </c:pt>
                <c:pt idx="377">
                  <c:v>3.4475162336384422</c:v>
                </c:pt>
                <c:pt idx="378">
                  <c:v>3.4475162336384422</c:v>
                </c:pt>
                <c:pt idx="379">
                  <c:v>3.4475162336384422</c:v>
                </c:pt>
                <c:pt idx="380">
                  <c:v>3.4475162336384422</c:v>
                </c:pt>
                <c:pt idx="381">
                  <c:v>3.4475162336384422</c:v>
                </c:pt>
                <c:pt idx="382">
                  <c:v>3.4475162336384422</c:v>
                </c:pt>
                <c:pt idx="383">
                  <c:v>3.4475162336384422</c:v>
                </c:pt>
                <c:pt idx="384">
                  <c:v>3.4475162336384422</c:v>
                </c:pt>
                <c:pt idx="385">
                  <c:v>3.4475162336384422</c:v>
                </c:pt>
                <c:pt idx="386">
                  <c:v>3.4475162336384422</c:v>
                </c:pt>
                <c:pt idx="387">
                  <c:v>3.4475162336384422</c:v>
                </c:pt>
                <c:pt idx="388">
                  <c:v>3.4475162336384422</c:v>
                </c:pt>
                <c:pt idx="389">
                  <c:v>3.4475162336384422</c:v>
                </c:pt>
                <c:pt idx="390">
                  <c:v>3.4475162336384422</c:v>
                </c:pt>
                <c:pt idx="391">
                  <c:v>3.4475162336384422</c:v>
                </c:pt>
                <c:pt idx="392">
                  <c:v>3.4475162336384422</c:v>
                </c:pt>
                <c:pt idx="393">
                  <c:v>3.4475162336384422</c:v>
                </c:pt>
                <c:pt idx="394">
                  <c:v>3.4475162336384422</c:v>
                </c:pt>
                <c:pt idx="395">
                  <c:v>3.4475162336384422</c:v>
                </c:pt>
                <c:pt idx="396">
                  <c:v>3.4475162336384422</c:v>
                </c:pt>
                <c:pt idx="397">
                  <c:v>3.4475162336384422</c:v>
                </c:pt>
                <c:pt idx="398">
                  <c:v>3.4475162336384422</c:v>
                </c:pt>
                <c:pt idx="399">
                  <c:v>3.4475162336384422</c:v>
                </c:pt>
                <c:pt idx="400">
                  <c:v>3.4475162336384422</c:v>
                </c:pt>
                <c:pt idx="401">
                  <c:v>3.4475162336384422</c:v>
                </c:pt>
                <c:pt idx="402">
                  <c:v>3.4475162336384422</c:v>
                </c:pt>
                <c:pt idx="403">
                  <c:v>3.4475162336384422</c:v>
                </c:pt>
                <c:pt idx="404">
                  <c:v>3.4475162336384422</c:v>
                </c:pt>
                <c:pt idx="405">
                  <c:v>3.4475162336384422</c:v>
                </c:pt>
                <c:pt idx="406">
                  <c:v>3.4475162336384422</c:v>
                </c:pt>
                <c:pt idx="407">
                  <c:v>3.4475162336384422</c:v>
                </c:pt>
                <c:pt idx="408">
                  <c:v>3.4475162336384422</c:v>
                </c:pt>
                <c:pt idx="409">
                  <c:v>3.4475162336384422</c:v>
                </c:pt>
                <c:pt idx="410">
                  <c:v>3.4475162336384422</c:v>
                </c:pt>
                <c:pt idx="411">
                  <c:v>3.4475162336384422</c:v>
                </c:pt>
                <c:pt idx="412">
                  <c:v>3.4475162336384422</c:v>
                </c:pt>
                <c:pt idx="413">
                  <c:v>3.4475162336384422</c:v>
                </c:pt>
                <c:pt idx="414">
                  <c:v>3.4475162336384422</c:v>
                </c:pt>
                <c:pt idx="415">
                  <c:v>3.4475162336384422</c:v>
                </c:pt>
                <c:pt idx="416">
                  <c:v>3.4475162336384422</c:v>
                </c:pt>
                <c:pt idx="417">
                  <c:v>3.4475162336384422</c:v>
                </c:pt>
                <c:pt idx="418">
                  <c:v>3.4475162336384422</c:v>
                </c:pt>
                <c:pt idx="419">
                  <c:v>3.4475162336384422</c:v>
                </c:pt>
                <c:pt idx="420">
                  <c:v>3.4475162336384422</c:v>
                </c:pt>
                <c:pt idx="421">
                  <c:v>3.4475162336384422</c:v>
                </c:pt>
                <c:pt idx="422">
                  <c:v>3.4475162336384422</c:v>
                </c:pt>
                <c:pt idx="423">
                  <c:v>3.4475162336384422</c:v>
                </c:pt>
                <c:pt idx="424">
                  <c:v>3.4475162336384422</c:v>
                </c:pt>
                <c:pt idx="425">
                  <c:v>3.4475162336384422</c:v>
                </c:pt>
                <c:pt idx="426">
                  <c:v>3.4475162336384422</c:v>
                </c:pt>
                <c:pt idx="427">
                  <c:v>3.4475162336384422</c:v>
                </c:pt>
                <c:pt idx="428">
                  <c:v>3.4475162336384422</c:v>
                </c:pt>
                <c:pt idx="429">
                  <c:v>3.4475162336384422</c:v>
                </c:pt>
                <c:pt idx="430">
                  <c:v>3.4475162336384422</c:v>
                </c:pt>
                <c:pt idx="431">
                  <c:v>3.4475162336384422</c:v>
                </c:pt>
                <c:pt idx="432">
                  <c:v>3.4475162336384422</c:v>
                </c:pt>
                <c:pt idx="433">
                  <c:v>3.4475162336384422</c:v>
                </c:pt>
                <c:pt idx="434">
                  <c:v>3.4475162336384422</c:v>
                </c:pt>
                <c:pt idx="435">
                  <c:v>3.4475162336384422</c:v>
                </c:pt>
                <c:pt idx="436">
                  <c:v>3.4475162336384422</c:v>
                </c:pt>
                <c:pt idx="437">
                  <c:v>3.4475162336384422</c:v>
                </c:pt>
                <c:pt idx="438">
                  <c:v>3.4475162336384422</c:v>
                </c:pt>
                <c:pt idx="439">
                  <c:v>3.4475162336384422</c:v>
                </c:pt>
                <c:pt idx="440">
                  <c:v>3.4475162336384422</c:v>
                </c:pt>
                <c:pt idx="441">
                  <c:v>3.4475162336384422</c:v>
                </c:pt>
                <c:pt idx="442">
                  <c:v>3.4475162336384422</c:v>
                </c:pt>
                <c:pt idx="443">
                  <c:v>3.4475162336384422</c:v>
                </c:pt>
                <c:pt idx="444">
                  <c:v>3.4475162336384422</c:v>
                </c:pt>
                <c:pt idx="445">
                  <c:v>3.4475162336384422</c:v>
                </c:pt>
                <c:pt idx="446">
                  <c:v>3.4475162336384422</c:v>
                </c:pt>
                <c:pt idx="447">
                  <c:v>3.4475162336384422</c:v>
                </c:pt>
                <c:pt idx="448">
                  <c:v>3.4475162336384422</c:v>
                </c:pt>
                <c:pt idx="449">
                  <c:v>3.4475162336384422</c:v>
                </c:pt>
                <c:pt idx="450">
                  <c:v>3.4475162336384422</c:v>
                </c:pt>
                <c:pt idx="451">
                  <c:v>3.4475162336384422</c:v>
                </c:pt>
                <c:pt idx="452">
                  <c:v>3.4475162336384422</c:v>
                </c:pt>
                <c:pt idx="453">
                  <c:v>3.4475162336384422</c:v>
                </c:pt>
                <c:pt idx="454">
                  <c:v>3.4475162336384422</c:v>
                </c:pt>
                <c:pt idx="455">
                  <c:v>3.4475162336384422</c:v>
                </c:pt>
                <c:pt idx="456">
                  <c:v>3.4475162336384422</c:v>
                </c:pt>
                <c:pt idx="457">
                  <c:v>3.4475162336384422</c:v>
                </c:pt>
                <c:pt idx="458">
                  <c:v>3.4475162336384422</c:v>
                </c:pt>
                <c:pt idx="459">
                  <c:v>3.4475162336384422</c:v>
                </c:pt>
                <c:pt idx="460">
                  <c:v>3.4475162336384422</c:v>
                </c:pt>
                <c:pt idx="461">
                  <c:v>3.4475162336384422</c:v>
                </c:pt>
                <c:pt idx="462">
                  <c:v>3.4475162336384422</c:v>
                </c:pt>
                <c:pt idx="463">
                  <c:v>3.4475162336384422</c:v>
                </c:pt>
                <c:pt idx="464">
                  <c:v>3.4475162336384422</c:v>
                </c:pt>
                <c:pt idx="465">
                  <c:v>3.4475162336384422</c:v>
                </c:pt>
                <c:pt idx="466">
                  <c:v>3.4475162336384422</c:v>
                </c:pt>
                <c:pt idx="467">
                  <c:v>3.4475162336384422</c:v>
                </c:pt>
                <c:pt idx="468">
                  <c:v>3.4475162336384422</c:v>
                </c:pt>
                <c:pt idx="469">
                  <c:v>3.4475162336384422</c:v>
                </c:pt>
                <c:pt idx="470">
                  <c:v>3.4475162336384422</c:v>
                </c:pt>
                <c:pt idx="471">
                  <c:v>3.4475162336384422</c:v>
                </c:pt>
                <c:pt idx="472">
                  <c:v>3.4475162336384422</c:v>
                </c:pt>
                <c:pt idx="473">
                  <c:v>3.4475162336384422</c:v>
                </c:pt>
                <c:pt idx="474">
                  <c:v>3.4475162336384422</c:v>
                </c:pt>
                <c:pt idx="475">
                  <c:v>3.4475162336384422</c:v>
                </c:pt>
                <c:pt idx="476">
                  <c:v>3.4475162336384422</c:v>
                </c:pt>
                <c:pt idx="477">
                  <c:v>3.4475162336384422</c:v>
                </c:pt>
                <c:pt idx="478">
                  <c:v>3.4475162336384422</c:v>
                </c:pt>
                <c:pt idx="479">
                  <c:v>3.4475162336384422</c:v>
                </c:pt>
                <c:pt idx="480">
                  <c:v>3.4475162336384422</c:v>
                </c:pt>
                <c:pt idx="481">
                  <c:v>3.4475162336384422</c:v>
                </c:pt>
                <c:pt idx="482">
                  <c:v>3.4475162336384422</c:v>
                </c:pt>
                <c:pt idx="483">
                  <c:v>3.4475162336384422</c:v>
                </c:pt>
                <c:pt idx="484">
                  <c:v>3.4475162336384422</c:v>
                </c:pt>
                <c:pt idx="485">
                  <c:v>3.4475162336384422</c:v>
                </c:pt>
                <c:pt idx="486">
                  <c:v>3.4475162336384422</c:v>
                </c:pt>
                <c:pt idx="487">
                  <c:v>3.4475162336384422</c:v>
                </c:pt>
                <c:pt idx="488">
                  <c:v>3.4475162336384422</c:v>
                </c:pt>
                <c:pt idx="489">
                  <c:v>3.4475162336384422</c:v>
                </c:pt>
                <c:pt idx="490">
                  <c:v>3.4475162336384422</c:v>
                </c:pt>
                <c:pt idx="491">
                  <c:v>3.4475162336384422</c:v>
                </c:pt>
                <c:pt idx="492">
                  <c:v>3.4475162336384422</c:v>
                </c:pt>
                <c:pt idx="493">
                  <c:v>3.4475162336384422</c:v>
                </c:pt>
                <c:pt idx="494">
                  <c:v>3.4475162336384422</c:v>
                </c:pt>
                <c:pt idx="495">
                  <c:v>3.4475162336384422</c:v>
                </c:pt>
                <c:pt idx="496">
                  <c:v>3.4475162336384422</c:v>
                </c:pt>
                <c:pt idx="497">
                  <c:v>3.4475162336384422</c:v>
                </c:pt>
                <c:pt idx="498">
                  <c:v>3.4475162336384422</c:v>
                </c:pt>
                <c:pt idx="499">
                  <c:v>3.4475162336384422</c:v>
                </c:pt>
                <c:pt idx="500">
                  <c:v>3.4475162336384422</c:v>
                </c:pt>
                <c:pt idx="501">
                  <c:v>3.4475162336384422</c:v>
                </c:pt>
                <c:pt idx="502">
                  <c:v>3.4475162336384422</c:v>
                </c:pt>
                <c:pt idx="503">
                  <c:v>3.4475162336384422</c:v>
                </c:pt>
                <c:pt idx="504">
                  <c:v>3.4475162336384422</c:v>
                </c:pt>
                <c:pt idx="505">
                  <c:v>3.4475162336384422</c:v>
                </c:pt>
                <c:pt idx="506">
                  <c:v>3.4475162336384422</c:v>
                </c:pt>
                <c:pt idx="507">
                  <c:v>3.4475162336384422</c:v>
                </c:pt>
                <c:pt idx="508">
                  <c:v>3.4475162336384422</c:v>
                </c:pt>
                <c:pt idx="509">
                  <c:v>3.4475162336384422</c:v>
                </c:pt>
                <c:pt idx="510">
                  <c:v>3.4475162336384422</c:v>
                </c:pt>
                <c:pt idx="511">
                  <c:v>3.4475162336384422</c:v>
                </c:pt>
                <c:pt idx="512">
                  <c:v>3.4475162336384422</c:v>
                </c:pt>
                <c:pt idx="513">
                  <c:v>3.4475162336384422</c:v>
                </c:pt>
                <c:pt idx="514">
                  <c:v>3.4475162336384422</c:v>
                </c:pt>
                <c:pt idx="515">
                  <c:v>3.4475162336384422</c:v>
                </c:pt>
                <c:pt idx="516">
                  <c:v>3.4475162336384422</c:v>
                </c:pt>
                <c:pt idx="517">
                  <c:v>3.4475162336384422</c:v>
                </c:pt>
                <c:pt idx="518">
                  <c:v>3.4475162336384422</c:v>
                </c:pt>
                <c:pt idx="519">
                  <c:v>3.4475162336384422</c:v>
                </c:pt>
                <c:pt idx="520">
                  <c:v>3.4475162336384422</c:v>
                </c:pt>
                <c:pt idx="521">
                  <c:v>3.4475162336384422</c:v>
                </c:pt>
                <c:pt idx="522">
                  <c:v>3.4475162336384422</c:v>
                </c:pt>
                <c:pt idx="523">
                  <c:v>3.4475162336384422</c:v>
                </c:pt>
                <c:pt idx="524">
                  <c:v>3.4475162336384422</c:v>
                </c:pt>
                <c:pt idx="525">
                  <c:v>3.4475162336384422</c:v>
                </c:pt>
                <c:pt idx="526">
                  <c:v>3.4475162336384422</c:v>
                </c:pt>
                <c:pt idx="527">
                  <c:v>3.4475162336384422</c:v>
                </c:pt>
                <c:pt idx="528">
                  <c:v>3.4475162336384422</c:v>
                </c:pt>
                <c:pt idx="529">
                  <c:v>3.4475162336384422</c:v>
                </c:pt>
                <c:pt idx="530">
                  <c:v>3.4475162336384422</c:v>
                </c:pt>
                <c:pt idx="531">
                  <c:v>3.4475162336384422</c:v>
                </c:pt>
                <c:pt idx="532">
                  <c:v>3.4475162336384422</c:v>
                </c:pt>
                <c:pt idx="533">
                  <c:v>3.4475162336384422</c:v>
                </c:pt>
                <c:pt idx="534">
                  <c:v>3.4475162336384422</c:v>
                </c:pt>
                <c:pt idx="535">
                  <c:v>3.4475162336384422</c:v>
                </c:pt>
                <c:pt idx="536">
                  <c:v>3.4475162336384422</c:v>
                </c:pt>
                <c:pt idx="537">
                  <c:v>3.4475162336384422</c:v>
                </c:pt>
                <c:pt idx="538">
                  <c:v>3.4475162336384422</c:v>
                </c:pt>
                <c:pt idx="539">
                  <c:v>3.4475162336384422</c:v>
                </c:pt>
                <c:pt idx="540">
                  <c:v>3.4475162336384422</c:v>
                </c:pt>
                <c:pt idx="541">
                  <c:v>3.4475162336384422</c:v>
                </c:pt>
                <c:pt idx="542">
                  <c:v>3.4475162336384422</c:v>
                </c:pt>
                <c:pt idx="543">
                  <c:v>3.4475162336384422</c:v>
                </c:pt>
                <c:pt idx="544">
                  <c:v>3.4475162336384422</c:v>
                </c:pt>
                <c:pt idx="545">
                  <c:v>3.4475162336384422</c:v>
                </c:pt>
                <c:pt idx="546">
                  <c:v>3.4475162336384422</c:v>
                </c:pt>
                <c:pt idx="547">
                  <c:v>3.4475162336384422</c:v>
                </c:pt>
                <c:pt idx="548">
                  <c:v>3.4475162336384422</c:v>
                </c:pt>
                <c:pt idx="549">
                  <c:v>3.4475162336384422</c:v>
                </c:pt>
                <c:pt idx="550">
                  <c:v>3.4475162336384422</c:v>
                </c:pt>
                <c:pt idx="551">
                  <c:v>3.4475162336384422</c:v>
                </c:pt>
                <c:pt idx="552">
                  <c:v>3.4475162336384422</c:v>
                </c:pt>
                <c:pt idx="553">
                  <c:v>3.4475162336384422</c:v>
                </c:pt>
                <c:pt idx="554">
                  <c:v>3.4475162336384422</c:v>
                </c:pt>
                <c:pt idx="555">
                  <c:v>3.4475162336384422</c:v>
                </c:pt>
                <c:pt idx="556">
                  <c:v>3.4475162336384422</c:v>
                </c:pt>
                <c:pt idx="557">
                  <c:v>3.4475162336384422</c:v>
                </c:pt>
                <c:pt idx="558">
                  <c:v>3.4475162336384422</c:v>
                </c:pt>
                <c:pt idx="559">
                  <c:v>3.4475162336384422</c:v>
                </c:pt>
                <c:pt idx="560">
                  <c:v>3.4475162336384422</c:v>
                </c:pt>
                <c:pt idx="561">
                  <c:v>3.4475162336384422</c:v>
                </c:pt>
                <c:pt idx="562">
                  <c:v>3.4475162336384422</c:v>
                </c:pt>
                <c:pt idx="563">
                  <c:v>3.4475162336384422</c:v>
                </c:pt>
                <c:pt idx="564">
                  <c:v>3.4475162336384422</c:v>
                </c:pt>
                <c:pt idx="565">
                  <c:v>3.4475162336384422</c:v>
                </c:pt>
                <c:pt idx="566">
                  <c:v>3.4475162336384422</c:v>
                </c:pt>
                <c:pt idx="567">
                  <c:v>3.4475162336384422</c:v>
                </c:pt>
                <c:pt idx="568">
                  <c:v>3.4475162336384422</c:v>
                </c:pt>
                <c:pt idx="569">
                  <c:v>3.4475162336384422</c:v>
                </c:pt>
                <c:pt idx="570">
                  <c:v>3.4475162336384422</c:v>
                </c:pt>
                <c:pt idx="571">
                  <c:v>3.4475162336384422</c:v>
                </c:pt>
                <c:pt idx="572">
                  <c:v>3.4475162336384422</c:v>
                </c:pt>
                <c:pt idx="573">
                  <c:v>3.4475162336384422</c:v>
                </c:pt>
                <c:pt idx="574">
                  <c:v>3.4475162336384422</c:v>
                </c:pt>
                <c:pt idx="575">
                  <c:v>3.4475162336384422</c:v>
                </c:pt>
                <c:pt idx="576">
                  <c:v>3.4475162336384422</c:v>
                </c:pt>
                <c:pt idx="577">
                  <c:v>3.4475162336384422</c:v>
                </c:pt>
                <c:pt idx="578">
                  <c:v>3.4475162336384422</c:v>
                </c:pt>
                <c:pt idx="579">
                  <c:v>3.4475162336384422</c:v>
                </c:pt>
                <c:pt idx="580">
                  <c:v>3.4475162336384422</c:v>
                </c:pt>
                <c:pt idx="581">
                  <c:v>3.4475162336384422</c:v>
                </c:pt>
                <c:pt idx="582">
                  <c:v>3.4475162336384422</c:v>
                </c:pt>
                <c:pt idx="583">
                  <c:v>3.4475162336384422</c:v>
                </c:pt>
                <c:pt idx="584">
                  <c:v>3.4475162336384422</c:v>
                </c:pt>
                <c:pt idx="585">
                  <c:v>3.4475162336384422</c:v>
                </c:pt>
                <c:pt idx="586">
                  <c:v>3.4475162336384422</c:v>
                </c:pt>
                <c:pt idx="587">
                  <c:v>3.4475162336384422</c:v>
                </c:pt>
                <c:pt idx="588">
                  <c:v>3.4475162336384422</c:v>
                </c:pt>
                <c:pt idx="589">
                  <c:v>3.4475162336384422</c:v>
                </c:pt>
                <c:pt idx="590">
                  <c:v>3.4475162336384422</c:v>
                </c:pt>
                <c:pt idx="591">
                  <c:v>3.4475162336384422</c:v>
                </c:pt>
                <c:pt idx="592">
                  <c:v>3.4475162336384422</c:v>
                </c:pt>
                <c:pt idx="593">
                  <c:v>3.4475162336384422</c:v>
                </c:pt>
                <c:pt idx="594">
                  <c:v>3.4475162336384422</c:v>
                </c:pt>
                <c:pt idx="595">
                  <c:v>3.4475162336384422</c:v>
                </c:pt>
                <c:pt idx="596">
                  <c:v>3.4475162336384422</c:v>
                </c:pt>
                <c:pt idx="597">
                  <c:v>3.4475162336384422</c:v>
                </c:pt>
                <c:pt idx="598">
                  <c:v>3.4475162336384422</c:v>
                </c:pt>
                <c:pt idx="599">
                  <c:v>3.4475162336384422</c:v>
                </c:pt>
                <c:pt idx="600">
                  <c:v>3.4475162336384422</c:v>
                </c:pt>
                <c:pt idx="601">
                  <c:v>3.4475162336384422</c:v>
                </c:pt>
                <c:pt idx="602">
                  <c:v>3.4475162336384422</c:v>
                </c:pt>
                <c:pt idx="603">
                  <c:v>3.4475162336384422</c:v>
                </c:pt>
                <c:pt idx="604">
                  <c:v>3.4475162336384422</c:v>
                </c:pt>
                <c:pt idx="605">
                  <c:v>3.4475162336384422</c:v>
                </c:pt>
                <c:pt idx="606">
                  <c:v>3.4475162336384422</c:v>
                </c:pt>
                <c:pt idx="607">
                  <c:v>3.4475162336384422</c:v>
                </c:pt>
                <c:pt idx="608">
                  <c:v>3.4475162336384422</c:v>
                </c:pt>
                <c:pt idx="609">
                  <c:v>3.4475162336384422</c:v>
                </c:pt>
                <c:pt idx="610">
                  <c:v>3.4475162336384422</c:v>
                </c:pt>
                <c:pt idx="611">
                  <c:v>3.4475162336384422</c:v>
                </c:pt>
                <c:pt idx="612">
                  <c:v>3.4475162336384422</c:v>
                </c:pt>
                <c:pt idx="613">
                  <c:v>3.4475162336384422</c:v>
                </c:pt>
                <c:pt idx="614">
                  <c:v>3.4475162336384422</c:v>
                </c:pt>
                <c:pt idx="615">
                  <c:v>3.4475162336384422</c:v>
                </c:pt>
                <c:pt idx="616">
                  <c:v>3.4475162336384422</c:v>
                </c:pt>
                <c:pt idx="617">
                  <c:v>3.4475162336384422</c:v>
                </c:pt>
                <c:pt idx="618">
                  <c:v>3.4475162336384422</c:v>
                </c:pt>
                <c:pt idx="619">
                  <c:v>3.4475162336384422</c:v>
                </c:pt>
                <c:pt idx="620">
                  <c:v>3.4475162336384422</c:v>
                </c:pt>
                <c:pt idx="621">
                  <c:v>3.4475162336384422</c:v>
                </c:pt>
                <c:pt idx="622">
                  <c:v>3.4475162336384422</c:v>
                </c:pt>
                <c:pt idx="623">
                  <c:v>3.4475162336384422</c:v>
                </c:pt>
                <c:pt idx="624">
                  <c:v>3.4475162336384422</c:v>
                </c:pt>
                <c:pt idx="625">
                  <c:v>3.4475162336384422</c:v>
                </c:pt>
                <c:pt idx="626">
                  <c:v>3.4475162336384422</c:v>
                </c:pt>
                <c:pt idx="627">
                  <c:v>3.4475162336384422</c:v>
                </c:pt>
                <c:pt idx="628">
                  <c:v>3.4475162336384422</c:v>
                </c:pt>
                <c:pt idx="629">
                  <c:v>3.4475162336384422</c:v>
                </c:pt>
                <c:pt idx="630">
                  <c:v>3.4475162336384422</c:v>
                </c:pt>
                <c:pt idx="631">
                  <c:v>3.4475162336384422</c:v>
                </c:pt>
                <c:pt idx="632">
                  <c:v>3.4475162336384422</c:v>
                </c:pt>
                <c:pt idx="633">
                  <c:v>3.4475162336384422</c:v>
                </c:pt>
                <c:pt idx="634">
                  <c:v>3.4475162336384422</c:v>
                </c:pt>
                <c:pt idx="635">
                  <c:v>3.4475162336384422</c:v>
                </c:pt>
                <c:pt idx="636">
                  <c:v>3.4475162336384422</c:v>
                </c:pt>
                <c:pt idx="637">
                  <c:v>3.4475162336384422</c:v>
                </c:pt>
                <c:pt idx="638">
                  <c:v>3.4475162336384422</c:v>
                </c:pt>
                <c:pt idx="639">
                  <c:v>3.4475162336384422</c:v>
                </c:pt>
                <c:pt idx="640">
                  <c:v>3.4475162336384422</c:v>
                </c:pt>
                <c:pt idx="641">
                  <c:v>3.4475162336384422</c:v>
                </c:pt>
                <c:pt idx="642">
                  <c:v>3.4475162336384422</c:v>
                </c:pt>
                <c:pt idx="643">
                  <c:v>3.4475162336384422</c:v>
                </c:pt>
                <c:pt idx="644">
                  <c:v>3.4475162336384422</c:v>
                </c:pt>
                <c:pt idx="645">
                  <c:v>3.4475162336384422</c:v>
                </c:pt>
                <c:pt idx="646">
                  <c:v>3.4475162336384422</c:v>
                </c:pt>
                <c:pt idx="647">
                  <c:v>3.4475162336384422</c:v>
                </c:pt>
                <c:pt idx="648">
                  <c:v>3.4475162336384422</c:v>
                </c:pt>
                <c:pt idx="649">
                  <c:v>3.4475162336384422</c:v>
                </c:pt>
                <c:pt idx="650">
                  <c:v>3.4475162336384422</c:v>
                </c:pt>
                <c:pt idx="651">
                  <c:v>3.4475162336384422</c:v>
                </c:pt>
                <c:pt idx="652">
                  <c:v>3.4475162336384422</c:v>
                </c:pt>
                <c:pt idx="653">
                  <c:v>3.4475162336384422</c:v>
                </c:pt>
                <c:pt idx="654">
                  <c:v>3.4475162336384422</c:v>
                </c:pt>
                <c:pt idx="655">
                  <c:v>3.4475162336384422</c:v>
                </c:pt>
                <c:pt idx="656">
                  <c:v>3.4475162336384422</c:v>
                </c:pt>
                <c:pt idx="657">
                  <c:v>3.4475162336384422</c:v>
                </c:pt>
                <c:pt idx="658">
                  <c:v>3.4475162336384422</c:v>
                </c:pt>
                <c:pt idx="659">
                  <c:v>3.4475162336384422</c:v>
                </c:pt>
                <c:pt idx="660">
                  <c:v>3.4475162336384422</c:v>
                </c:pt>
                <c:pt idx="661">
                  <c:v>3.4475162336384422</c:v>
                </c:pt>
                <c:pt idx="662">
                  <c:v>3.4475162336384422</c:v>
                </c:pt>
                <c:pt idx="663">
                  <c:v>3.4475162336384422</c:v>
                </c:pt>
                <c:pt idx="664">
                  <c:v>3.4475162336384422</c:v>
                </c:pt>
                <c:pt idx="665">
                  <c:v>3.4475162336384422</c:v>
                </c:pt>
                <c:pt idx="666">
                  <c:v>3.4475162336384422</c:v>
                </c:pt>
                <c:pt idx="667">
                  <c:v>3.4475162336384422</c:v>
                </c:pt>
                <c:pt idx="668">
                  <c:v>3.4475162336384422</c:v>
                </c:pt>
                <c:pt idx="669">
                  <c:v>3.4475162336384422</c:v>
                </c:pt>
                <c:pt idx="670">
                  <c:v>3.4475162336384422</c:v>
                </c:pt>
                <c:pt idx="671">
                  <c:v>3.4475162336384422</c:v>
                </c:pt>
                <c:pt idx="672">
                  <c:v>3.4475162336384422</c:v>
                </c:pt>
                <c:pt idx="673">
                  <c:v>3.4475162336384422</c:v>
                </c:pt>
                <c:pt idx="674">
                  <c:v>3.4475162336384422</c:v>
                </c:pt>
                <c:pt idx="675">
                  <c:v>3.4475162336384422</c:v>
                </c:pt>
                <c:pt idx="676">
                  <c:v>3.4475162336384422</c:v>
                </c:pt>
                <c:pt idx="677">
                  <c:v>3.4475162336384422</c:v>
                </c:pt>
                <c:pt idx="678">
                  <c:v>3.4475162336384422</c:v>
                </c:pt>
                <c:pt idx="679">
                  <c:v>3.4475162336384422</c:v>
                </c:pt>
                <c:pt idx="680">
                  <c:v>3.4475162336384422</c:v>
                </c:pt>
                <c:pt idx="681">
                  <c:v>3.4475162336384422</c:v>
                </c:pt>
                <c:pt idx="682">
                  <c:v>3.4475162336384422</c:v>
                </c:pt>
                <c:pt idx="683">
                  <c:v>3.4475162336384422</c:v>
                </c:pt>
                <c:pt idx="684">
                  <c:v>3.4475162336384422</c:v>
                </c:pt>
                <c:pt idx="685">
                  <c:v>3.4475162336384422</c:v>
                </c:pt>
                <c:pt idx="686">
                  <c:v>3.4475162336384422</c:v>
                </c:pt>
                <c:pt idx="687">
                  <c:v>3.4475162336384422</c:v>
                </c:pt>
                <c:pt idx="688">
                  <c:v>3.4475162336384422</c:v>
                </c:pt>
                <c:pt idx="689">
                  <c:v>3.4475162336384422</c:v>
                </c:pt>
                <c:pt idx="690">
                  <c:v>3.4475162336384422</c:v>
                </c:pt>
                <c:pt idx="691">
                  <c:v>3.4475162336384422</c:v>
                </c:pt>
                <c:pt idx="692">
                  <c:v>3.4475162336384422</c:v>
                </c:pt>
                <c:pt idx="693">
                  <c:v>3.4475162336384422</c:v>
                </c:pt>
                <c:pt idx="694">
                  <c:v>3.4475162336384422</c:v>
                </c:pt>
                <c:pt idx="695">
                  <c:v>3.4475162336384422</c:v>
                </c:pt>
                <c:pt idx="696">
                  <c:v>3.4475162336384422</c:v>
                </c:pt>
                <c:pt idx="697">
                  <c:v>3.4475162336384422</c:v>
                </c:pt>
                <c:pt idx="698">
                  <c:v>3.4475162336384422</c:v>
                </c:pt>
                <c:pt idx="699">
                  <c:v>3.4475162336384422</c:v>
                </c:pt>
                <c:pt idx="700">
                  <c:v>3.4475162336384422</c:v>
                </c:pt>
                <c:pt idx="701">
                  <c:v>3.4475162336384422</c:v>
                </c:pt>
                <c:pt idx="702">
                  <c:v>3.4475162336384422</c:v>
                </c:pt>
                <c:pt idx="703">
                  <c:v>3.4475162336384422</c:v>
                </c:pt>
                <c:pt idx="704">
                  <c:v>3.4475162336384422</c:v>
                </c:pt>
                <c:pt idx="705">
                  <c:v>3.4475162336384422</c:v>
                </c:pt>
                <c:pt idx="706">
                  <c:v>3.4475162336384422</c:v>
                </c:pt>
                <c:pt idx="707">
                  <c:v>3.4475162336384422</c:v>
                </c:pt>
                <c:pt idx="708">
                  <c:v>3.4475162336384422</c:v>
                </c:pt>
                <c:pt idx="709">
                  <c:v>3.4475162336384422</c:v>
                </c:pt>
                <c:pt idx="710">
                  <c:v>3.4475162336384422</c:v>
                </c:pt>
                <c:pt idx="711">
                  <c:v>3.4475162336384422</c:v>
                </c:pt>
                <c:pt idx="712">
                  <c:v>3.4475162336384422</c:v>
                </c:pt>
                <c:pt idx="713">
                  <c:v>3.4475162336384422</c:v>
                </c:pt>
                <c:pt idx="714">
                  <c:v>3.4475162336384422</c:v>
                </c:pt>
                <c:pt idx="715">
                  <c:v>3.4475162336384422</c:v>
                </c:pt>
                <c:pt idx="716">
                  <c:v>3.4475162336384422</c:v>
                </c:pt>
                <c:pt idx="717">
                  <c:v>3.4475162336384422</c:v>
                </c:pt>
                <c:pt idx="718">
                  <c:v>3.4475162336384422</c:v>
                </c:pt>
                <c:pt idx="719">
                  <c:v>3.4475162336384422</c:v>
                </c:pt>
                <c:pt idx="720">
                  <c:v>3.4475162336384422</c:v>
                </c:pt>
                <c:pt idx="721">
                  <c:v>3.4475162336384422</c:v>
                </c:pt>
                <c:pt idx="722">
                  <c:v>3.4475162336384422</c:v>
                </c:pt>
                <c:pt idx="723">
                  <c:v>3.4475162336384422</c:v>
                </c:pt>
                <c:pt idx="724">
                  <c:v>3.4475162336384422</c:v>
                </c:pt>
                <c:pt idx="725">
                  <c:v>3.4475162336384422</c:v>
                </c:pt>
                <c:pt idx="726">
                  <c:v>3.4475162336384422</c:v>
                </c:pt>
                <c:pt idx="727">
                  <c:v>3.4475162336384422</c:v>
                </c:pt>
                <c:pt idx="728">
                  <c:v>3.4475162336384422</c:v>
                </c:pt>
                <c:pt idx="729">
                  <c:v>3.4475162336384422</c:v>
                </c:pt>
                <c:pt idx="730">
                  <c:v>3.4475162336384422</c:v>
                </c:pt>
                <c:pt idx="731">
                  <c:v>3.4475162336384422</c:v>
                </c:pt>
                <c:pt idx="732">
                  <c:v>3.4475162336384422</c:v>
                </c:pt>
                <c:pt idx="733">
                  <c:v>3.4475162336384422</c:v>
                </c:pt>
                <c:pt idx="734">
                  <c:v>3.4475162336384422</c:v>
                </c:pt>
                <c:pt idx="735">
                  <c:v>3.4475162336384422</c:v>
                </c:pt>
                <c:pt idx="736">
                  <c:v>3.4475162336384422</c:v>
                </c:pt>
                <c:pt idx="737">
                  <c:v>3.4475162336384422</c:v>
                </c:pt>
                <c:pt idx="738">
                  <c:v>3.4475162336384422</c:v>
                </c:pt>
                <c:pt idx="739">
                  <c:v>3.4475162336384422</c:v>
                </c:pt>
                <c:pt idx="740">
                  <c:v>3.4475162336384422</c:v>
                </c:pt>
                <c:pt idx="741">
                  <c:v>3.4475162336384422</c:v>
                </c:pt>
                <c:pt idx="742">
                  <c:v>3.4475162336384422</c:v>
                </c:pt>
                <c:pt idx="743">
                  <c:v>3.4475162336384422</c:v>
                </c:pt>
                <c:pt idx="744">
                  <c:v>3.4475162336384422</c:v>
                </c:pt>
                <c:pt idx="745">
                  <c:v>3.4475162336384422</c:v>
                </c:pt>
                <c:pt idx="746">
                  <c:v>3.4475162336384422</c:v>
                </c:pt>
                <c:pt idx="747">
                  <c:v>3.4475162336384422</c:v>
                </c:pt>
                <c:pt idx="748">
                  <c:v>3.4475162336384422</c:v>
                </c:pt>
                <c:pt idx="749">
                  <c:v>3.4475162336384422</c:v>
                </c:pt>
                <c:pt idx="750">
                  <c:v>3.4475162336384422</c:v>
                </c:pt>
                <c:pt idx="751">
                  <c:v>3.4475162336384422</c:v>
                </c:pt>
                <c:pt idx="752">
                  <c:v>3.4475162336384422</c:v>
                </c:pt>
                <c:pt idx="753">
                  <c:v>3.4475162336384422</c:v>
                </c:pt>
                <c:pt idx="754">
                  <c:v>3.4475162336384422</c:v>
                </c:pt>
                <c:pt idx="755">
                  <c:v>3.4475162336384422</c:v>
                </c:pt>
                <c:pt idx="756">
                  <c:v>3.4475162336384422</c:v>
                </c:pt>
                <c:pt idx="757">
                  <c:v>3.4475162336384422</c:v>
                </c:pt>
                <c:pt idx="758">
                  <c:v>3.4475162336384422</c:v>
                </c:pt>
                <c:pt idx="759">
                  <c:v>3.4475162336384422</c:v>
                </c:pt>
                <c:pt idx="760">
                  <c:v>3.4475162336384422</c:v>
                </c:pt>
                <c:pt idx="761">
                  <c:v>3.4475162336384422</c:v>
                </c:pt>
                <c:pt idx="762">
                  <c:v>3.4475162336384422</c:v>
                </c:pt>
                <c:pt idx="763">
                  <c:v>3.4475162336384422</c:v>
                </c:pt>
                <c:pt idx="764">
                  <c:v>3.4475162336384422</c:v>
                </c:pt>
                <c:pt idx="765">
                  <c:v>3.4475162336384422</c:v>
                </c:pt>
                <c:pt idx="766">
                  <c:v>3.4475162336384422</c:v>
                </c:pt>
                <c:pt idx="767">
                  <c:v>3.4475162336384422</c:v>
                </c:pt>
                <c:pt idx="768">
                  <c:v>3.4475162336384422</c:v>
                </c:pt>
                <c:pt idx="769">
                  <c:v>3.4475162336384422</c:v>
                </c:pt>
                <c:pt idx="770">
                  <c:v>3.4475162336384422</c:v>
                </c:pt>
                <c:pt idx="771">
                  <c:v>3.4475162336384422</c:v>
                </c:pt>
                <c:pt idx="772">
                  <c:v>3.4475162336384422</c:v>
                </c:pt>
                <c:pt idx="773">
                  <c:v>3.4475162336384422</c:v>
                </c:pt>
                <c:pt idx="774">
                  <c:v>3.4475162336384422</c:v>
                </c:pt>
                <c:pt idx="775">
                  <c:v>3.4475162336384422</c:v>
                </c:pt>
                <c:pt idx="776">
                  <c:v>3.4475162336384422</c:v>
                </c:pt>
                <c:pt idx="777">
                  <c:v>3.4475162336384422</c:v>
                </c:pt>
                <c:pt idx="778">
                  <c:v>3.4475162336384422</c:v>
                </c:pt>
                <c:pt idx="779">
                  <c:v>3.4475162336384422</c:v>
                </c:pt>
                <c:pt idx="780">
                  <c:v>3.4475162336384422</c:v>
                </c:pt>
                <c:pt idx="781">
                  <c:v>3.4475162336384422</c:v>
                </c:pt>
                <c:pt idx="782">
                  <c:v>3.4475162336384422</c:v>
                </c:pt>
                <c:pt idx="783">
                  <c:v>3.4475162336384422</c:v>
                </c:pt>
                <c:pt idx="784">
                  <c:v>3.4475162336384422</c:v>
                </c:pt>
                <c:pt idx="785">
                  <c:v>3.4475162336384422</c:v>
                </c:pt>
                <c:pt idx="786">
                  <c:v>3.4475162336384422</c:v>
                </c:pt>
                <c:pt idx="787">
                  <c:v>3.4475162336384422</c:v>
                </c:pt>
                <c:pt idx="788">
                  <c:v>3.4475162336384422</c:v>
                </c:pt>
                <c:pt idx="789">
                  <c:v>3.4475162336384422</c:v>
                </c:pt>
                <c:pt idx="790">
                  <c:v>3.4475162336384422</c:v>
                </c:pt>
                <c:pt idx="791">
                  <c:v>3.4475162336384422</c:v>
                </c:pt>
                <c:pt idx="792">
                  <c:v>3.4475162336384422</c:v>
                </c:pt>
                <c:pt idx="793">
                  <c:v>3.4475162336384422</c:v>
                </c:pt>
                <c:pt idx="794">
                  <c:v>3.4475162336384422</c:v>
                </c:pt>
                <c:pt idx="795">
                  <c:v>3.4475162336384422</c:v>
                </c:pt>
                <c:pt idx="796">
                  <c:v>3.4475162336384422</c:v>
                </c:pt>
                <c:pt idx="797">
                  <c:v>3.4475162336384422</c:v>
                </c:pt>
                <c:pt idx="798">
                  <c:v>3.4475162336384422</c:v>
                </c:pt>
                <c:pt idx="799">
                  <c:v>3.4475162336384422</c:v>
                </c:pt>
                <c:pt idx="800">
                  <c:v>3.4475162336384422</c:v>
                </c:pt>
                <c:pt idx="801">
                  <c:v>3.4475162336384422</c:v>
                </c:pt>
                <c:pt idx="802">
                  <c:v>3.4475162336384422</c:v>
                </c:pt>
                <c:pt idx="803">
                  <c:v>3.4475162336384422</c:v>
                </c:pt>
                <c:pt idx="804">
                  <c:v>3.4475162336384422</c:v>
                </c:pt>
                <c:pt idx="805">
                  <c:v>3.4475162336384422</c:v>
                </c:pt>
                <c:pt idx="806">
                  <c:v>3.4475162336384422</c:v>
                </c:pt>
                <c:pt idx="807">
                  <c:v>3.4475162336384422</c:v>
                </c:pt>
                <c:pt idx="808">
                  <c:v>3.4475162336384422</c:v>
                </c:pt>
                <c:pt idx="809">
                  <c:v>3.4475162336384422</c:v>
                </c:pt>
                <c:pt idx="810">
                  <c:v>3.4475162336384422</c:v>
                </c:pt>
                <c:pt idx="811">
                  <c:v>3.4475162336384422</c:v>
                </c:pt>
                <c:pt idx="812">
                  <c:v>3.4475162336384422</c:v>
                </c:pt>
                <c:pt idx="813">
                  <c:v>3.4475162336384422</c:v>
                </c:pt>
                <c:pt idx="814">
                  <c:v>3.4475162336384422</c:v>
                </c:pt>
                <c:pt idx="815">
                  <c:v>3.4475162336384422</c:v>
                </c:pt>
                <c:pt idx="816">
                  <c:v>3.4475162336384422</c:v>
                </c:pt>
                <c:pt idx="817">
                  <c:v>3.4475162336384422</c:v>
                </c:pt>
                <c:pt idx="818">
                  <c:v>3.4475162336384422</c:v>
                </c:pt>
                <c:pt idx="819">
                  <c:v>3.4475162336384422</c:v>
                </c:pt>
                <c:pt idx="820">
                  <c:v>3.4475162336384422</c:v>
                </c:pt>
                <c:pt idx="821">
                  <c:v>3.4475162336384422</c:v>
                </c:pt>
                <c:pt idx="822">
                  <c:v>3.4475162336384422</c:v>
                </c:pt>
                <c:pt idx="823">
                  <c:v>3.4475162336384422</c:v>
                </c:pt>
                <c:pt idx="824">
                  <c:v>3.4475162336384422</c:v>
                </c:pt>
                <c:pt idx="825">
                  <c:v>3.4475162336384422</c:v>
                </c:pt>
                <c:pt idx="826">
                  <c:v>3.4475162336384422</c:v>
                </c:pt>
                <c:pt idx="827">
                  <c:v>3.4475162336384422</c:v>
                </c:pt>
                <c:pt idx="828">
                  <c:v>3.4475162336384422</c:v>
                </c:pt>
                <c:pt idx="829">
                  <c:v>3.4475162336384422</c:v>
                </c:pt>
                <c:pt idx="830">
                  <c:v>3.4475162336384422</c:v>
                </c:pt>
                <c:pt idx="831">
                  <c:v>3.4475162336384422</c:v>
                </c:pt>
                <c:pt idx="832">
                  <c:v>3.4475162336384422</c:v>
                </c:pt>
                <c:pt idx="833">
                  <c:v>3.4475162336384422</c:v>
                </c:pt>
                <c:pt idx="834">
                  <c:v>3.4475162336384422</c:v>
                </c:pt>
                <c:pt idx="835">
                  <c:v>3.4475162336384422</c:v>
                </c:pt>
                <c:pt idx="836">
                  <c:v>3.4475162336384422</c:v>
                </c:pt>
                <c:pt idx="837">
                  <c:v>3.4475162336384422</c:v>
                </c:pt>
                <c:pt idx="838">
                  <c:v>3.4475162336384422</c:v>
                </c:pt>
                <c:pt idx="839">
                  <c:v>3.4475162336384422</c:v>
                </c:pt>
                <c:pt idx="840">
                  <c:v>3.4475162336384422</c:v>
                </c:pt>
                <c:pt idx="841">
                  <c:v>3.4475162336384422</c:v>
                </c:pt>
                <c:pt idx="842">
                  <c:v>3.4475162336384422</c:v>
                </c:pt>
                <c:pt idx="843">
                  <c:v>3.4475162336384422</c:v>
                </c:pt>
                <c:pt idx="844">
                  <c:v>3.4475162336384422</c:v>
                </c:pt>
                <c:pt idx="845">
                  <c:v>3.4475162336384422</c:v>
                </c:pt>
                <c:pt idx="846">
                  <c:v>3.4475162336384422</c:v>
                </c:pt>
                <c:pt idx="847">
                  <c:v>3.4475162336384422</c:v>
                </c:pt>
                <c:pt idx="848">
                  <c:v>3.4475162336384422</c:v>
                </c:pt>
                <c:pt idx="849">
                  <c:v>3.4475162336384422</c:v>
                </c:pt>
                <c:pt idx="850">
                  <c:v>3.4475162336384422</c:v>
                </c:pt>
                <c:pt idx="851">
                  <c:v>3.4475162336384422</c:v>
                </c:pt>
                <c:pt idx="852">
                  <c:v>3.4475162336384422</c:v>
                </c:pt>
                <c:pt idx="853">
                  <c:v>3.4475162336384422</c:v>
                </c:pt>
                <c:pt idx="854">
                  <c:v>3.4475162336384422</c:v>
                </c:pt>
                <c:pt idx="855">
                  <c:v>3.4475162336384422</c:v>
                </c:pt>
                <c:pt idx="856">
                  <c:v>3.4475162336384422</c:v>
                </c:pt>
                <c:pt idx="857">
                  <c:v>3.4475162336384422</c:v>
                </c:pt>
                <c:pt idx="858">
                  <c:v>3.4475162336384422</c:v>
                </c:pt>
                <c:pt idx="859">
                  <c:v>3.4475162336384422</c:v>
                </c:pt>
                <c:pt idx="860">
                  <c:v>3.4475162336384422</c:v>
                </c:pt>
                <c:pt idx="861">
                  <c:v>3.4475162336384422</c:v>
                </c:pt>
                <c:pt idx="862">
                  <c:v>3.4475162336384422</c:v>
                </c:pt>
                <c:pt idx="863">
                  <c:v>3.4475162336384422</c:v>
                </c:pt>
                <c:pt idx="864">
                  <c:v>3.4475162336384422</c:v>
                </c:pt>
                <c:pt idx="865">
                  <c:v>3.4475162336384422</c:v>
                </c:pt>
                <c:pt idx="866">
                  <c:v>3.4475162336384422</c:v>
                </c:pt>
                <c:pt idx="867">
                  <c:v>3.4475162336384422</c:v>
                </c:pt>
                <c:pt idx="868">
                  <c:v>3.4475162336384422</c:v>
                </c:pt>
                <c:pt idx="869">
                  <c:v>3.4475162336384422</c:v>
                </c:pt>
                <c:pt idx="870">
                  <c:v>3.4475162336384422</c:v>
                </c:pt>
                <c:pt idx="871">
                  <c:v>3.4475162336384422</c:v>
                </c:pt>
                <c:pt idx="872">
                  <c:v>3.4475162336384422</c:v>
                </c:pt>
                <c:pt idx="873">
                  <c:v>3.4475162336384422</c:v>
                </c:pt>
                <c:pt idx="874">
                  <c:v>3.4475162336384422</c:v>
                </c:pt>
                <c:pt idx="875">
                  <c:v>3.4475162336384422</c:v>
                </c:pt>
                <c:pt idx="876">
                  <c:v>3.4475162336384422</c:v>
                </c:pt>
                <c:pt idx="877">
                  <c:v>3.4475162336384422</c:v>
                </c:pt>
                <c:pt idx="878">
                  <c:v>3.4475162336384422</c:v>
                </c:pt>
                <c:pt idx="879">
                  <c:v>3.4475162336384422</c:v>
                </c:pt>
                <c:pt idx="880">
                  <c:v>3.4475162336384422</c:v>
                </c:pt>
                <c:pt idx="881">
                  <c:v>3.4475162336384422</c:v>
                </c:pt>
                <c:pt idx="882">
                  <c:v>3.4475162336384422</c:v>
                </c:pt>
                <c:pt idx="883">
                  <c:v>3.4475162336384422</c:v>
                </c:pt>
                <c:pt idx="884">
                  <c:v>3.4475162336384422</c:v>
                </c:pt>
                <c:pt idx="885">
                  <c:v>3.4475162336384422</c:v>
                </c:pt>
                <c:pt idx="886">
                  <c:v>3.4475162336384422</c:v>
                </c:pt>
                <c:pt idx="887">
                  <c:v>3.4475162336384422</c:v>
                </c:pt>
                <c:pt idx="888">
                  <c:v>3.4475162336384422</c:v>
                </c:pt>
                <c:pt idx="889">
                  <c:v>3.4475162336384422</c:v>
                </c:pt>
                <c:pt idx="890">
                  <c:v>3.4475162336384422</c:v>
                </c:pt>
                <c:pt idx="891">
                  <c:v>3.4475162336384422</c:v>
                </c:pt>
                <c:pt idx="892">
                  <c:v>3.4475162336384422</c:v>
                </c:pt>
                <c:pt idx="893">
                  <c:v>3.4475162336384422</c:v>
                </c:pt>
                <c:pt idx="894">
                  <c:v>3.4475162336384422</c:v>
                </c:pt>
                <c:pt idx="895">
                  <c:v>3.4475162336384422</c:v>
                </c:pt>
                <c:pt idx="896">
                  <c:v>3.4475162336384422</c:v>
                </c:pt>
                <c:pt idx="897">
                  <c:v>3.4475162336384422</c:v>
                </c:pt>
                <c:pt idx="898">
                  <c:v>3.4475162336384422</c:v>
                </c:pt>
                <c:pt idx="899">
                  <c:v>3.4475162336384422</c:v>
                </c:pt>
                <c:pt idx="900">
                  <c:v>3.4475162336384422</c:v>
                </c:pt>
                <c:pt idx="901">
                  <c:v>3.4475162336384422</c:v>
                </c:pt>
                <c:pt idx="902">
                  <c:v>3.4475162336384422</c:v>
                </c:pt>
                <c:pt idx="903">
                  <c:v>3.4475162336384422</c:v>
                </c:pt>
                <c:pt idx="904">
                  <c:v>3.4475162336384422</c:v>
                </c:pt>
                <c:pt idx="905">
                  <c:v>3.4475162336384422</c:v>
                </c:pt>
                <c:pt idx="906">
                  <c:v>3.4475162336384422</c:v>
                </c:pt>
                <c:pt idx="907">
                  <c:v>3.4475162336384422</c:v>
                </c:pt>
                <c:pt idx="908">
                  <c:v>3.4475162336384422</c:v>
                </c:pt>
                <c:pt idx="909">
                  <c:v>3.4475162336384422</c:v>
                </c:pt>
                <c:pt idx="910">
                  <c:v>3.4475162336384422</c:v>
                </c:pt>
                <c:pt idx="911">
                  <c:v>3.4475162336384422</c:v>
                </c:pt>
                <c:pt idx="912">
                  <c:v>3.4475162336384422</c:v>
                </c:pt>
                <c:pt idx="913">
                  <c:v>3.4475162336384422</c:v>
                </c:pt>
                <c:pt idx="914">
                  <c:v>3.4475162336384422</c:v>
                </c:pt>
                <c:pt idx="915">
                  <c:v>3.4475162336384422</c:v>
                </c:pt>
                <c:pt idx="916">
                  <c:v>3.4475162336384422</c:v>
                </c:pt>
                <c:pt idx="917">
                  <c:v>3.4475162336384422</c:v>
                </c:pt>
                <c:pt idx="918">
                  <c:v>3.4475162336384422</c:v>
                </c:pt>
                <c:pt idx="919">
                  <c:v>3.4475162336384422</c:v>
                </c:pt>
                <c:pt idx="920">
                  <c:v>3.4475162336384422</c:v>
                </c:pt>
                <c:pt idx="921">
                  <c:v>3.4475162336384422</c:v>
                </c:pt>
                <c:pt idx="922">
                  <c:v>3.4475162336384422</c:v>
                </c:pt>
                <c:pt idx="923">
                  <c:v>3.4475162336384422</c:v>
                </c:pt>
                <c:pt idx="924">
                  <c:v>3.4475162336384422</c:v>
                </c:pt>
                <c:pt idx="925">
                  <c:v>3.4475162336384422</c:v>
                </c:pt>
                <c:pt idx="926">
                  <c:v>3.4475162336384422</c:v>
                </c:pt>
                <c:pt idx="927">
                  <c:v>3.4475162336384422</c:v>
                </c:pt>
                <c:pt idx="928">
                  <c:v>3.4475162336384422</c:v>
                </c:pt>
                <c:pt idx="929">
                  <c:v>3.4475162336384422</c:v>
                </c:pt>
                <c:pt idx="930">
                  <c:v>3.4475162336384422</c:v>
                </c:pt>
                <c:pt idx="931">
                  <c:v>3.4475162336384422</c:v>
                </c:pt>
                <c:pt idx="932">
                  <c:v>3.4475162336384422</c:v>
                </c:pt>
                <c:pt idx="933">
                  <c:v>3.4475162336384422</c:v>
                </c:pt>
                <c:pt idx="934">
                  <c:v>3.4475162336384422</c:v>
                </c:pt>
                <c:pt idx="935">
                  <c:v>3.4475162336384422</c:v>
                </c:pt>
                <c:pt idx="936">
                  <c:v>3.4475162336384422</c:v>
                </c:pt>
                <c:pt idx="937">
                  <c:v>3.4475162336384422</c:v>
                </c:pt>
                <c:pt idx="938">
                  <c:v>3.4475162336384422</c:v>
                </c:pt>
                <c:pt idx="939">
                  <c:v>3.4475162336384422</c:v>
                </c:pt>
                <c:pt idx="940">
                  <c:v>3.4475162336384422</c:v>
                </c:pt>
                <c:pt idx="941">
                  <c:v>3.4475162336384422</c:v>
                </c:pt>
                <c:pt idx="942">
                  <c:v>3.4475162336384422</c:v>
                </c:pt>
                <c:pt idx="943">
                  <c:v>3.4475162336384422</c:v>
                </c:pt>
                <c:pt idx="944">
                  <c:v>3.4475162336384422</c:v>
                </c:pt>
                <c:pt idx="945">
                  <c:v>3.4475162336384422</c:v>
                </c:pt>
                <c:pt idx="946">
                  <c:v>3.4475162336384422</c:v>
                </c:pt>
                <c:pt idx="947">
                  <c:v>3.4475162336384422</c:v>
                </c:pt>
                <c:pt idx="948">
                  <c:v>3.4475162336384422</c:v>
                </c:pt>
                <c:pt idx="949">
                  <c:v>3.4475162336384422</c:v>
                </c:pt>
                <c:pt idx="950">
                  <c:v>3.4475162336384422</c:v>
                </c:pt>
                <c:pt idx="951">
                  <c:v>3.4475162336384422</c:v>
                </c:pt>
                <c:pt idx="952">
                  <c:v>3.4475162336384422</c:v>
                </c:pt>
                <c:pt idx="953">
                  <c:v>3.4475162336384422</c:v>
                </c:pt>
                <c:pt idx="954">
                  <c:v>3.4475162336384422</c:v>
                </c:pt>
                <c:pt idx="955">
                  <c:v>3.4475162336384422</c:v>
                </c:pt>
                <c:pt idx="956">
                  <c:v>3.4475162336384422</c:v>
                </c:pt>
                <c:pt idx="957">
                  <c:v>3.4475162336384422</c:v>
                </c:pt>
                <c:pt idx="958">
                  <c:v>3.4475162336384422</c:v>
                </c:pt>
                <c:pt idx="959">
                  <c:v>3.4475162336384422</c:v>
                </c:pt>
                <c:pt idx="960">
                  <c:v>3.4475162336384422</c:v>
                </c:pt>
                <c:pt idx="961">
                  <c:v>3.4475162336384422</c:v>
                </c:pt>
                <c:pt idx="962">
                  <c:v>3.4475162336384422</c:v>
                </c:pt>
                <c:pt idx="963">
                  <c:v>3.4475162336384422</c:v>
                </c:pt>
                <c:pt idx="964">
                  <c:v>3.4475162336384422</c:v>
                </c:pt>
                <c:pt idx="965">
                  <c:v>3.4475162336384422</c:v>
                </c:pt>
                <c:pt idx="966">
                  <c:v>3.4475162336384422</c:v>
                </c:pt>
                <c:pt idx="967">
                  <c:v>3.4475162336384422</c:v>
                </c:pt>
                <c:pt idx="968">
                  <c:v>3.4475162336384422</c:v>
                </c:pt>
                <c:pt idx="969">
                  <c:v>3.4475162336384422</c:v>
                </c:pt>
                <c:pt idx="970">
                  <c:v>3.4475162336384422</c:v>
                </c:pt>
                <c:pt idx="971">
                  <c:v>3.4475162336384422</c:v>
                </c:pt>
                <c:pt idx="972">
                  <c:v>3.4475162336384422</c:v>
                </c:pt>
                <c:pt idx="973">
                  <c:v>3.4475162336384422</c:v>
                </c:pt>
                <c:pt idx="974">
                  <c:v>3.4475162336384422</c:v>
                </c:pt>
                <c:pt idx="975">
                  <c:v>3.4475162336384422</c:v>
                </c:pt>
                <c:pt idx="976">
                  <c:v>3.4475162336384422</c:v>
                </c:pt>
                <c:pt idx="977">
                  <c:v>3.4475162336384422</c:v>
                </c:pt>
                <c:pt idx="978">
                  <c:v>3.4475162336384422</c:v>
                </c:pt>
                <c:pt idx="979">
                  <c:v>3.4475162336384422</c:v>
                </c:pt>
                <c:pt idx="980">
                  <c:v>3.4475162336384422</c:v>
                </c:pt>
                <c:pt idx="981">
                  <c:v>3.4475162336384422</c:v>
                </c:pt>
                <c:pt idx="982">
                  <c:v>3.4475162336384422</c:v>
                </c:pt>
                <c:pt idx="983">
                  <c:v>3.4475162336384422</c:v>
                </c:pt>
                <c:pt idx="984">
                  <c:v>3.4475162336384422</c:v>
                </c:pt>
                <c:pt idx="985">
                  <c:v>3.4475162336384422</c:v>
                </c:pt>
                <c:pt idx="986">
                  <c:v>3.4475162336384422</c:v>
                </c:pt>
                <c:pt idx="987">
                  <c:v>3.4475162336384422</c:v>
                </c:pt>
                <c:pt idx="988">
                  <c:v>3.4475162336384422</c:v>
                </c:pt>
                <c:pt idx="989">
                  <c:v>3.4475162336384422</c:v>
                </c:pt>
                <c:pt idx="990">
                  <c:v>3.4475162336384422</c:v>
                </c:pt>
                <c:pt idx="991">
                  <c:v>3.4475162336384422</c:v>
                </c:pt>
                <c:pt idx="992">
                  <c:v>3.4475162336384422</c:v>
                </c:pt>
                <c:pt idx="993">
                  <c:v>3.4475162336384422</c:v>
                </c:pt>
                <c:pt idx="994">
                  <c:v>3.4475162336384422</c:v>
                </c:pt>
                <c:pt idx="995">
                  <c:v>3.4475162336384422</c:v>
                </c:pt>
                <c:pt idx="996">
                  <c:v>3.4475162336384422</c:v>
                </c:pt>
                <c:pt idx="997">
                  <c:v>3.4475162336384422</c:v>
                </c:pt>
                <c:pt idx="998">
                  <c:v>3.4475162336384422</c:v>
                </c:pt>
                <c:pt idx="999">
                  <c:v>3.4475162336384422</c:v>
                </c:pt>
                <c:pt idx="1000">
                  <c:v>3.4475162336384422</c:v>
                </c:pt>
                <c:pt idx="1001">
                  <c:v>3.4475162336384422</c:v>
                </c:pt>
                <c:pt idx="1002">
                  <c:v>3.4475162336384422</c:v>
                </c:pt>
                <c:pt idx="1003">
                  <c:v>3.4475162336384422</c:v>
                </c:pt>
                <c:pt idx="1004">
                  <c:v>3.4475162336384422</c:v>
                </c:pt>
                <c:pt idx="1005">
                  <c:v>3.4475162336384422</c:v>
                </c:pt>
                <c:pt idx="1006">
                  <c:v>3.4475162336384422</c:v>
                </c:pt>
                <c:pt idx="1007">
                  <c:v>3.4475162336384422</c:v>
                </c:pt>
                <c:pt idx="1008">
                  <c:v>3.4475162336384422</c:v>
                </c:pt>
                <c:pt idx="1009">
                  <c:v>3.4475162336384422</c:v>
                </c:pt>
                <c:pt idx="1010">
                  <c:v>3.4475162336384422</c:v>
                </c:pt>
                <c:pt idx="1011">
                  <c:v>3.4475162336384422</c:v>
                </c:pt>
                <c:pt idx="1012">
                  <c:v>3.4475162336384422</c:v>
                </c:pt>
                <c:pt idx="1013">
                  <c:v>3.4475162336384422</c:v>
                </c:pt>
                <c:pt idx="1014">
                  <c:v>3.4475162336384422</c:v>
                </c:pt>
                <c:pt idx="1015">
                  <c:v>3.4475162336384422</c:v>
                </c:pt>
                <c:pt idx="1016">
                  <c:v>3.4475162336384422</c:v>
                </c:pt>
                <c:pt idx="1017">
                  <c:v>3.4475162336384422</c:v>
                </c:pt>
                <c:pt idx="1018">
                  <c:v>3.4475162336384422</c:v>
                </c:pt>
                <c:pt idx="1019">
                  <c:v>3.4475162336384422</c:v>
                </c:pt>
                <c:pt idx="1020">
                  <c:v>3.4475162336384422</c:v>
                </c:pt>
                <c:pt idx="1021">
                  <c:v>3.4475162336384422</c:v>
                </c:pt>
                <c:pt idx="1022">
                  <c:v>3.4475162336384422</c:v>
                </c:pt>
                <c:pt idx="1023">
                  <c:v>3.4475162336384422</c:v>
                </c:pt>
                <c:pt idx="1024">
                  <c:v>3.4475162336384422</c:v>
                </c:pt>
                <c:pt idx="1025">
                  <c:v>3.4475162336384422</c:v>
                </c:pt>
                <c:pt idx="1026">
                  <c:v>3.4475162336384422</c:v>
                </c:pt>
                <c:pt idx="1027">
                  <c:v>3.4475162336384422</c:v>
                </c:pt>
                <c:pt idx="1028">
                  <c:v>3.4475162336384422</c:v>
                </c:pt>
                <c:pt idx="1029">
                  <c:v>3.4475162336384422</c:v>
                </c:pt>
                <c:pt idx="1030">
                  <c:v>3.4475162336384422</c:v>
                </c:pt>
                <c:pt idx="1031">
                  <c:v>3.4475162336384422</c:v>
                </c:pt>
                <c:pt idx="1032">
                  <c:v>3.4475162336384422</c:v>
                </c:pt>
                <c:pt idx="1033">
                  <c:v>3.4475162336384422</c:v>
                </c:pt>
                <c:pt idx="1034">
                  <c:v>3.4475162336384422</c:v>
                </c:pt>
                <c:pt idx="1035">
                  <c:v>3.4475162336384422</c:v>
                </c:pt>
                <c:pt idx="1036">
                  <c:v>3.4475162336384422</c:v>
                </c:pt>
                <c:pt idx="1037">
                  <c:v>3.4475162336384422</c:v>
                </c:pt>
                <c:pt idx="1038">
                  <c:v>3.4475162336384422</c:v>
                </c:pt>
                <c:pt idx="1039">
                  <c:v>3.4475162336384422</c:v>
                </c:pt>
                <c:pt idx="1040">
                  <c:v>3.4475162336384422</c:v>
                </c:pt>
                <c:pt idx="1041">
                  <c:v>3.4475162336384422</c:v>
                </c:pt>
                <c:pt idx="1042">
                  <c:v>3.4475162336384422</c:v>
                </c:pt>
                <c:pt idx="1043">
                  <c:v>3.4475162336384422</c:v>
                </c:pt>
                <c:pt idx="1044">
                  <c:v>3.4475162336384422</c:v>
                </c:pt>
                <c:pt idx="1045">
                  <c:v>3.4475162336384422</c:v>
                </c:pt>
                <c:pt idx="1046">
                  <c:v>3.4475162336384422</c:v>
                </c:pt>
                <c:pt idx="1047">
                  <c:v>3.4475162336384422</c:v>
                </c:pt>
                <c:pt idx="1048">
                  <c:v>3.4475162336384422</c:v>
                </c:pt>
                <c:pt idx="1049">
                  <c:v>3.4475162336384422</c:v>
                </c:pt>
                <c:pt idx="1050">
                  <c:v>3.4475162336384422</c:v>
                </c:pt>
                <c:pt idx="1051">
                  <c:v>3.4475162336384422</c:v>
                </c:pt>
                <c:pt idx="1052">
                  <c:v>3.4475162336384422</c:v>
                </c:pt>
                <c:pt idx="1053">
                  <c:v>3.4475162336384422</c:v>
                </c:pt>
                <c:pt idx="1054">
                  <c:v>3.4475162336384422</c:v>
                </c:pt>
                <c:pt idx="1055">
                  <c:v>3.4475162336384422</c:v>
                </c:pt>
                <c:pt idx="1056">
                  <c:v>3.4475162336384422</c:v>
                </c:pt>
                <c:pt idx="1057">
                  <c:v>3.4475162336384422</c:v>
                </c:pt>
                <c:pt idx="1058">
                  <c:v>3.4475162336384422</c:v>
                </c:pt>
                <c:pt idx="1059">
                  <c:v>3.4475162336384422</c:v>
                </c:pt>
                <c:pt idx="1060">
                  <c:v>3.4475162336384422</c:v>
                </c:pt>
                <c:pt idx="1061">
                  <c:v>3.4475162336384422</c:v>
                </c:pt>
                <c:pt idx="1062">
                  <c:v>3.4475162336384422</c:v>
                </c:pt>
                <c:pt idx="1063">
                  <c:v>3.4475162336384422</c:v>
                </c:pt>
                <c:pt idx="1064">
                  <c:v>3.4475162336384422</c:v>
                </c:pt>
                <c:pt idx="1065">
                  <c:v>3.4475162336384422</c:v>
                </c:pt>
                <c:pt idx="1066">
                  <c:v>3.4475162336384422</c:v>
                </c:pt>
                <c:pt idx="1067">
                  <c:v>3.4475162336384422</c:v>
                </c:pt>
                <c:pt idx="1068">
                  <c:v>3.4475162336384422</c:v>
                </c:pt>
                <c:pt idx="1069">
                  <c:v>3.4475162336384422</c:v>
                </c:pt>
                <c:pt idx="1070">
                  <c:v>3.4475162336384422</c:v>
                </c:pt>
                <c:pt idx="1071">
                  <c:v>3.4475162336384422</c:v>
                </c:pt>
                <c:pt idx="1072">
                  <c:v>3.4475162336384422</c:v>
                </c:pt>
                <c:pt idx="1073">
                  <c:v>3.4475162336384422</c:v>
                </c:pt>
                <c:pt idx="1074">
                  <c:v>3.4475162336384422</c:v>
                </c:pt>
                <c:pt idx="1075">
                  <c:v>3.4475162336384422</c:v>
                </c:pt>
                <c:pt idx="1076">
                  <c:v>3.4475162336384422</c:v>
                </c:pt>
                <c:pt idx="1077">
                  <c:v>3.4475162336384422</c:v>
                </c:pt>
                <c:pt idx="1078">
                  <c:v>3.4475162336384422</c:v>
                </c:pt>
                <c:pt idx="1079">
                  <c:v>3.4475162336384422</c:v>
                </c:pt>
                <c:pt idx="1080">
                  <c:v>3.4475162336384422</c:v>
                </c:pt>
                <c:pt idx="1081">
                  <c:v>3.4475162336384422</c:v>
                </c:pt>
                <c:pt idx="1082">
                  <c:v>3.4475162336384422</c:v>
                </c:pt>
                <c:pt idx="1083">
                  <c:v>3.4475162336384422</c:v>
                </c:pt>
                <c:pt idx="1084">
                  <c:v>3.4475162336384422</c:v>
                </c:pt>
                <c:pt idx="1085">
                  <c:v>3.4475162336384422</c:v>
                </c:pt>
                <c:pt idx="1086">
                  <c:v>3.4475162336384422</c:v>
                </c:pt>
                <c:pt idx="1087">
                  <c:v>3.4475162336384422</c:v>
                </c:pt>
                <c:pt idx="1088">
                  <c:v>3.4475162336384422</c:v>
                </c:pt>
                <c:pt idx="1089">
                  <c:v>3.4475162336384422</c:v>
                </c:pt>
                <c:pt idx="1090">
                  <c:v>3.4475162336384422</c:v>
                </c:pt>
                <c:pt idx="1091">
                  <c:v>3.4475162336384422</c:v>
                </c:pt>
                <c:pt idx="1092">
                  <c:v>3.4475162336384422</c:v>
                </c:pt>
                <c:pt idx="1093">
                  <c:v>3.4475162336384422</c:v>
                </c:pt>
                <c:pt idx="1094">
                  <c:v>3.4475162336384422</c:v>
                </c:pt>
                <c:pt idx="1095">
                  <c:v>3.4475162336384422</c:v>
                </c:pt>
                <c:pt idx="1096">
                  <c:v>3.4475162336384422</c:v>
                </c:pt>
                <c:pt idx="1097">
                  <c:v>3.4475162336384422</c:v>
                </c:pt>
                <c:pt idx="1098">
                  <c:v>3.4475162336384422</c:v>
                </c:pt>
                <c:pt idx="1099">
                  <c:v>3.4475162336384422</c:v>
                </c:pt>
                <c:pt idx="1100">
                  <c:v>3.4475162336384422</c:v>
                </c:pt>
                <c:pt idx="1101">
                  <c:v>3.4475162336384422</c:v>
                </c:pt>
                <c:pt idx="1102">
                  <c:v>3.4475162336384422</c:v>
                </c:pt>
                <c:pt idx="1103">
                  <c:v>3.4475162336384422</c:v>
                </c:pt>
                <c:pt idx="1104">
                  <c:v>3.4475162336384422</c:v>
                </c:pt>
                <c:pt idx="1105">
                  <c:v>3.4475162336384422</c:v>
                </c:pt>
                <c:pt idx="1106">
                  <c:v>3.4475162336384422</c:v>
                </c:pt>
                <c:pt idx="1107">
                  <c:v>3.4475162336384422</c:v>
                </c:pt>
                <c:pt idx="1108">
                  <c:v>3.4475162336384422</c:v>
                </c:pt>
                <c:pt idx="1109">
                  <c:v>3.4475162336384422</c:v>
                </c:pt>
                <c:pt idx="1110">
                  <c:v>3.4475162336384422</c:v>
                </c:pt>
                <c:pt idx="1111">
                  <c:v>3.4475162336384422</c:v>
                </c:pt>
                <c:pt idx="1112">
                  <c:v>3.4475162336384422</c:v>
                </c:pt>
                <c:pt idx="1113">
                  <c:v>3.4475162336384422</c:v>
                </c:pt>
                <c:pt idx="1114">
                  <c:v>3.4475162336384422</c:v>
                </c:pt>
                <c:pt idx="1115">
                  <c:v>3.4475162336384422</c:v>
                </c:pt>
                <c:pt idx="1116">
                  <c:v>3.4475162336384422</c:v>
                </c:pt>
                <c:pt idx="1117">
                  <c:v>3.4475162336384422</c:v>
                </c:pt>
                <c:pt idx="1118">
                  <c:v>3.4475162336384422</c:v>
                </c:pt>
                <c:pt idx="1119">
                  <c:v>3.4475162336384422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EF9-4ED0-A0C6-A413A6DFB380}"/>
            </c:ext>
          </c:extLst>
        </c:ser>
        <c:ser>
          <c:idx val="5"/>
          <c:order val="5"/>
          <c:tx>
            <c:v>Plus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43370.725694444445</c:v>
                </c:pt>
                <c:pt idx="272">
                  <c:v>43370.737500000003</c:v>
                </c:pt>
                <c:pt idx="273">
                  <c:v>43370.745833333334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#1__083118AM'!$G$2:$G$1121</c:f>
              <c:numCache>
                <c:formatCode>0.0000</c:formatCode>
                <c:ptCount val="1120"/>
                <c:pt idx="0">
                  <c:v>3.527303060242065</c:v>
                </c:pt>
                <c:pt idx="1">
                  <c:v>3.527303060242065</c:v>
                </c:pt>
                <c:pt idx="2">
                  <c:v>3.527303060242065</c:v>
                </c:pt>
                <c:pt idx="3">
                  <c:v>3.527303060242065</c:v>
                </c:pt>
                <c:pt idx="4">
                  <c:v>3.527303060242065</c:v>
                </c:pt>
                <c:pt idx="5">
                  <c:v>3.527303060242065</c:v>
                </c:pt>
                <c:pt idx="6">
                  <c:v>3.527303060242065</c:v>
                </c:pt>
                <c:pt idx="7">
                  <c:v>3.527303060242065</c:v>
                </c:pt>
                <c:pt idx="8">
                  <c:v>3.527303060242065</c:v>
                </c:pt>
                <c:pt idx="9">
                  <c:v>3.527303060242065</c:v>
                </c:pt>
                <c:pt idx="10">
                  <c:v>3.527303060242065</c:v>
                </c:pt>
                <c:pt idx="11">
                  <c:v>3.527303060242065</c:v>
                </c:pt>
                <c:pt idx="12">
                  <c:v>3.527303060242065</c:v>
                </c:pt>
                <c:pt idx="13">
                  <c:v>3.527303060242065</c:v>
                </c:pt>
                <c:pt idx="14">
                  <c:v>3.527303060242065</c:v>
                </c:pt>
                <c:pt idx="15">
                  <c:v>3.527303060242065</c:v>
                </c:pt>
                <c:pt idx="16">
                  <c:v>3.527303060242065</c:v>
                </c:pt>
                <c:pt idx="17">
                  <c:v>3.527303060242065</c:v>
                </c:pt>
                <c:pt idx="18">
                  <c:v>3.527303060242065</c:v>
                </c:pt>
                <c:pt idx="19">
                  <c:v>3.527303060242065</c:v>
                </c:pt>
                <c:pt idx="20">
                  <c:v>3.527303060242065</c:v>
                </c:pt>
                <c:pt idx="21">
                  <c:v>3.527303060242065</c:v>
                </c:pt>
                <c:pt idx="22">
                  <c:v>3.527303060242065</c:v>
                </c:pt>
                <c:pt idx="23">
                  <c:v>3.527303060242065</c:v>
                </c:pt>
                <c:pt idx="24">
                  <c:v>3.527303060242065</c:v>
                </c:pt>
                <c:pt idx="25">
                  <c:v>3.527303060242065</c:v>
                </c:pt>
                <c:pt idx="26">
                  <c:v>3.527303060242065</c:v>
                </c:pt>
                <c:pt idx="27">
                  <c:v>3.527303060242065</c:v>
                </c:pt>
                <c:pt idx="28">
                  <c:v>3.527303060242065</c:v>
                </c:pt>
                <c:pt idx="29">
                  <c:v>3.527303060242065</c:v>
                </c:pt>
                <c:pt idx="30">
                  <c:v>3.527303060242065</c:v>
                </c:pt>
                <c:pt idx="31">
                  <c:v>3.527303060242065</c:v>
                </c:pt>
                <c:pt idx="32">
                  <c:v>3.527303060242065</c:v>
                </c:pt>
                <c:pt idx="33">
                  <c:v>3.527303060242065</c:v>
                </c:pt>
                <c:pt idx="34">
                  <c:v>3.527303060242065</c:v>
                </c:pt>
                <c:pt idx="35">
                  <c:v>3.527303060242065</c:v>
                </c:pt>
                <c:pt idx="36">
                  <c:v>3.527303060242065</c:v>
                </c:pt>
                <c:pt idx="37">
                  <c:v>3.527303060242065</c:v>
                </c:pt>
                <c:pt idx="38">
                  <c:v>3.527303060242065</c:v>
                </c:pt>
                <c:pt idx="39">
                  <c:v>3.527303060242065</c:v>
                </c:pt>
                <c:pt idx="40">
                  <c:v>3.527303060242065</c:v>
                </c:pt>
                <c:pt idx="41">
                  <c:v>3.527303060242065</c:v>
                </c:pt>
                <c:pt idx="42">
                  <c:v>3.527303060242065</c:v>
                </c:pt>
                <c:pt idx="43">
                  <c:v>3.527303060242065</c:v>
                </c:pt>
                <c:pt idx="44">
                  <c:v>3.527303060242065</c:v>
                </c:pt>
                <c:pt idx="45">
                  <c:v>3.527303060242065</c:v>
                </c:pt>
                <c:pt idx="46">
                  <c:v>3.527303060242065</c:v>
                </c:pt>
                <c:pt idx="47">
                  <c:v>3.527303060242065</c:v>
                </c:pt>
                <c:pt idx="48">
                  <c:v>3.527303060242065</c:v>
                </c:pt>
                <c:pt idx="49">
                  <c:v>3.527303060242065</c:v>
                </c:pt>
                <c:pt idx="50">
                  <c:v>3.527303060242065</c:v>
                </c:pt>
                <c:pt idx="51">
                  <c:v>3.527303060242065</c:v>
                </c:pt>
                <c:pt idx="52">
                  <c:v>3.527303060242065</c:v>
                </c:pt>
                <c:pt idx="53">
                  <c:v>3.527303060242065</c:v>
                </c:pt>
                <c:pt idx="54">
                  <c:v>3.527303060242065</c:v>
                </c:pt>
                <c:pt idx="55">
                  <c:v>3.527303060242065</c:v>
                </c:pt>
                <c:pt idx="56">
                  <c:v>3.527303060242065</c:v>
                </c:pt>
                <c:pt idx="57">
                  <c:v>3.527303060242065</c:v>
                </c:pt>
                <c:pt idx="58">
                  <c:v>3.527303060242065</c:v>
                </c:pt>
                <c:pt idx="59">
                  <c:v>3.527303060242065</c:v>
                </c:pt>
                <c:pt idx="60">
                  <c:v>3.527303060242065</c:v>
                </c:pt>
                <c:pt idx="61">
                  <c:v>3.527303060242065</c:v>
                </c:pt>
                <c:pt idx="62">
                  <c:v>3.527303060242065</c:v>
                </c:pt>
                <c:pt idx="63">
                  <c:v>3.527303060242065</c:v>
                </c:pt>
                <c:pt idx="64">
                  <c:v>3.527303060242065</c:v>
                </c:pt>
                <c:pt idx="65">
                  <c:v>3.527303060242065</c:v>
                </c:pt>
                <c:pt idx="66">
                  <c:v>3.527303060242065</c:v>
                </c:pt>
                <c:pt idx="67">
                  <c:v>3.527303060242065</c:v>
                </c:pt>
                <c:pt idx="68">
                  <c:v>3.527303060242065</c:v>
                </c:pt>
                <c:pt idx="69">
                  <c:v>3.527303060242065</c:v>
                </c:pt>
                <c:pt idx="70">
                  <c:v>3.527303060242065</c:v>
                </c:pt>
                <c:pt idx="71">
                  <c:v>3.527303060242065</c:v>
                </c:pt>
                <c:pt idx="72">
                  <c:v>3.527303060242065</c:v>
                </c:pt>
                <c:pt idx="73">
                  <c:v>3.527303060242065</c:v>
                </c:pt>
                <c:pt idx="74">
                  <c:v>3.527303060242065</c:v>
                </c:pt>
                <c:pt idx="75">
                  <c:v>3.527303060242065</c:v>
                </c:pt>
                <c:pt idx="76">
                  <c:v>3.527303060242065</c:v>
                </c:pt>
                <c:pt idx="77">
                  <c:v>3.527303060242065</c:v>
                </c:pt>
                <c:pt idx="78">
                  <c:v>3.527303060242065</c:v>
                </c:pt>
                <c:pt idx="79">
                  <c:v>3.527303060242065</c:v>
                </c:pt>
                <c:pt idx="80">
                  <c:v>3.527303060242065</c:v>
                </c:pt>
                <c:pt idx="81">
                  <c:v>3.527303060242065</c:v>
                </c:pt>
                <c:pt idx="82">
                  <c:v>3.527303060242065</c:v>
                </c:pt>
                <c:pt idx="83">
                  <c:v>3.527303060242065</c:v>
                </c:pt>
                <c:pt idx="84">
                  <c:v>3.527303060242065</c:v>
                </c:pt>
                <c:pt idx="85">
                  <c:v>3.527303060242065</c:v>
                </c:pt>
                <c:pt idx="86">
                  <c:v>3.527303060242065</c:v>
                </c:pt>
                <c:pt idx="87">
                  <c:v>3.527303060242065</c:v>
                </c:pt>
                <c:pt idx="88">
                  <c:v>3.527303060242065</c:v>
                </c:pt>
                <c:pt idx="89">
                  <c:v>3.527303060242065</c:v>
                </c:pt>
                <c:pt idx="90">
                  <c:v>3.527303060242065</c:v>
                </c:pt>
                <c:pt idx="91">
                  <c:v>3.527303060242065</c:v>
                </c:pt>
                <c:pt idx="92">
                  <c:v>3.527303060242065</c:v>
                </c:pt>
                <c:pt idx="93">
                  <c:v>3.527303060242065</c:v>
                </c:pt>
                <c:pt idx="94">
                  <c:v>3.527303060242065</c:v>
                </c:pt>
                <c:pt idx="95">
                  <c:v>3.527303060242065</c:v>
                </c:pt>
                <c:pt idx="96">
                  <c:v>3.527303060242065</c:v>
                </c:pt>
                <c:pt idx="97">
                  <c:v>3.527303060242065</c:v>
                </c:pt>
                <c:pt idx="98">
                  <c:v>3.527303060242065</c:v>
                </c:pt>
                <c:pt idx="99">
                  <c:v>3.527303060242065</c:v>
                </c:pt>
                <c:pt idx="100">
                  <c:v>3.527303060242065</c:v>
                </c:pt>
                <c:pt idx="101">
                  <c:v>3.527303060242065</c:v>
                </c:pt>
                <c:pt idx="102">
                  <c:v>3.527303060242065</c:v>
                </c:pt>
                <c:pt idx="103">
                  <c:v>3.527303060242065</c:v>
                </c:pt>
                <c:pt idx="104">
                  <c:v>3.527303060242065</c:v>
                </c:pt>
                <c:pt idx="105">
                  <c:v>3.527303060242065</c:v>
                </c:pt>
                <c:pt idx="106">
                  <c:v>3.527303060242065</c:v>
                </c:pt>
                <c:pt idx="107">
                  <c:v>3.527303060242065</c:v>
                </c:pt>
                <c:pt idx="108">
                  <c:v>3.527303060242065</c:v>
                </c:pt>
                <c:pt idx="109">
                  <c:v>3.527303060242065</c:v>
                </c:pt>
                <c:pt idx="110">
                  <c:v>3.527303060242065</c:v>
                </c:pt>
                <c:pt idx="111">
                  <c:v>3.527303060242065</c:v>
                </c:pt>
                <c:pt idx="112">
                  <c:v>3.527303060242065</c:v>
                </c:pt>
                <c:pt idx="113">
                  <c:v>3.527303060242065</c:v>
                </c:pt>
                <c:pt idx="114">
                  <c:v>3.527303060242065</c:v>
                </c:pt>
                <c:pt idx="115">
                  <c:v>3.527303060242065</c:v>
                </c:pt>
                <c:pt idx="116">
                  <c:v>3.527303060242065</c:v>
                </c:pt>
                <c:pt idx="117">
                  <c:v>3.527303060242065</c:v>
                </c:pt>
                <c:pt idx="118">
                  <c:v>3.527303060242065</c:v>
                </c:pt>
                <c:pt idx="119">
                  <c:v>3.527303060242065</c:v>
                </c:pt>
                <c:pt idx="120">
                  <c:v>3.527303060242065</c:v>
                </c:pt>
                <c:pt idx="121">
                  <c:v>3.527303060242065</c:v>
                </c:pt>
                <c:pt idx="122">
                  <c:v>3.527303060242065</c:v>
                </c:pt>
                <c:pt idx="123">
                  <c:v>3.527303060242065</c:v>
                </c:pt>
                <c:pt idx="124">
                  <c:v>3.527303060242065</c:v>
                </c:pt>
                <c:pt idx="125">
                  <c:v>3.527303060242065</c:v>
                </c:pt>
                <c:pt idx="126">
                  <c:v>3.527303060242065</c:v>
                </c:pt>
                <c:pt idx="127">
                  <c:v>3.527303060242065</c:v>
                </c:pt>
                <c:pt idx="128">
                  <c:v>3.527303060242065</c:v>
                </c:pt>
                <c:pt idx="129">
                  <c:v>3.527303060242065</c:v>
                </c:pt>
                <c:pt idx="130">
                  <c:v>3.527303060242065</c:v>
                </c:pt>
                <c:pt idx="131">
                  <c:v>3.527303060242065</c:v>
                </c:pt>
                <c:pt idx="132">
                  <c:v>3.527303060242065</c:v>
                </c:pt>
                <c:pt idx="133">
                  <c:v>3.527303060242065</c:v>
                </c:pt>
                <c:pt idx="134">
                  <c:v>3.527303060242065</c:v>
                </c:pt>
                <c:pt idx="135">
                  <c:v>3.527303060242065</c:v>
                </c:pt>
                <c:pt idx="136">
                  <c:v>3.527303060242065</c:v>
                </c:pt>
                <c:pt idx="137">
                  <c:v>3.527303060242065</c:v>
                </c:pt>
                <c:pt idx="138">
                  <c:v>3.527303060242065</c:v>
                </c:pt>
                <c:pt idx="139">
                  <c:v>3.527303060242065</c:v>
                </c:pt>
                <c:pt idx="140">
                  <c:v>3.527303060242065</c:v>
                </c:pt>
                <c:pt idx="141">
                  <c:v>3.527303060242065</c:v>
                </c:pt>
                <c:pt idx="142">
                  <c:v>3.527303060242065</c:v>
                </c:pt>
                <c:pt idx="143">
                  <c:v>3.527303060242065</c:v>
                </c:pt>
                <c:pt idx="144">
                  <c:v>3.527303060242065</c:v>
                </c:pt>
                <c:pt idx="145">
                  <c:v>3.527303060242065</c:v>
                </c:pt>
                <c:pt idx="146">
                  <c:v>3.527303060242065</c:v>
                </c:pt>
                <c:pt idx="147">
                  <c:v>3.527303060242065</c:v>
                </c:pt>
                <c:pt idx="148">
                  <c:v>3.527303060242065</c:v>
                </c:pt>
                <c:pt idx="149">
                  <c:v>3.527303060242065</c:v>
                </c:pt>
                <c:pt idx="150">
                  <c:v>3.527303060242065</c:v>
                </c:pt>
                <c:pt idx="151">
                  <c:v>3.527303060242065</c:v>
                </c:pt>
                <c:pt idx="152">
                  <c:v>3.527303060242065</c:v>
                </c:pt>
                <c:pt idx="153">
                  <c:v>3.527303060242065</c:v>
                </c:pt>
                <c:pt idx="154">
                  <c:v>3.527303060242065</c:v>
                </c:pt>
                <c:pt idx="155">
                  <c:v>3.527303060242065</c:v>
                </c:pt>
                <c:pt idx="156">
                  <c:v>3.527303060242065</c:v>
                </c:pt>
                <c:pt idx="157">
                  <c:v>3.527303060242065</c:v>
                </c:pt>
                <c:pt idx="158">
                  <c:v>3.527303060242065</c:v>
                </c:pt>
                <c:pt idx="159">
                  <c:v>3.527303060242065</c:v>
                </c:pt>
                <c:pt idx="160">
                  <c:v>3.527303060242065</c:v>
                </c:pt>
                <c:pt idx="161">
                  <c:v>3.527303060242065</c:v>
                </c:pt>
                <c:pt idx="162">
                  <c:v>3.527303060242065</c:v>
                </c:pt>
                <c:pt idx="163">
                  <c:v>3.527303060242065</c:v>
                </c:pt>
                <c:pt idx="164">
                  <c:v>3.527303060242065</c:v>
                </c:pt>
                <c:pt idx="165">
                  <c:v>3.527303060242065</c:v>
                </c:pt>
                <c:pt idx="166">
                  <c:v>3.527303060242065</c:v>
                </c:pt>
                <c:pt idx="167">
                  <c:v>3.527303060242065</c:v>
                </c:pt>
                <c:pt idx="168">
                  <c:v>3.527303060242065</c:v>
                </c:pt>
                <c:pt idx="169">
                  <c:v>3.527303060242065</c:v>
                </c:pt>
                <c:pt idx="170">
                  <c:v>3.527303060242065</c:v>
                </c:pt>
                <c:pt idx="171">
                  <c:v>3.527303060242065</c:v>
                </c:pt>
                <c:pt idx="172">
                  <c:v>3.527303060242065</c:v>
                </c:pt>
                <c:pt idx="173">
                  <c:v>3.527303060242065</c:v>
                </c:pt>
                <c:pt idx="174">
                  <c:v>3.527303060242065</c:v>
                </c:pt>
                <c:pt idx="175">
                  <c:v>3.527303060242065</c:v>
                </c:pt>
                <c:pt idx="176">
                  <c:v>3.527303060242065</c:v>
                </c:pt>
                <c:pt idx="177">
                  <c:v>3.527303060242065</c:v>
                </c:pt>
                <c:pt idx="178">
                  <c:v>3.527303060242065</c:v>
                </c:pt>
                <c:pt idx="179">
                  <c:v>3.527303060242065</c:v>
                </c:pt>
                <c:pt idx="180">
                  <c:v>3.527303060242065</c:v>
                </c:pt>
                <c:pt idx="181">
                  <c:v>3.527303060242065</c:v>
                </c:pt>
                <c:pt idx="182">
                  <c:v>3.527303060242065</c:v>
                </c:pt>
                <c:pt idx="183">
                  <c:v>3.527303060242065</c:v>
                </c:pt>
                <c:pt idx="184">
                  <c:v>3.527303060242065</c:v>
                </c:pt>
                <c:pt idx="185">
                  <c:v>3.527303060242065</c:v>
                </c:pt>
                <c:pt idx="186">
                  <c:v>3.527303060242065</c:v>
                </c:pt>
                <c:pt idx="187">
                  <c:v>3.527303060242065</c:v>
                </c:pt>
                <c:pt idx="188">
                  <c:v>3.527303060242065</c:v>
                </c:pt>
                <c:pt idx="189">
                  <c:v>3.527303060242065</c:v>
                </c:pt>
                <c:pt idx="190">
                  <c:v>3.527303060242065</c:v>
                </c:pt>
                <c:pt idx="191">
                  <c:v>3.527303060242065</c:v>
                </c:pt>
                <c:pt idx="192">
                  <c:v>3.527303060242065</c:v>
                </c:pt>
                <c:pt idx="193">
                  <c:v>3.527303060242065</c:v>
                </c:pt>
                <c:pt idx="194">
                  <c:v>3.527303060242065</c:v>
                </c:pt>
                <c:pt idx="195">
                  <c:v>3.527303060242065</c:v>
                </c:pt>
                <c:pt idx="196">
                  <c:v>3.527303060242065</c:v>
                </c:pt>
                <c:pt idx="197">
                  <c:v>3.527303060242065</c:v>
                </c:pt>
                <c:pt idx="198">
                  <c:v>3.527303060242065</c:v>
                </c:pt>
                <c:pt idx="199">
                  <c:v>3.527303060242065</c:v>
                </c:pt>
                <c:pt idx="200">
                  <c:v>3.527303060242065</c:v>
                </c:pt>
                <c:pt idx="201">
                  <c:v>3.527303060242065</c:v>
                </c:pt>
                <c:pt idx="202">
                  <c:v>3.527303060242065</c:v>
                </c:pt>
                <c:pt idx="203">
                  <c:v>3.527303060242065</c:v>
                </c:pt>
                <c:pt idx="204">
                  <c:v>3.527303060242065</c:v>
                </c:pt>
                <c:pt idx="205">
                  <c:v>3.527303060242065</c:v>
                </c:pt>
                <c:pt idx="206">
                  <c:v>3.527303060242065</c:v>
                </c:pt>
                <c:pt idx="207">
                  <c:v>3.527303060242065</c:v>
                </c:pt>
                <c:pt idx="208">
                  <c:v>3.527303060242065</c:v>
                </c:pt>
                <c:pt idx="209">
                  <c:v>3.527303060242065</c:v>
                </c:pt>
                <c:pt idx="210">
                  <c:v>3.527303060242065</c:v>
                </c:pt>
                <c:pt idx="211">
                  <c:v>3.527303060242065</c:v>
                </c:pt>
                <c:pt idx="212">
                  <c:v>3.527303060242065</c:v>
                </c:pt>
                <c:pt idx="213">
                  <c:v>3.527303060242065</c:v>
                </c:pt>
                <c:pt idx="214">
                  <c:v>3.527303060242065</c:v>
                </c:pt>
                <c:pt idx="215">
                  <c:v>3.527303060242065</c:v>
                </c:pt>
                <c:pt idx="216">
                  <c:v>3.527303060242065</c:v>
                </c:pt>
                <c:pt idx="217">
                  <c:v>3.527303060242065</c:v>
                </c:pt>
                <c:pt idx="218">
                  <c:v>3.527303060242065</c:v>
                </c:pt>
                <c:pt idx="219">
                  <c:v>3.527303060242065</c:v>
                </c:pt>
                <c:pt idx="220">
                  <c:v>3.527303060242065</c:v>
                </c:pt>
                <c:pt idx="221">
                  <c:v>3.527303060242065</c:v>
                </c:pt>
                <c:pt idx="222">
                  <c:v>3.527303060242065</c:v>
                </c:pt>
                <c:pt idx="223">
                  <c:v>3.527303060242065</c:v>
                </c:pt>
                <c:pt idx="224">
                  <c:v>3.527303060242065</c:v>
                </c:pt>
                <c:pt idx="225">
                  <c:v>3.527303060242065</c:v>
                </c:pt>
                <c:pt idx="226">
                  <c:v>3.527303060242065</c:v>
                </c:pt>
                <c:pt idx="227">
                  <c:v>3.527303060242065</c:v>
                </c:pt>
                <c:pt idx="228">
                  <c:v>3.527303060242065</c:v>
                </c:pt>
                <c:pt idx="229">
                  <c:v>3.527303060242065</c:v>
                </c:pt>
                <c:pt idx="230">
                  <c:v>3.527303060242065</c:v>
                </c:pt>
                <c:pt idx="231">
                  <c:v>3.527303060242065</c:v>
                </c:pt>
                <c:pt idx="232">
                  <c:v>3.527303060242065</c:v>
                </c:pt>
                <c:pt idx="233">
                  <c:v>3.527303060242065</c:v>
                </c:pt>
                <c:pt idx="234">
                  <c:v>3.527303060242065</c:v>
                </c:pt>
                <c:pt idx="235">
                  <c:v>3.527303060242065</c:v>
                </c:pt>
                <c:pt idx="236">
                  <c:v>3.527303060242065</c:v>
                </c:pt>
                <c:pt idx="237">
                  <c:v>3.527303060242065</c:v>
                </c:pt>
                <c:pt idx="238">
                  <c:v>3.527303060242065</c:v>
                </c:pt>
                <c:pt idx="239">
                  <c:v>3.527303060242065</c:v>
                </c:pt>
                <c:pt idx="240">
                  <c:v>3.527303060242065</c:v>
                </c:pt>
                <c:pt idx="241">
                  <c:v>3.527303060242065</c:v>
                </c:pt>
                <c:pt idx="242">
                  <c:v>3.527303060242065</c:v>
                </c:pt>
                <c:pt idx="243">
                  <c:v>3.527303060242065</c:v>
                </c:pt>
                <c:pt idx="244">
                  <c:v>3.527303060242065</c:v>
                </c:pt>
                <c:pt idx="245">
                  <c:v>3.527303060242065</c:v>
                </c:pt>
                <c:pt idx="246">
                  <c:v>3.527303060242065</c:v>
                </c:pt>
                <c:pt idx="247">
                  <c:v>3.527303060242065</c:v>
                </c:pt>
                <c:pt idx="248">
                  <c:v>3.527303060242065</c:v>
                </c:pt>
                <c:pt idx="249">
                  <c:v>3.527303060242065</c:v>
                </c:pt>
                <c:pt idx="250">
                  <c:v>3.527303060242065</c:v>
                </c:pt>
                <c:pt idx="251">
                  <c:v>3.527303060242065</c:v>
                </c:pt>
                <c:pt idx="252">
                  <c:v>3.527303060242065</c:v>
                </c:pt>
                <c:pt idx="253">
                  <c:v>3.527303060242065</c:v>
                </c:pt>
                <c:pt idx="254">
                  <c:v>3.527303060242065</c:v>
                </c:pt>
                <c:pt idx="255">
                  <c:v>3.527303060242065</c:v>
                </c:pt>
                <c:pt idx="256">
                  <c:v>3.527303060242065</c:v>
                </c:pt>
                <c:pt idx="257">
                  <c:v>3.527303060242065</c:v>
                </c:pt>
                <c:pt idx="258">
                  <c:v>3.527303060242065</c:v>
                </c:pt>
                <c:pt idx="259">
                  <c:v>3.527303060242065</c:v>
                </c:pt>
                <c:pt idx="260">
                  <c:v>3.527303060242065</c:v>
                </c:pt>
                <c:pt idx="261">
                  <c:v>3.527303060242065</c:v>
                </c:pt>
                <c:pt idx="262">
                  <c:v>3.527303060242065</c:v>
                </c:pt>
                <c:pt idx="263">
                  <c:v>3.527303060242065</c:v>
                </c:pt>
                <c:pt idx="264">
                  <c:v>3.527303060242065</c:v>
                </c:pt>
                <c:pt idx="265">
                  <c:v>3.527303060242065</c:v>
                </c:pt>
                <c:pt idx="266">
                  <c:v>3.527303060242065</c:v>
                </c:pt>
                <c:pt idx="267">
                  <c:v>3.527303060242065</c:v>
                </c:pt>
                <c:pt idx="268">
                  <c:v>3.527303060242065</c:v>
                </c:pt>
                <c:pt idx="269">
                  <c:v>3.527303060242065</c:v>
                </c:pt>
                <c:pt idx="270">
                  <c:v>3.527303060242065</c:v>
                </c:pt>
                <c:pt idx="271">
                  <c:v>3.527303060242065</c:v>
                </c:pt>
                <c:pt idx="272">
                  <c:v>3.527303060242065</c:v>
                </c:pt>
                <c:pt idx="273">
                  <c:v>3.527303060242065</c:v>
                </c:pt>
                <c:pt idx="274">
                  <c:v>3.527303060242065</c:v>
                </c:pt>
                <c:pt idx="275">
                  <c:v>3.527303060242065</c:v>
                </c:pt>
                <c:pt idx="276">
                  <c:v>3.527303060242065</c:v>
                </c:pt>
                <c:pt idx="277">
                  <c:v>3.527303060242065</c:v>
                </c:pt>
                <c:pt idx="278">
                  <c:v>3.527303060242065</c:v>
                </c:pt>
                <c:pt idx="279">
                  <c:v>3.527303060242065</c:v>
                </c:pt>
                <c:pt idx="280">
                  <c:v>3.527303060242065</c:v>
                </c:pt>
                <c:pt idx="281">
                  <c:v>3.527303060242065</c:v>
                </c:pt>
                <c:pt idx="282">
                  <c:v>3.527303060242065</c:v>
                </c:pt>
                <c:pt idx="283">
                  <c:v>3.527303060242065</c:v>
                </c:pt>
                <c:pt idx="284">
                  <c:v>3.527303060242065</c:v>
                </c:pt>
                <c:pt idx="285">
                  <c:v>3.527303060242065</c:v>
                </c:pt>
                <c:pt idx="286">
                  <c:v>3.527303060242065</c:v>
                </c:pt>
                <c:pt idx="287">
                  <c:v>3.527303060242065</c:v>
                </c:pt>
                <c:pt idx="288">
                  <c:v>3.527303060242065</c:v>
                </c:pt>
                <c:pt idx="289">
                  <c:v>3.527303060242065</c:v>
                </c:pt>
                <c:pt idx="290">
                  <c:v>3.527303060242065</c:v>
                </c:pt>
                <c:pt idx="291">
                  <c:v>3.527303060242065</c:v>
                </c:pt>
                <c:pt idx="292">
                  <c:v>3.527303060242065</c:v>
                </c:pt>
                <c:pt idx="293">
                  <c:v>3.527303060242065</c:v>
                </c:pt>
                <c:pt idx="294">
                  <c:v>3.527303060242065</c:v>
                </c:pt>
                <c:pt idx="295">
                  <c:v>3.527303060242065</c:v>
                </c:pt>
                <c:pt idx="296">
                  <c:v>3.527303060242065</c:v>
                </c:pt>
                <c:pt idx="297">
                  <c:v>3.527303060242065</c:v>
                </c:pt>
                <c:pt idx="298">
                  <c:v>3.527303060242065</c:v>
                </c:pt>
                <c:pt idx="299">
                  <c:v>3.527303060242065</c:v>
                </c:pt>
                <c:pt idx="300">
                  <c:v>3.527303060242065</c:v>
                </c:pt>
                <c:pt idx="301">
                  <c:v>3.527303060242065</c:v>
                </c:pt>
                <c:pt idx="302">
                  <c:v>3.527303060242065</c:v>
                </c:pt>
                <c:pt idx="303">
                  <c:v>3.527303060242065</c:v>
                </c:pt>
                <c:pt idx="304">
                  <c:v>3.527303060242065</c:v>
                </c:pt>
                <c:pt idx="305">
                  <c:v>3.527303060242065</c:v>
                </c:pt>
                <c:pt idx="306">
                  <c:v>3.527303060242065</c:v>
                </c:pt>
                <c:pt idx="307">
                  <c:v>3.527303060242065</c:v>
                </c:pt>
                <c:pt idx="308">
                  <c:v>3.527303060242065</c:v>
                </c:pt>
                <c:pt idx="309">
                  <c:v>3.527303060242065</c:v>
                </c:pt>
                <c:pt idx="310">
                  <c:v>3.527303060242065</c:v>
                </c:pt>
                <c:pt idx="311">
                  <c:v>3.527303060242065</c:v>
                </c:pt>
                <c:pt idx="312">
                  <c:v>3.527303060242065</c:v>
                </c:pt>
                <c:pt idx="313">
                  <c:v>3.527303060242065</c:v>
                </c:pt>
                <c:pt idx="314">
                  <c:v>3.527303060242065</c:v>
                </c:pt>
                <c:pt idx="315">
                  <c:v>3.527303060242065</c:v>
                </c:pt>
                <c:pt idx="316">
                  <c:v>3.527303060242065</c:v>
                </c:pt>
                <c:pt idx="317">
                  <c:v>3.527303060242065</c:v>
                </c:pt>
                <c:pt idx="318">
                  <c:v>3.527303060242065</c:v>
                </c:pt>
                <c:pt idx="319">
                  <c:v>3.527303060242065</c:v>
                </c:pt>
                <c:pt idx="320">
                  <c:v>3.527303060242065</c:v>
                </c:pt>
                <c:pt idx="321">
                  <c:v>3.527303060242065</c:v>
                </c:pt>
                <c:pt idx="322">
                  <c:v>3.527303060242065</c:v>
                </c:pt>
                <c:pt idx="323">
                  <c:v>3.527303060242065</c:v>
                </c:pt>
                <c:pt idx="324">
                  <c:v>3.527303060242065</c:v>
                </c:pt>
                <c:pt idx="325">
                  <c:v>3.527303060242065</c:v>
                </c:pt>
                <c:pt idx="326">
                  <c:v>3.527303060242065</c:v>
                </c:pt>
                <c:pt idx="327">
                  <c:v>3.527303060242065</c:v>
                </c:pt>
                <c:pt idx="328">
                  <c:v>3.527303060242065</c:v>
                </c:pt>
                <c:pt idx="329">
                  <c:v>3.527303060242065</c:v>
                </c:pt>
                <c:pt idx="330">
                  <c:v>3.527303060242065</c:v>
                </c:pt>
                <c:pt idx="331">
                  <c:v>3.527303060242065</c:v>
                </c:pt>
                <c:pt idx="332">
                  <c:v>3.527303060242065</c:v>
                </c:pt>
                <c:pt idx="333">
                  <c:v>3.527303060242065</c:v>
                </c:pt>
                <c:pt idx="334">
                  <c:v>3.527303060242065</c:v>
                </c:pt>
                <c:pt idx="335">
                  <c:v>3.527303060242065</c:v>
                </c:pt>
                <c:pt idx="336">
                  <c:v>3.527303060242065</c:v>
                </c:pt>
                <c:pt idx="337">
                  <c:v>3.527303060242065</c:v>
                </c:pt>
                <c:pt idx="338">
                  <c:v>3.527303060242065</c:v>
                </c:pt>
                <c:pt idx="339">
                  <c:v>3.527303060242065</c:v>
                </c:pt>
                <c:pt idx="340">
                  <c:v>3.527303060242065</c:v>
                </c:pt>
                <c:pt idx="341">
                  <c:v>3.527303060242065</c:v>
                </c:pt>
                <c:pt idx="342">
                  <c:v>3.527303060242065</c:v>
                </c:pt>
                <c:pt idx="343">
                  <c:v>3.527303060242065</c:v>
                </c:pt>
                <c:pt idx="344">
                  <c:v>3.527303060242065</c:v>
                </c:pt>
                <c:pt idx="345">
                  <c:v>3.527303060242065</c:v>
                </c:pt>
                <c:pt idx="346">
                  <c:v>3.527303060242065</c:v>
                </c:pt>
                <c:pt idx="347">
                  <c:v>3.527303060242065</c:v>
                </c:pt>
                <c:pt idx="348">
                  <c:v>3.527303060242065</c:v>
                </c:pt>
                <c:pt idx="349">
                  <c:v>3.527303060242065</c:v>
                </c:pt>
                <c:pt idx="350">
                  <c:v>3.527303060242065</c:v>
                </c:pt>
                <c:pt idx="351">
                  <c:v>3.527303060242065</c:v>
                </c:pt>
                <c:pt idx="352">
                  <c:v>3.527303060242065</c:v>
                </c:pt>
                <c:pt idx="353">
                  <c:v>3.527303060242065</c:v>
                </c:pt>
                <c:pt idx="354">
                  <c:v>3.527303060242065</c:v>
                </c:pt>
                <c:pt idx="355">
                  <c:v>3.527303060242065</c:v>
                </c:pt>
                <c:pt idx="356">
                  <c:v>3.527303060242065</c:v>
                </c:pt>
                <c:pt idx="357">
                  <c:v>3.527303060242065</c:v>
                </c:pt>
                <c:pt idx="358">
                  <c:v>3.527303060242065</c:v>
                </c:pt>
                <c:pt idx="359">
                  <c:v>3.527303060242065</c:v>
                </c:pt>
                <c:pt idx="360">
                  <c:v>3.527303060242065</c:v>
                </c:pt>
                <c:pt idx="361">
                  <c:v>3.527303060242065</c:v>
                </c:pt>
                <c:pt idx="362">
                  <c:v>3.527303060242065</c:v>
                </c:pt>
                <c:pt idx="363">
                  <c:v>3.527303060242065</c:v>
                </c:pt>
                <c:pt idx="364">
                  <c:v>3.527303060242065</c:v>
                </c:pt>
                <c:pt idx="365">
                  <c:v>3.527303060242065</c:v>
                </c:pt>
                <c:pt idx="366">
                  <c:v>3.527303060242065</c:v>
                </c:pt>
                <c:pt idx="367">
                  <c:v>3.527303060242065</c:v>
                </c:pt>
                <c:pt idx="368">
                  <c:v>3.527303060242065</c:v>
                </c:pt>
                <c:pt idx="369">
                  <c:v>3.527303060242065</c:v>
                </c:pt>
                <c:pt idx="370">
                  <c:v>3.527303060242065</c:v>
                </c:pt>
                <c:pt idx="371">
                  <c:v>3.527303060242065</c:v>
                </c:pt>
                <c:pt idx="372">
                  <c:v>3.527303060242065</c:v>
                </c:pt>
                <c:pt idx="373">
                  <c:v>3.527303060242065</c:v>
                </c:pt>
                <c:pt idx="374">
                  <c:v>3.527303060242065</c:v>
                </c:pt>
                <c:pt idx="375">
                  <c:v>3.527303060242065</c:v>
                </c:pt>
                <c:pt idx="376">
                  <c:v>3.527303060242065</c:v>
                </c:pt>
                <c:pt idx="377">
                  <c:v>3.527303060242065</c:v>
                </c:pt>
                <c:pt idx="378">
                  <c:v>3.527303060242065</c:v>
                </c:pt>
                <c:pt idx="379">
                  <c:v>3.527303060242065</c:v>
                </c:pt>
                <c:pt idx="380">
                  <c:v>3.527303060242065</c:v>
                </c:pt>
                <c:pt idx="381">
                  <c:v>3.527303060242065</c:v>
                </c:pt>
                <c:pt idx="382">
                  <c:v>3.527303060242065</c:v>
                </c:pt>
                <c:pt idx="383">
                  <c:v>3.527303060242065</c:v>
                </c:pt>
                <c:pt idx="384">
                  <c:v>3.527303060242065</c:v>
                </c:pt>
                <c:pt idx="385">
                  <c:v>3.527303060242065</c:v>
                </c:pt>
                <c:pt idx="386">
                  <c:v>3.527303060242065</c:v>
                </c:pt>
                <c:pt idx="387">
                  <c:v>3.527303060242065</c:v>
                </c:pt>
                <c:pt idx="388">
                  <c:v>3.527303060242065</c:v>
                </c:pt>
                <c:pt idx="389">
                  <c:v>3.527303060242065</c:v>
                </c:pt>
                <c:pt idx="390">
                  <c:v>3.527303060242065</c:v>
                </c:pt>
                <c:pt idx="391">
                  <c:v>3.527303060242065</c:v>
                </c:pt>
                <c:pt idx="392">
                  <c:v>3.527303060242065</c:v>
                </c:pt>
                <c:pt idx="393">
                  <c:v>3.527303060242065</c:v>
                </c:pt>
                <c:pt idx="394">
                  <c:v>3.527303060242065</c:v>
                </c:pt>
                <c:pt idx="395">
                  <c:v>3.527303060242065</c:v>
                </c:pt>
                <c:pt idx="396">
                  <c:v>3.527303060242065</c:v>
                </c:pt>
                <c:pt idx="397">
                  <c:v>3.527303060242065</c:v>
                </c:pt>
                <c:pt idx="398">
                  <c:v>3.527303060242065</c:v>
                </c:pt>
                <c:pt idx="399">
                  <c:v>3.527303060242065</c:v>
                </c:pt>
                <c:pt idx="400">
                  <c:v>3.527303060242065</c:v>
                </c:pt>
                <c:pt idx="401">
                  <c:v>3.527303060242065</c:v>
                </c:pt>
                <c:pt idx="402">
                  <c:v>3.527303060242065</c:v>
                </c:pt>
                <c:pt idx="403">
                  <c:v>3.527303060242065</c:v>
                </c:pt>
                <c:pt idx="404">
                  <c:v>3.527303060242065</c:v>
                </c:pt>
                <c:pt idx="405">
                  <c:v>3.527303060242065</c:v>
                </c:pt>
                <c:pt idx="406">
                  <c:v>3.527303060242065</c:v>
                </c:pt>
                <c:pt idx="407">
                  <c:v>3.527303060242065</c:v>
                </c:pt>
                <c:pt idx="408">
                  <c:v>3.527303060242065</c:v>
                </c:pt>
                <c:pt idx="409">
                  <c:v>3.527303060242065</c:v>
                </c:pt>
                <c:pt idx="410">
                  <c:v>3.527303060242065</c:v>
                </c:pt>
                <c:pt idx="411">
                  <c:v>3.527303060242065</c:v>
                </c:pt>
                <c:pt idx="412">
                  <c:v>3.527303060242065</c:v>
                </c:pt>
                <c:pt idx="413">
                  <c:v>3.527303060242065</c:v>
                </c:pt>
                <c:pt idx="414">
                  <c:v>3.527303060242065</c:v>
                </c:pt>
                <c:pt idx="415">
                  <c:v>3.527303060242065</c:v>
                </c:pt>
                <c:pt idx="416">
                  <c:v>3.527303060242065</c:v>
                </c:pt>
                <c:pt idx="417">
                  <c:v>3.527303060242065</c:v>
                </c:pt>
                <c:pt idx="418">
                  <c:v>3.527303060242065</c:v>
                </c:pt>
                <c:pt idx="419">
                  <c:v>3.527303060242065</c:v>
                </c:pt>
                <c:pt idx="420">
                  <c:v>3.527303060242065</c:v>
                </c:pt>
                <c:pt idx="421">
                  <c:v>3.527303060242065</c:v>
                </c:pt>
                <c:pt idx="422">
                  <c:v>3.527303060242065</c:v>
                </c:pt>
                <c:pt idx="423">
                  <c:v>3.527303060242065</c:v>
                </c:pt>
                <c:pt idx="424">
                  <c:v>3.527303060242065</c:v>
                </c:pt>
                <c:pt idx="425">
                  <c:v>3.527303060242065</c:v>
                </c:pt>
                <c:pt idx="426">
                  <c:v>3.527303060242065</c:v>
                </c:pt>
                <c:pt idx="427">
                  <c:v>3.527303060242065</c:v>
                </c:pt>
                <c:pt idx="428">
                  <c:v>3.527303060242065</c:v>
                </c:pt>
                <c:pt idx="429">
                  <c:v>3.527303060242065</c:v>
                </c:pt>
                <c:pt idx="430">
                  <c:v>3.527303060242065</c:v>
                </c:pt>
                <c:pt idx="431">
                  <c:v>3.527303060242065</c:v>
                </c:pt>
                <c:pt idx="432">
                  <c:v>3.527303060242065</c:v>
                </c:pt>
                <c:pt idx="433">
                  <c:v>3.527303060242065</c:v>
                </c:pt>
                <c:pt idx="434">
                  <c:v>3.527303060242065</c:v>
                </c:pt>
                <c:pt idx="435">
                  <c:v>3.527303060242065</c:v>
                </c:pt>
                <c:pt idx="436">
                  <c:v>3.527303060242065</c:v>
                </c:pt>
                <c:pt idx="437">
                  <c:v>3.527303060242065</c:v>
                </c:pt>
                <c:pt idx="438">
                  <c:v>3.527303060242065</c:v>
                </c:pt>
                <c:pt idx="439">
                  <c:v>3.527303060242065</c:v>
                </c:pt>
                <c:pt idx="440">
                  <c:v>3.527303060242065</c:v>
                </c:pt>
                <c:pt idx="441">
                  <c:v>3.527303060242065</c:v>
                </c:pt>
                <c:pt idx="442">
                  <c:v>3.527303060242065</c:v>
                </c:pt>
                <c:pt idx="443">
                  <c:v>3.527303060242065</c:v>
                </c:pt>
                <c:pt idx="444">
                  <c:v>3.527303060242065</c:v>
                </c:pt>
                <c:pt idx="445">
                  <c:v>3.527303060242065</c:v>
                </c:pt>
                <c:pt idx="446">
                  <c:v>3.527303060242065</c:v>
                </c:pt>
                <c:pt idx="447">
                  <c:v>3.527303060242065</c:v>
                </c:pt>
                <c:pt idx="448">
                  <c:v>3.527303060242065</c:v>
                </c:pt>
                <c:pt idx="449">
                  <c:v>3.527303060242065</c:v>
                </c:pt>
                <c:pt idx="450">
                  <c:v>3.527303060242065</c:v>
                </c:pt>
                <c:pt idx="451">
                  <c:v>3.527303060242065</c:v>
                </c:pt>
                <c:pt idx="452">
                  <c:v>3.527303060242065</c:v>
                </c:pt>
                <c:pt idx="453">
                  <c:v>3.527303060242065</c:v>
                </c:pt>
                <c:pt idx="454">
                  <c:v>3.527303060242065</c:v>
                </c:pt>
                <c:pt idx="455">
                  <c:v>3.527303060242065</c:v>
                </c:pt>
                <c:pt idx="456">
                  <c:v>3.527303060242065</c:v>
                </c:pt>
                <c:pt idx="457">
                  <c:v>3.527303060242065</c:v>
                </c:pt>
                <c:pt idx="458">
                  <c:v>3.527303060242065</c:v>
                </c:pt>
                <c:pt idx="459">
                  <c:v>3.527303060242065</c:v>
                </c:pt>
                <c:pt idx="460">
                  <c:v>3.527303060242065</c:v>
                </c:pt>
                <c:pt idx="461">
                  <c:v>3.527303060242065</c:v>
                </c:pt>
                <c:pt idx="462">
                  <c:v>3.527303060242065</c:v>
                </c:pt>
                <c:pt idx="463">
                  <c:v>3.527303060242065</c:v>
                </c:pt>
                <c:pt idx="464">
                  <c:v>3.527303060242065</c:v>
                </c:pt>
                <c:pt idx="465">
                  <c:v>3.527303060242065</c:v>
                </c:pt>
                <c:pt idx="466">
                  <c:v>3.527303060242065</c:v>
                </c:pt>
                <c:pt idx="467">
                  <c:v>3.527303060242065</c:v>
                </c:pt>
                <c:pt idx="468">
                  <c:v>3.527303060242065</c:v>
                </c:pt>
                <c:pt idx="469">
                  <c:v>3.527303060242065</c:v>
                </c:pt>
                <c:pt idx="470">
                  <c:v>3.527303060242065</c:v>
                </c:pt>
                <c:pt idx="471">
                  <c:v>3.527303060242065</c:v>
                </c:pt>
                <c:pt idx="472">
                  <c:v>3.527303060242065</c:v>
                </c:pt>
                <c:pt idx="473">
                  <c:v>3.527303060242065</c:v>
                </c:pt>
                <c:pt idx="474">
                  <c:v>3.527303060242065</c:v>
                </c:pt>
                <c:pt idx="475">
                  <c:v>3.527303060242065</c:v>
                </c:pt>
                <c:pt idx="476">
                  <c:v>3.527303060242065</c:v>
                </c:pt>
                <c:pt idx="477">
                  <c:v>3.527303060242065</c:v>
                </c:pt>
                <c:pt idx="478">
                  <c:v>3.527303060242065</c:v>
                </c:pt>
                <c:pt idx="479">
                  <c:v>3.527303060242065</c:v>
                </c:pt>
                <c:pt idx="480">
                  <c:v>3.527303060242065</c:v>
                </c:pt>
                <c:pt idx="481">
                  <c:v>3.527303060242065</c:v>
                </c:pt>
                <c:pt idx="482">
                  <c:v>3.527303060242065</c:v>
                </c:pt>
                <c:pt idx="483">
                  <c:v>3.527303060242065</c:v>
                </c:pt>
                <c:pt idx="484">
                  <c:v>3.527303060242065</c:v>
                </c:pt>
                <c:pt idx="485">
                  <c:v>3.527303060242065</c:v>
                </c:pt>
                <c:pt idx="486">
                  <c:v>3.527303060242065</c:v>
                </c:pt>
                <c:pt idx="487">
                  <c:v>3.527303060242065</c:v>
                </c:pt>
                <c:pt idx="488">
                  <c:v>3.527303060242065</c:v>
                </c:pt>
                <c:pt idx="489">
                  <c:v>3.527303060242065</c:v>
                </c:pt>
                <c:pt idx="490">
                  <c:v>3.527303060242065</c:v>
                </c:pt>
                <c:pt idx="491">
                  <c:v>3.527303060242065</c:v>
                </c:pt>
                <c:pt idx="492">
                  <c:v>3.527303060242065</c:v>
                </c:pt>
                <c:pt idx="493">
                  <c:v>3.527303060242065</c:v>
                </c:pt>
                <c:pt idx="494">
                  <c:v>3.527303060242065</c:v>
                </c:pt>
                <c:pt idx="495">
                  <c:v>3.527303060242065</c:v>
                </c:pt>
                <c:pt idx="496">
                  <c:v>3.527303060242065</c:v>
                </c:pt>
                <c:pt idx="497">
                  <c:v>3.527303060242065</c:v>
                </c:pt>
                <c:pt idx="498">
                  <c:v>3.527303060242065</c:v>
                </c:pt>
                <c:pt idx="499">
                  <c:v>3.527303060242065</c:v>
                </c:pt>
                <c:pt idx="500">
                  <c:v>3.527303060242065</c:v>
                </c:pt>
                <c:pt idx="501">
                  <c:v>3.527303060242065</c:v>
                </c:pt>
                <c:pt idx="502">
                  <c:v>3.527303060242065</c:v>
                </c:pt>
                <c:pt idx="503">
                  <c:v>3.527303060242065</c:v>
                </c:pt>
                <c:pt idx="504">
                  <c:v>3.527303060242065</c:v>
                </c:pt>
                <c:pt idx="505">
                  <c:v>3.527303060242065</c:v>
                </c:pt>
                <c:pt idx="506">
                  <c:v>3.527303060242065</c:v>
                </c:pt>
                <c:pt idx="507">
                  <c:v>3.527303060242065</c:v>
                </c:pt>
                <c:pt idx="508">
                  <c:v>3.527303060242065</c:v>
                </c:pt>
                <c:pt idx="509">
                  <c:v>3.527303060242065</c:v>
                </c:pt>
                <c:pt idx="510">
                  <c:v>3.527303060242065</c:v>
                </c:pt>
                <c:pt idx="511">
                  <c:v>3.527303060242065</c:v>
                </c:pt>
                <c:pt idx="512">
                  <c:v>3.527303060242065</c:v>
                </c:pt>
                <c:pt idx="513">
                  <c:v>3.527303060242065</c:v>
                </c:pt>
                <c:pt idx="514">
                  <c:v>3.527303060242065</c:v>
                </c:pt>
                <c:pt idx="515">
                  <c:v>3.527303060242065</c:v>
                </c:pt>
                <c:pt idx="516">
                  <c:v>3.527303060242065</c:v>
                </c:pt>
                <c:pt idx="517">
                  <c:v>3.527303060242065</c:v>
                </c:pt>
                <c:pt idx="518">
                  <c:v>3.527303060242065</c:v>
                </c:pt>
                <c:pt idx="519">
                  <c:v>3.527303060242065</c:v>
                </c:pt>
                <c:pt idx="520">
                  <c:v>3.527303060242065</c:v>
                </c:pt>
                <c:pt idx="521">
                  <c:v>3.527303060242065</c:v>
                </c:pt>
                <c:pt idx="522">
                  <c:v>3.527303060242065</c:v>
                </c:pt>
                <c:pt idx="523">
                  <c:v>3.527303060242065</c:v>
                </c:pt>
                <c:pt idx="524">
                  <c:v>3.527303060242065</c:v>
                </c:pt>
                <c:pt idx="525">
                  <c:v>3.527303060242065</c:v>
                </c:pt>
                <c:pt idx="526">
                  <c:v>3.527303060242065</c:v>
                </c:pt>
                <c:pt idx="527">
                  <c:v>3.527303060242065</c:v>
                </c:pt>
                <c:pt idx="528">
                  <c:v>3.527303060242065</c:v>
                </c:pt>
                <c:pt idx="529">
                  <c:v>3.527303060242065</c:v>
                </c:pt>
                <c:pt idx="530">
                  <c:v>3.527303060242065</c:v>
                </c:pt>
                <c:pt idx="531">
                  <c:v>3.527303060242065</c:v>
                </c:pt>
                <c:pt idx="532">
                  <c:v>3.527303060242065</c:v>
                </c:pt>
                <c:pt idx="533">
                  <c:v>3.527303060242065</c:v>
                </c:pt>
                <c:pt idx="534">
                  <c:v>3.527303060242065</c:v>
                </c:pt>
                <c:pt idx="535">
                  <c:v>3.527303060242065</c:v>
                </c:pt>
                <c:pt idx="536">
                  <c:v>3.527303060242065</c:v>
                </c:pt>
                <c:pt idx="537">
                  <c:v>3.527303060242065</c:v>
                </c:pt>
                <c:pt idx="538">
                  <c:v>3.527303060242065</c:v>
                </c:pt>
                <c:pt idx="539">
                  <c:v>3.527303060242065</c:v>
                </c:pt>
                <c:pt idx="540">
                  <c:v>3.527303060242065</c:v>
                </c:pt>
                <c:pt idx="541">
                  <c:v>3.527303060242065</c:v>
                </c:pt>
                <c:pt idx="542">
                  <c:v>3.527303060242065</c:v>
                </c:pt>
                <c:pt idx="543">
                  <c:v>3.527303060242065</c:v>
                </c:pt>
                <c:pt idx="544">
                  <c:v>3.527303060242065</c:v>
                </c:pt>
                <c:pt idx="545">
                  <c:v>3.527303060242065</c:v>
                </c:pt>
                <c:pt idx="546">
                  <c:v>3.527303060242065</c:v>
                </c:pt>
                <c:pt idx="547">
                  <c:v>3.527303060242065</c:v>
                </c:pt>
                <c:pt idx="548">
                  <c:v>3.527303060242065</c:v>
                </c:pt>
                <c:pt idx="549">
                  <c:v>3.527303060242065</c:v>
                </c:pt>
                <c:pt idx="550">
                  <c:v>3.527303060242065</c:v>
                </c:pt>
                <c:pt idx="551">
                  <c:v>3.527303060242065</c:v>
                </c:pt>
                <c:pt idx="552">
                  <c:v>3.527303060242065</c:v>
                </c:pt>
                <c:pt idx="553">
                  <c:v>3.527303060242065</c:v>
                </c:pt>
                <c:pt idx="554">
                  <c:v>3.527303060242065</c:v>
                </c:pt>
                <c:pt idx="555">
                  <c:v>3.527303060242065</c:v>
                </c:pt>
                <c:pt idx="556">
                  <c:v>3.527303060242065</c:v>
                </c:pt>
                <c:pt idx="557">
                  <c:v>3.527303060242065</c:v>
                </c:pt>
                <c:pt idx="558">
                  <c:v>3.527303060242065</c:v>
                </c:pt>
                <c:pt idx="559">
                  <c:v>3.527303060242065</c:v>
                </c:pt>
                <c:pt idx="560">
                  <c:v>3.527303060242065</c:v>
                </c:pt>
                <c:pt idx="561">
                  <c:v>3.527303060242065</c:v>
                </c:pt>
                <c:pt idx="562">
                  <c:v>3.527303060242065</c:v>
                </c:pt>
                <c:pt idx="563">
                  <c:v>3.527303060242065</c:v>
                </c:pt>
                <c:pt idx="564">
                  <c:v>3.527303060242065</c:v>
                </c:pt>
                <c:pt idx="565">
                  <c:v>3.527303060242065</c:v>
                </c:pt>
                <c:pt idx="566">
                  <c:v>3.527303060242065</c:v>
                </c:pt>
                <c:pt idx="567">
                  <c:v>3.527303060242065</c:v>
                </c:pt>
                <c:pt idx="568">
                  <c:v>3.527303060242065</c:v>
                </c:pt>
                <c:pt idx="569">
                  <c:v>3.527303060242065</c:v>
                </c:pt>
                <c:pt idx="570">
                  <c:v>3.527303060242065</c:v>
                </c:pt>
                <c:pt idx="571">
                  <c:v>3.527303060242065</c:v>
                </c:pt>
                <c:pt idx="572">
                  <c:v>3.527303060242065</c:v>
                </c:pt>
                <c:pt idx="573">
                  <c:v>3.527303060242065</c:v>
                </c:pt>
                <c:pt idx="574">
                  <c:v>3.527303060242065</c:v>
                </c:pt>
                <c:pt idx="575">
                  <c:v>3.527303060242065</c:v>
                </c:pt>
                <c:pt idx="576">
                  <c:v>3.527303060242065</c:v>
                </c:pt>
                <c:pt idx="577">
                  <c:v>3.527303060242065</c:v>
                </c:pt>
                <c:pt idx="578">
                  <c:v>3.527303060242065</c:v>
                </c:pt>
                <c:pt idx="579">
                  <c:v>3.527303060242065</c:v>
                </c:pt>
                <c:pt idx="580">
                  <c:v>3.527303060242065</c:v>
                </c:pt>
                <c:pt idx="581">
                  <c:v>3.527303060242065</c:v>
                </c:pt>
                <c:pt idx="582">
                  <c:v>3.527303060242065</c:v>
                </c:pt>
                <c:pt idx="583">
                  <c:v>3.527303060242065</c:v>
                </c:pt>
                <c:pt idx="584">
                  <c:v>3.527303060242065</c:v>
                </c:pt>
                <c:pt idx="585">
                  <c:v>3.527303060242065</c:v>
                </c:pt>
                <c:pt idx="586">
                  <c:v>3.527303060242065</c:v>
                </c:pt>
                <c:pt idx="587">
                  <c:v>3.527303060242065</c:v>
                </c:pt>
                <c:pt idx="588">
                  <c:v>3.527303060242065</c:v>
                </c:pt>
                <c:pt idx="589">
                  <c:v>3.527303060242065</c:v>
                </c:pt>
                <c:pt idx="590">
                  <c:v>3.527303060242065</c:v>
                </c:pt>
                <c:pt idx="591">
                  <c:v>3.527303060242065</c:v>
                </c:pt>
                <c:pt idx="592">
                  <c:v>3.527303060242065</c:v>
                </c:pt>
                <c:pt idx="593">
                  <c:v>3.527303060242065</c:v>
                </c:pt>
                <c:pt idx="594">
                  <c:v>3.527303060242065</c:v>
                </c:pt>
                <c:pt idx="595">
                  <c:v>3.527303060242065</c:v>
                </c:pt>
                <c:pt idx="596">
                  <c:v>3.527303060242065</c:v>
                </c:pt>
                <c:pt idx="597">
                  <c:v>3.527303060242065</c:v>
                </c:pt>
                <c:pt idx="598">
                  <c:v>3.527303060242065</c:v>
                </c:pt>
                <c:pt idx="599">
                  <c:v>3.527303060242065</c:v>
                </c:pt>
                <c:pt idx="600">
                  <c:v>3.527303060242065</c:v>
                </c:pt>
                <c:pt idx="601">
                  <c:v>3.527303060242065</c:v>
                </c:pt>
                <c:pt idx="602">
                  <c:v>3.527303060242065</c:v>
                </c:pt>
                <c:pt idx="603">
                  <c:v>3.527303060242065</c:v>
                </c:pt>
                <c:pt idx="604">
                  <c:v>3.527303060242065</c:v>
                </c:pt>
                <c:pt idx="605">
                  <c:v>3.527303060242065</c:v>
                </c:pt>
                <c:pt idx="606">
                  <c:v>3.527303060242065</c:v>
                </c:pt>
                <c:pt idx="607">
                  <c:v>3.527303060242065</c:v>
                </c:pt>
                <c:pt idx="608">
                  <c:v>3.527303060242065</c:v>
                </c:pt>
                <c:pt idx="609">
                  <c:v>3.527303060242065</c:v>
                </c:pt>
                <c:pt idx="610">
                  <c:v>3.527303060242065</c:v>
                </c:pt>
                <c:pt idx="611">
                  <c:v>3.527303060242065</c:v>
                </c:pt>
                <c:pt idx="612">
                  <c:v>3.527303060242065</c:v>
                </c:pt>
                <c:pt idx="613">
                  <c:v>3.527303060242065</c:v>
                </c:pt>
                <c:pt idx="614">
                  <c:v>3.527303060242065</c:v>
                </c:pt>
                <c:pt idx="615">
                  <c:v>3.527303060242065</c:v>
                </c:pt>
                <c:pt idx="616">
                  <c:v>3.527303060242065</c:v>
                </c:pt>
                <c:pt idx="617">
                  <c:v>3.527303060242065</c:v>
                </c:pt>
                <c:pt idx="618">
                  <c:v>3.527303060242065</c:v>
                </c:pt>
                <c:pt idx="619">
                  <c:v>3.527303060242065</c:v>
                </c:pt>
                <c:pt idx="620">
                  <c:v>3.527303060242065</c:v>
                </c:pt>
                <c:pt idx="621">
                  <c:v>3.527303060242065</c:v>
                </c:pt>
                <c:pt idx="622">
                  <c:v>3.527303060242065</c:v>
                </c:pt>
                <c:pt idx="623">
                  <c:v>3.527303060242065</c:v>
                </c:pt>
                <c:pt idx="624">
                  <c:v>3.527303060242065</c:v>
                </c:pt>
                <c:pt idx="625">
                  <c:v>3.527303060242065</c:v>
                </c:pt>
                <c:pt idx="626">
                  <c:v>3.527303060242065</c:v>
                </c:pt>
                <c:pt idx="627">
                  <c:v>3.527303060242065</c:v>
                </c:pt>
                <c:pt idx="628">
                  <c:v>3.527303060242065</c:v>
                </c:pt>
                <c:pt idx="629">
                  <c:v>3.527303060242065</c:v>
                </c:pt>
                <c:pt idx="630">
                  <c:v>3.527303060242065</c:v>
                </c:pt>
                <c:pt idx="631">
                  <c:v>3.527303060242065</c:v>
                </c:pt>
                <c:pt idx="632">
                  <c:v>3.527303060242065</c:v>
                </c:pt>
                <c:pt idx="633">
                  <c:v>3.527303060242065</c:v>
                </c:pt>
                <c:pt idx="634">
                  <c:v>3.527303060242065</c:v>
                </c:pt>
                <c:pt idx="635">
                  <c:v>3.527303060242065</c:v>
                </c:pt>
                <c:pt idx="636">
                  <c:v>3.527303060242065</c:v>
                </c:pt>
                <c:pt idx="637">
                  <c:v>3.527303060242065</c:v>
                </c:pt>
                <c:pt idx="638">
                  <c:v>3.527303060242065</c:v>
                </c:pt>
                <c:pt idx="639">
                  <c:v>3.527303060242065</c:v>
                </c:pt>
                <c:pt idx="640">
                  <c:v>3.527303060242065</c:v>
                </c:pt>
                <c:pt idx="641">
                  <c:v>3.527303060242065</c:v>
                </c:pt>
                <c:pt idx="642">
                  <c:v>3.527303060242065</c:v>
                </c:pt>
                <c:pt idx="643">
                  <c:v>3.527303060242065</c:v>
                </c:pt>
                <c:pt idx="644">
                  <c:v>3.527303060242065</c:v>
                </c:pt>
                <c:pt idx="645">
                  <c:v>3.527303060242065</c:v>
                </c:pt>
                <c:pt idx="646">
                  <c:v>3.527303060242065</c:v>
                </c:pt>
                <c:pt idx="647">
                  <c:v>3.527303060242065</c:v>
                </c:pt>
                <c:pt idx="648">
                  <c:v>3.527303060242065</c:v>
                </c:pt>
                <c:pt idx="649">
                  <c:v>3.527303060242065</c:v>
                </c:pt>
                <c:pt idx="650">
                  <c:v>3.527303060242065</c:v>
                </c:pt>
                <c:pt idx="651">
                  <c:v>3.527303060242065</c:v>
                </c:pt>
                <c:pt idx="652">
                  <c:v>3.527303060242065</c:v>
                </c:pt>
                <c:pt idx="653">
                  <c:v>3.527303060242065</c:v>
                </c:pt>
                <c:pt idx="654">
                  <c:v>3.527303060242065</c:v>
                </c:pt>
                <c:pt idx="655">
                  <c:v>3.527303060242065</c:v>
                </c:pt>
                <c:pt idx="656">
                  <c:v>3.527303060242065</c:v>
                </c:pt>
                <c:pt idx="657">
                  <c:v>3.527303060242065</c:v>
                </c:pt>
                <c:pt idx="658">
                  <c:v>3.527303060242065</c:v>
                </c:pt>
                <c:pt idx="659">
                  <c:v>3.527303060242065</c:v>
                </c:pt>
                <c:pt idx="660">
                  <c:v>3.527303060242065</c:v>
                </c:pt>
                <c:pt idx="661">
                  <c:v>3.527303060242065</c:v>
                </c:pt>
                <c:pt idx="662">
                  <c:v>3.527303060242065</c:v>
                </c:pt>
                <c:pt idx="663">
                  <c:v>3.527303060242065</c:v>
                </c:pt>
                <c:pt idx="664">
                  <c:v>3.527303060242065</c:v>
                </c:pt>
                <c:pt idx="665">
                  <c:v>3.527303060242065</c:v>
                </c:pt>
                <c:pt idx="666">
                  <c:v>3.527303060242065</c:v>
                </c:pt>
                <c:pt idx="667">
                  <c:v>3.527303060242065</c:v>
                </c:pt>
                <c:pt idx="668">
                  <c:v>3.527303060242065</c:v>
                </c:pt>
                <c:pt idx="669">
                  <c:v>3.527303060242065</c:v>
                </c:pt>
                <c:pt idx="670">
                  <c:v>3.527303060242065</c:v>
                </c:pt>
                <c:pt idx="671">
                  <c:v>3.527303060242065</c:v>
                </c:pt>
                <c:pt idx="672">
                  <c:v>3.527303060242065</c:v>
                </c:pt>
                <c:pt idx="673">
                  <c:v>3.527303060242065</c:v>
                </c:pt>
                <c:pt idx="674">
                  <c:v>3.527303060242065</c:v>
                </c:pt>
                <c:pt idx="675">
                  <c:v>3.527303060242065</c:v>
                </c:pt>
                <c:pt idx="676">
                  <c:v>3.527303060242065</c:v>
                </c:pt>
                <c:pt idx="677">
                  <c:v>3.527303060242065</c:v>
                </c:pt>
                <c:pt idx="678">
                  <c:v>3.527303060242065</c:v>
                </c:pt>
                <c:pt idx="679">
                  <c:v>3.527303060242065</c:v>
                </c:pt>
                <c:pt idx="680">
                  <c:v>3.527303060242065</c:v>
                </c:pt>
                <c:pt idx="681">
                  <c:v>3.527303060242065</c:v>
                </c:pt>
                <c:pt idx="682">
                  <c:v>3.527303060242065</c:v>
                </c:pt>
                <c:pt idx="683">
                  <c:v>3.527303060242065</c:v>
                </c:pt>
                <c:pt idx="684">
                  <c:v>3.527303060242065</c:v>
                </c:pt>
                <c:pt idx="685">
                  <c:v>3.527303060242065</c:v>
                </c:pt>
                <c:pt idx="686">
                  <c:v>3.527303060242065</c:v>
                </c:pt>
                <c:pt idx="687">
                  <c:v>3.527303060242065</c:v>
                </c:pt>
                <c:pt idx="688">
                  <c:v>3.527303060242065</c:v>
                </c:pt>
                <c:pt idx="689">
                  <c:v>3.527303060242065</c:v>
                </c:pt>
                <c:pt idx="690">
                  <c:v>3.527303060242065</c:v>
                </c:pt>
                <c:pt idx="691">
                  <c:v>3.527303060242065</c:v>
                </c:pt>
                <c:pt idx="692">
                  <c:v>3.527303060242065</c:v>
                </c:pt>
                <c:pt idx="693">
                  <c:v>3.527303060242065</c:v>
                </c:pt>
                <c:pt idx="694">
                  <c:v>3.527303060242065</c:v>
                </c:pt>
                <c:pt idx="695">
                  <c:v>3.527303060242065</c:v>
                </c:pt>
                <c:pt idx="696">
                  <c:v>3.527303060242065</c:v>
                </c:pt>
                <c:pt idx="697">
                  <c:v>3.527303060242065</c:v>
                </c:pt>
                <c:pt idx="698">
                  <c:v>3.527303060242065</c:v>
                </c:pt>
                <c:pt idx="699">
                  <c:v>3.527303060242065</c:v>
                </c:pt>
                <c:pt idx="700">
                  <c:v>3.527303060242065</c:v>
                </c:pt>
                <c:pt idx="701">
                  <c:v>3.527303060242065</c:v>
                </c:pt>
                <c:pt idx="702">
                  <c:v>3.527303060242065</c:v>
                </c:pt>
                <c:pt idx="703">
                  <c:v>3.527303060242065</c:v>
                </c:pt>
                <c:pt idx="704">
                  <c:v>3.527303060242065</c:v>
                </c:pt>
                <c:pt idx="705">
                  <c:v>3.527303060242065</c:v>
                </c:pt>
                <c:pt idx="706">
                  <c:v>3.527303060242065</c:v>
                </c:pt>
                <c:pt idx="707">
                  <c:v>3.527303060242065</c:v>
                </c:pt>
                <c:pt idx="708">
                  <c:v>3.527303060242065</c:v>
                </c:pt>
                <c:pt idx="709">
                  <c:v>3.527303060242065</c:v>
                </c:pt>
                <c:pt idx="710">
                  <c:v>3.527303060242065</c:v>
                </c:pt>
                <c:pt idx="711">
                  <c:v>3.527303060242065</c:v>
                </c:pt>
                <c:pt idx="712">
                  <c:v>3.527303060242065</c:v>
                </c:pt>
                <c:pt idx="713">
                  <c:v>3.527303060242065</c:v>
                </c:pt>
                <c:pt idx="714">
                  <c:v>3.527303060242065</c:v>
                </c:pt>
                <c:pt idx="715">
                  <c:v>3.527303060242065</c:v>
                </c:pt>
                <c:pt idx="716">
                  <c:v>3.527303060242065</c:v>
                </c:pt>
                <c:pt idx="717">
                  <c:v>3.527303060242065</c:v>
                </c:pt>
                <c:pt idx="718">
                  <c:v>3.527303060242065</c:v>
                </c:pt>
                <c:pt idx="719">
                  <c:v>3.527303060242065</c:v>
                </c:pt>
                <c:pt idx="720">
                  <c:v>3.527303060242065</c:v>
                </c:pt>
                <c:pt idx="721">
                  <c:v>3.527303060242065</c:v>
                </c:pt>
                <c:pt idx="722">
                  <c:v>3.527303060242065</c:v>
                </c:pt>
                <c:pt idx="723">
                  <c:v>3.527303060242065</c:v>
                </c:pt>
                <c:pt idx="724">
                  <c:v>3.527303060242065</c:v>
                </c:pt>
                <c:pt idx="725">
                  <c:v>3.527303060242065</c:v>
                </c:pt>
                <c:pt idx="726">
                  <c:v>3.527303060242065</c:v>
                </c:pt>
                <c:pt idx="727">
                  <c:v>3.527303060242065</c:v>
                </c:pt>
                <c:pt idx="728">
                  <c:v>3.527303060242065</c:v>
                </c:pt>
                <c:pt idx="729">
                  <c:v>3.527303060242065</c:v>
                </c:pt>
                <c:pt idx="730">
                  <c:v>3.527303060242065</c:v>
                </c:pt>
                <c:pt idx="731">
                  <c:v>3.527303060242065</c:v>
                </c:pt>
                <c:pt idx="732">
                  <c:v>3.527303060242065</c:v>
                </c:pt>
                <c:pt idx="733">
                  <c:v>3.527303060242065</c:v>
                </c:pt>
                <c:pt idx="734">
                  <c:v>3.527303060242065</c:v>
                </c:pt>
                <c:pt idx="735">
                  <c:v>3.527303060242065</c:v>
                </c:pt>
                <c:pt idx="736">
                  <c:v>3.527303060242065</c:v>
                </c:pt>
                <c:pt idx="737">
                  <c:v>3.527303060242065</c:v>
                </c:pt>
                <c:pt idx="738">
                  <c:v>3.527303060242065</c:v>
                </c:pt>
                <c:pt idx="739">
                  <c:v>3.527303060242065</c:v>
                </c:pt>
                <c:pt idx="740">
                  <c:v>3.527303060242065</c:v>
                </c:pt>
                <c:pt idx="741">
                  <c:v>3.527303060242065</c:v>
                </c:pt>
                <c:pt idx="742">
                  <c:v>3.527303060242065</c:v>
                </c:pt>
                <c:pt idx="743">
                  <c:v>3.527303060242065</c:v>
                </c:pt>
                <c:pt idx="744">
                  <c:v>3.527303060242065</c:v>
                </c:pt>
                <c:pt idx="745">
                  <c:v>3.527303060242065</c:v>
                </c:pt>
                <c:pt idx="746">
                  <c:v>3.527303060242065</c:v>
                </c:pt>
                <c:pt idx="747">
                  <c:v>3.527303060242065</c:v>
                </c:pt>
                <c:pt idx="748">
                  <c:v>3.527303060242065</c:v>
                </c:pt>
                <c:pt idx="749">
                  <c:v>3.527303060242065</c:v>
                </c:pt>
                <c:pt idx="750">
                  <c:v>3.527303060242065</c:v>
                </c:pt>
                <c:pt idx="751">
                  <c:v>3.527303060242065</c:v>
                </c:pt>
                <c:pt idx="752">
                  <c:v>3.527303060242065</c:v>
                </c:pt>
                <c:pt idx="753">
                  <c:v>3.527303060242065</c:v>
                </c:pt>
                <c:pt idx="754">
                  <c:v>3.527303060242065</c:v>
                </c:pt>
                <c:pt idx="755">
                  <c:v>3.527303060242065</c:v>
                </c:pt>
                <c:pt idx="756">
                  <c:v>3.527303060242065</c:v>
                </c:pt>
                <c:pt idx="757">
                  <c:v>3.527303060242065</c:v>
                </c:pt>
                <c:pt idx="758">
                  <c:v>3.527303060242065</c:v>
                </c:pt>
                <c:pt idx="759">
                  <c:v>3.527303060242065</c:v>
                </c:pt>
                <c:pt idx="760">
                  <c:v>3.527303060242065</c:v>
                </c:pt>
                <c:pt idx="761">
                  <c:v>3.527303060242065</c:v>
                </c:pt>
                <c:pt idx="762">
                  <c:v>3.527303060242065</c:v>
                </c:pt>
                <c:pt idx="763">
                  <c:v>3.527303060242065</c:v>
                </c:pt>
                <c:pt idx="764">
                  <c:v>3.527303060242065</c:v>
                </c:pt>
                <c:pt idx="765">
                  <c:v>3.527303060242065</c:v>
                </c:pt>
                <c:pt idx="766">
                  <c:v>3.527303060242065</c:v>
                </c:pt>
                <c:pt idx="767">
                  <c:v>3.527303060242065</c:v>
                </c:pt>
                <c:pt idx="768">
                  <c:v>3.527303060242065</c:v>
                </c:pt>
                <c:pt idx="769">
                  <c:v>3.527303060242065</c:v>
                </c:pt>
                <c:pt idx="770">
                  <c:v>3.527303060242065</c:v>
                </c:pt>
                <c:pt idx="771">
                  <c:v>3.527303060242065</c:v>
                </c:pt>
                <c:pt idx="772">
                  <c:v>3.527303060242065</c:v>
                </c:pt>
                <c:pt idx="773">
                  <c:v>3.527303060242065</c:v>
                </c:pt>
                <c:pt idx="774">
                  <c:v>3.527303060242065</c:v>
                </c:pt>
                <c:pt idx="775">
                  <c:v>3.527303060242065</c:v>
                </c:pt>
                <c:pt idx="776">
                  <c:v>3.527303060242065</c:v>
                </c:pt>
                <c:pt idx="777">
                  <c:v>3.527303060242065</c:v>
                </c:pt>
                <c:pt idx="778">
                  <c:v>3.527303060242065</c:v>
                </c:pt>
                <c:pt idx="779">
                  <c:v>3.527303060242065</c:v>
                </c:pt>
                <c:pt idx="780">
                  <c:v>3.527303060242065</c:v>
                </c:pt>
                <c:pt idx="781">
                  <c:v>3.527303060242065</c:v>
                </c:pt>
                <c:pt idx="782">
                  <c:v>3.527303060242065</c:v>
                </c:pt>
                <c:pt idx="783">
                  <c:v>3.527303060242065</c:v>
                </c:pt>
                <c:pt idx="784">
                  <c:v>3.527303060242065</c:v>
                </c:pt>
                <c:pt idx="785">
                  <c:v>3.527303060242065</c:v>
                </c:pt>
                <c:pt idx="786">
                  <c:v>3.527303060242065</c:v>
                </c:pt>
                <c:pt idx="787">
                  <c:v>3.527303060242065</c:v>
                </c:pt>
                <c:pt idx="788">
                  <c:v>3.527303060242065</c:v>
                </c:pt>
                <c:pt idx="789">
                  <c:v>3.527303060242065</c:v>
                </c:pt>
                <c:pt idx="790">
                  <c:v>3.527303060242065</c:v>
                </c:pt>
                <c:pt idx="791">
                  <c:v>3.527303060242065</c:v>
                </c:pt>
                <c:pt idx="792">
                  <c:v>3.527303060242065</c:v>
                </c:pt>
                <c:pt idx="793">
                  <c:v>3.527303060242065</c:v>
                </c:pt>
                <c:pt idx="794">
                  <c:v>3.527303060242065</c:v>
                </c:pt>
                <c:pt idx="795">
                  <c:v>3.527303060242065</c:v>
                </c:pt>
                <c:pt idx="796">
                  <c:v>3.527303060242065</c:v>
                </c:pt>
                <c:pt idx="797">
                  <c:v>3.527303060242065</c:v>
                </c:pt>
                <c:pt idx="798">
                  <c:v>3.527303060242065</c:v>
                </c:pt>
                <c:pt idx="799">
                  <c:v>3.527303060242065</c:v>
                </c:pt>
                <c:pt idx="800">
                  <c:v>3.527303060242065</c:v>
                </c:pt>
                <c:pt idx="801">
                  <c:v>3.527303060242065</c:v>
                </c:pt>
                <c:pt idx="802">
                  <c:v>3.527303060242065</c:v>
                </c:pt>
                <c:pt idx="803">
                  <c:v>3.527303060242065</c:v>
                </c:pt>
                <c:pt idx="804">
                  <c:v>3.527303060242065</c:v>
                </c:pt>
                <c:pt idx="805">
                  <c:v>3.527303060242065</c:v>
                </c:pt>
                <c:pt idx="806">
                  <c:v>3.527303060242065</c:v>
                </c:pt>
                <c:pt idx="807">
                  <c:v>3.527303060242065</c:v>
                </c:pt>
                <c:pt idx="808">
                  <c:v>3.527303060242065</c:v>
                </c:pt>
                <c:pt idx="809">
                  <c:v>3.527303060242065</c:v>
                </c:pt>
                <c:pt idx="810">
                  <c:v>3.527303060242065</c:v>
                </c:pt>
                <c:pt idx="811">
                  <c:v>3.527303060242065</c:v>
                </c:pt>
                <c:pt idx="812">
                  <c:v>3.527303060242065</c:v>
                </c:pt>
                <c:pt idx="813">
                  <c:v>3.527303060242065</c:v>
                </c:pt>
                <c:pt idx="814">
                  <c:v>3.527303060242065</c:v>
                </c:pt>
                <c:pt idx="815">
                  <c:v>3.527303060242065</c:v>
                </c:pt>
                <c:pt idx="816">
                  <c:v>3.527303060242065</c:v>
                </c:pt>
                <c:pt idx="817">
                  <c:v>3.527303060242065</c:v>
                </c:pt>
                <c:pt idx="818">
                  <c:v>3.527303060242065</c:v>
                </c:pt>
                <c:pt idx="819">
                  <c:v>3.527303060242065</c:v>
                </c:pt>
                <c:pt idx="820">
                  <c:v>3.527303060242065</c:v>
                </c:pt>
                <c:pt idx="821">
                  <c:v>3.527303060242065</c:v>
                </c:pt>
                <c:pt idx="822">
                  <c:v>3.527303060242065</c:v>
                </c:pt>
                <c:pt idx="823">
                  <c:v>3.527303060242065</c:v>
                </c:pt>
                <c:pt idx="824">
                  <c:v>3.527303060242065</c:v>
                </c:pt>
                <c:pt idx="825">
                  <c:v>3.527303060242065</c:v>
                </c:pt>
                <c:pt idx="826">
                  <c:v>3.527303060242065</c:v>
                </c:pt>
                <c:pt idx="827">
                  <c:v>3.527303060242065</c:v>
                </c:pt>
                <c:pt idx="828">
                  <c:v>3.527303060242065</c:v>
                </c:pt>
                <c:pt idx="829">
                  <c:v>3.527303060242065</c:v>
                </c:pt>
                <c:pt idx="830">
                  <c:v>3.527303060242065</c:v>
                </c:pt>
                <c:pt idx="831">
                  <c:v>3.527303060242065</c:v>
                </c:pt>
                <c:pt idx="832">
                  <c:v>3.527303060242065</c:v>
                </c:pt>
                <c:pt idx="833">
                  <c:v>3.527303060242065</c:v>
                </c:pt>
                <c:pt idx="834">
                  <c:v>3.527303060242065</c:v>
                </c:pt>
                <c:pt idx="835">
                  <c:v>3.527303060242065</c:v>
                </c:pt>
                <c:pt idx="836">
                  <c:v>3.527303060242065</c:v>
                </c:pt>
                <c:pt idx="837">
                  <c:v>3.527303060242065</c:v>
                </c:pt>
                <c:pt idx="838">
                  <c:v>3.527303060242065</c:v>
                </c:pt>
                <c:pt idx="839">
                  <c:v>3.527303060242065</c:v>
                </c:pt>
                <c:pt idx="840">
                  <c:v>3.527303060242065</c:v>
                </c:pt>
                <c:pt idx="841">
                  <c:v>3.527303060242065</c:v>
                </c:pt>
                <c:pt idx="842">
                  <c:v>3.527303060242065</c:v>
                </c:pt>
                <c:pt idx="843">
                  <c:v>3.527303060242065</c:v>
                </c:pt>
                <c:pt idx="844">
                  <c:v>3.527303060242065</c:v>
                </c:pt>
                <c:pt idx="845">
                  <c:v>3.527303060242065</c:v>
                </c:pt>
                <c:pt idx="846">
                  <c:v>3.527303060242065</c:v>
                </c:pt>
                <c:pt idx="847">
                  <c:v>3.527303060242065</c:v>
                </c:pt>
                <c:pt idx="848">
                  <c:v>3.527303060242065</c:v>
                </c:pt>
                <c:pt idx="849">
                  <c:v>3.527303060242065</c:v>
                </c:pt>
                <c:pt idx="850">
                  <c:v>3.527303060242065</c:v>
                </c:pt>
                <c:pt idx="851">
                  <c:v>3.527303060242065</c:v>
                </c:pt>
                <c:pt idx="852">
                  <c:v>3.527303060242065</c:v>
                </c:pt>
                <c:pt idx="853">
                  <c:v>3.527303060242065</c:v>
                </c:pt>
                <c:pt idx="854">
                  <c:v>3.527303060242065</c:v>
                </c:pt>
                <c:pt idx="855">
                  <c:v>3.527303060242065</c:v>
                </c:pt>
                <c:pt idx="856">
                  <c:v>3.527303060242065</c:v>
                </c:pt>
                <c:pt idx="857">
                  <c:v>3.527303060242065</c:v>
                </c:pt>
                <c:pt idx="858">
                  <c:v>3.527303060242065</c:v>
                </c:pt>
                <c:pt idx="859">
                  <c:v>3.527303060242065</c:v>
                </c:pt>
                <c:pt idx="860">
                  <c:v>3.527303060242065</c:v>
                </c:pt>
                <c:pt idx="861">
                  <c:v>3.527303060242065</c:v>
                </c:pt>
                <c:pt idx="862">
                  <c:v>3.527303060242065</c:v>
                </c:pt>
                <c:pt idx="863">
                  <c:v>3.527303060242065</c:v>
                </c:pt>
                <c:pt idx="864">
                  <c:v>3.527303060242065</c:v>
                </c:pt>
                <c:pt idx="865">
                  <c:v>3.527303060242065</c:v>
                </c:pt>
                <c:pt idx="866">
                  <c:v>3.527303060242065</c:v>
                </c:pt>
                <c:pt idx="867">
                  <c:v>3.527303060242065</c:v>
                </c:pt>
                <c:pt idx="868">
                  <c:v>3.527303060242065</c:v>
                </c:pt>
                <c:pt idx="869">
                  <c:v>3.527303060242065</c:v>
                </c:pt>
                <c:pt idx="870">
                  <c:v>3.527303060242065</c:v>
                </c:pt>
                <c:pt idx="871">
                  <c:v>3.527303060242065</c:v>
                </c:pt>
                <c:pt idx="872">
                  <c:v>3.527303060242065</c:v>
                </c:pt>
                <c:pt idx="873">
                  <c:v>3.527303060242065</c:v>
                </c:pt>
                <c:pt idx="874">
                  <c:v>3.527303060242065</c:v>
                </c:pt>
                <c:pt idx="875">
                  <c:v>3.527303060242065</c:v>
                </c:pt>
                <c:pt idx="876">
                  <c:v>3.527303060242065</c:v>
                </c:pt>
                <c:pt idx="877">
                  <c:v>3.527303060242065</c:v>
                </c:pt>
                <c:pt idx="878">
                  <c:v>3.527303060242065</c:v>
                </c:pt>
                <c:pt idx="879">
                  <c:v>3.527303060242065</c:v>
                </c:pt>
                <c:pt idx="880">
                  <c:v>3.527303060242065</c:v>
                </c:pt>
                <c:pt idx="881">
                  <c:v>3.527303060242065</c:v>
                </c:pt>
                <c:pt idx="882">
                  <c:v>3.527303060242065</c:v>
                </c:pt>
                <c:pt idx="883">
                  <c:v>3.527303060242065</c:v>
                </c:pt>
                <c:pt idx="884">
                  <c:v>3.527303060242065</c:v>
                </c:pt>
                <c:pt idx="885">
                  <c:v>3.527303060242065</c:v>
                </c:pt>
                <c:pt idx="886">
                  <c:v>3.527303060242065</c:v>
                </c:pt>
                <c:pt idx="887">
                  <c:v>3.527303060242065</c:v>
                </c:pt>
                <c:pt idx="888">
                  <c:v>3.527303060242065</c:v>
                </c:pt>
                <c:pt idx="889">
                  <c:v>3.527303060242065</c:v>
                </c:pt>
                <c:pt idx="890">
                  <c:v>3.527303060242065</c:v>
                </c:pt>
                <c:pt idx="891">
                  <c:v>3.527303060242065</c:v>
                </c:pt>
                <c:pt idx="892">
                  <c:v>3.527303060242065</c:v>
                </c:pt>
                <c:pt idx="893">
                  <c:v>3.527303060242065</c:v>
                </c:pt>
                <c:pt idx="894">
                  <c:v>3.527303060242065</c:v>
                </c:pt>
                <c:pt idx="895">
                  <c:v>3.527303060242065</c:v>
                </c:pt>
                <c:pt idx="896">
                  <c:v>3.527303060242065</c:v>
                </c:pt>
                <c:pt idx="897">
                  <c:v>3.527303060242065</c:v>
                </c:pt>
                <c:pt idx="898">
                  <c:v>3.527303060242065</c:v>
                </c:pt>
                <c:pt idx="899">
                  <c:v>3.527303060242065</c:v>
                </c:pt>
                <c:pt idx="900">
                  <c:v>3.527303060242065</c:v>
                </c:pt>
                <c:pt idx="901">
                  <c:v>3.527303060242065</c:v>
                </c:pt>
                <c:pt idx="902">
                  <c:v>3.527303060242065</c:v>
                </c:pt>
                <c:pt idx="903">
                  <c:v>3.527303060242065</c:v>
                </c:pt>
                <c:pt idx="904">
                  <c:v>3.527303060242065</c:v>
                </c:pt>
                <c:pt idx="905">
                  <c:v>3.527303060242065</c:v>
                </c:pt>
                <c:pt idx="906">
                  <c:v>3.527303060242065</c:v>
                </c:pt>
                <c:pt idx="907">
                  <c:v>3.527303060242065</c:v>
                </c:pt>
                <c:pt idx="908">
                  <c:v>3.527303060242065</c:v>
                </c:pt>
                <c:pt idx="909">
                  <c:v>3.527303060242065</c:v>
                </c:pt>
                <c:pt idx="910">
                  <c:v>3.527303060242065</c:v>
                </c:pt>
                <c:pt idx="911">
                  <c:v>3.527303060242065</c:v>
                </c:pt>
                <c:pt idx="912">
                  <c:v>3.527303060242065</c:v>
                </c:pt>
                <c:pt idx="913">
                  <c:v>3.527303060242065</c:v>
                </c:pt>
                <c:pt idx="914">
                  <c:v>3.527303060242065</c:v>
                </c:pt>
                <c:pt idx="915">
                  <c:v>3.527303060242065</c:v>
                </c:pt>
                <c:pt idx="916">
                  <c:v>3.527303060242065</c:v>
                </c:pt>
                <c:pt idx="917">
                  <c:v>3.527303060242065</c:v>
                </c:pt>
                <c:pt idx="918">
                  <c:v>3.527303060242065</c:v>
                </c:pt>
                <c:pt idx="919">
                  <c:v>3.527303060242065</c:v>
                </c:pt>
                <c:pt idx="920">
                  <c:v>3.527303060242065</c:v>
                </c:pt>
                <c:pt idx="921">
                  <c:v>3.527303060242065</c:v>
                </c:pt>
                <c:pt idx="922">
                  <c:v>3.527303060242065</c:v>
                </c:pt>
                <c:pt idx="923">
                  <c:v>3.527303060242065</c:v>
                </c:pt>
                <c:pt idx="924">
                  <c:v>3.527303060242065</c:v>
                </c:pt>
                <c:pt idx="925">
                  <c:v>3.527303060242065</c:v>
                </c:pt>
                <c:pt idx="926">
                  <c:v>3.527303060242065</c:v>
                </c:pt>
                <c:pt idx="927">
                  <c:v>3.527303060242065</c:v>
                </c:pt>
                <c:pt idx="928">
                  <c:v>3.527303060242065</c:v>
                </c:pt>
                <c:pt idx="929">
                  <c:v>3.527303060242065</c:v>
                </c:pt>
                <c:pt idx="930">
                  <c:v>3.527303060242065</c:v>
                </c:pt>
                <c:pt idx="931">
                  <c:v>3.527303060242065</c:v>
                </c:pt>
                <c:pt idx="932">
                  <c:v>3.527303060242065</c:v>
                </c:pt>
                <c:pt idx="933">
                  <c:v>3.527303060242065</c:v>
                </c:pt>
                <c:pt idx="934">
                  <c:v>3.527303060242065</c:v>
                </c:pt>
                <c:pt idx="935">
                  <c:v>3.527303060242065</c:v>
                </c:pt>
                <c:pt idx="936">
                  <c:v>3.527303060242065</c:v>
                </c:pt>
                <c:pt idx="937">
                  <c:v>3.527303060242065</c:v>
                </c:pt>
                <c:pt idx="938">
                  <c:v>3.527303060242065</c:v>
                </c:pt>
                <c:pt idx="939">
                  <c:v>3.527303060242065</c:v>
                </c:pt>
                <c:pt idx="940">
                  <c:v>3.527303060242065</c:v>
                </c:pt>
                <c:pt idx="941">
                  <c:v>3.527303060242065</c:v>
                </c:pt>
                <c:pt idx="942">
                  <c:v>3.527303060242065</c:v>
                </c:pt>
                <c:pt idx="943">
                  <c:v>3.527303060242065</c:v>
                </c:pt>
                <c:pt idx="944">
                  <c:v>3.527303060242065</c:v>
                </c:pt>
                <c:pt idx="945">
                  <c:v>3.527303060242065</c:v>
                </c:pt>
                <c:pt idx="946">
                  <c:v>3.527303060242065</c:v>
                </c:pt>
                <c:pt idx="947">
                  <c:v>3.527303060242065</c:v>
                </c:pt>
                <c:pt idx="948">
                  <c:v>3.527303060242065</c:v>
                </c:pt>
                <c:pt idx="949">
                  <c:v>3.527303060242065</c:v>
                </c:pt>
                <c:pt idx="950">
                  <c:v>3.527303060242065</c:v>
                </c:pt>
                <c:pt idx="951">
                  <c:v>3.527303060242065</c:v>
                </c:pt>
                <c:pt idx="952">
                  <c:v>3.527303060242065</c:v>
                </c:pt>
                <c:pt idx="953">
                  <c:v>3.527303060242065</c:v>
                </c:pt>
                <c:pt idx="954">
                  <c:v>3.527303060242065</c:v>
                </c:pt>
                <c:pt idx="955">
                  <c:v>3.527303060242065</c:v>
                </c:pt>
                <c:pt idx="956">
                  <c:v>3.527303060242065</c:v>
                </c:pt>
                <c:pt idx="957">
                  <c:v>3.527303060242065</c:v>
                </c:pt>
                <c:pt idx="958">
                  <c:v>3.527303060242065</c:v>
                </c:pt>
                <c:pt idx="959">
                  <c:v>3.527303060242065</c:v>
                </c:pt>
                <c:pt idx="960">
                  <c:v>3.527303060242065</c:v>
                </c:pt>
                <c:pt idx="961">
                  <c:v>3.527303060242065</c:v>
                </c:pt>
                <c:pt idx="962">
                  <c:v>3.527303060242065</c:v>
                </c:pt>
                <c:pt idx="963">
                  <c:v>3.527303060242065</c:v>
                </c:pt>
                <c:pt idx="964">
                  <c:v>3.527303060242065</c:v>
                </c:pt>
                <c:pt idx="965">
                  <c:v>3.527303060242065</c:v>
                </c:pt>
                <c:pt idx="966">
                  <c:v>3.527303060242065</c:v>
                </c:pt>
                <c:pt idx="967">
                  <c:v>3.527303060242065</c:v>
                </c:pt>
                <c:pt idx="968">
                  <c:v>3.527303060242065</c:v>
                </c:pt>
                <c:pt idx="969">
                  <c:v>3.527303060242065</c:v>
                </c:pt>
                <c:pt idx="970">
                  <c:v>3.527303060242065</c:v>
                </c:pt>
                <c:pt idx="971">
                  <c:v>3.527303060242065</c:v>
                </c:pt>
                <c:pt idx="972">
                  <c:v>3.527303060242065</c:v>
                </c:pt>
                <c:pt idx="973">
                  <c:v>3.527303060242065</c:v>
                </c:pt>
                <c:pt idx="974">
                  <c:v>3.527303060242065</c:v>
                </c:pt>
                <c:pt idx="975">
                  <c:v>3.527303060242065</c:v>
                </c:pt>
                <c:pt idx="976">
                  <c:v>3.527303060242065</c:v>
                </c:pt>
                <c:pt idx="977">
                  <c:v>3.527303060242065</c:v>
                </c:pt>
                <c:pt idx="978">
                  <c:v>3.527303060242065</c:v>
                </c:pt>
                <c:pt idx="979">
                  <c:v>3.527303060242065</c:v>
                </c:pt>
                <c:pt idx="980">
                  <c:v>3.527303060242065</c:v>
                </c:pt>
                <c:pt idx="981">
                  <c:v>3.527303060242065</c:v>
                </c:pt>
                <c:pt idx="982">
                  <c:v>3.527303060242065</c:v>
                </c:pt>
                <c:pt idx="983">
                  <c:v>3.527303060242065</c:v>
                </c:pt>
                <c:pt idx="984">
                  <c:v>3.527303060242065</c:v>
                </c:pt>
                <c:pt idx="985">
                  <c:v>3.527303060242065</c:v>
                </c:pt>
                <c:pt idx="986">
                  <c:v>3.527303060242065</c:v>
                </c:pt>
                <c:pt idx="987">
                  <c:v>3.527303060242065</c:v>
                </c:pt>
                <c:pt idx="988">
                  <c:v>3.527303060242065</c:v>
                </c:pt>
                <c:pt idx="989">
                  <c:v>3.527303060242065</c:v>
                </c:pt>
                <c:pt idx="990">
                  <c:v>3.527303060242065</c:v>
                </c:pt>
                <c:pt idx="991">
                  <c:v>3.527303060242065</c:v>
                </c:pt>
                <c:pt idx="992">
                  <c:v>3.527303060242065</c:v>
                </c:pt>
                <c:pt idx="993">
                  <c:v>3.527303060242065</c:v>
                </c:pt>
                <c:pt idx="994">
                  <c:v>3.527303060242065</c:v>
                </c:pt>
                <c:pt idx="995">
                  <c:v>3.527303060242065</c:v>
                </c:pt>
                <c:pt idx="996">
                  <c:v>3.527303060242065</c:v>
                </c:pt>
                <c:pt idx="997">
                  <c:v>3.527303060242065</c:v>
                </c:pt>
                <c:pt idx="998">
                  <c:v>3.527303060242065</c:v>
                </c:pt>
                <c:pt idx="999">
                  <c:v>3.527303060242065</c:v>
                </c:pt>
                <c:pt idx="1000">
                  <c:v>3.527303060242065</c:v>
                </c:pt>
                <c:pt idx="1001">
                  <c:v>3.527303060242065</c:v>
                </c:pt>
                <c:pt idx="1002">
                  <c:v>3.527303060242065</c:v>
                </c:pt>
                <c:pt idx="1003">
                  <c:v>3.527303060242065</c:v>
                </c:pt>
                <c:pt idx="1004">
                  <c:v>3.527303060242065</c:v>
                </c:pt>
                <c:pt idx="1005">
                  <c:v>3.527303060242065</c:v>
                </c:pt>
                <c:pt idx="1006">
                  <c:v>3.527303060242065</c:v>
                </c:pt>
                <c:pt idx="1007">
                  <c:v>3.527303060242065</c:v>
                </c:pt>
                <c:pt idx="1008">
                  <c:v>3.527303060242065</c:v>
                </c:pt>
                <c:pt idx="1009">
                  <c:v>3.527303060242065</c:v>
                </c:pt>
                <c:pt idx="1010">
                  <c:v>3.527303060242065</c:v>
                </c:pt>
                <c:pt idx="1011">
                  <c:v>3.527303060242065</c:v>
                </c:pt>
                <c:pt idx="1012">
                  <c:v>3.527303060242065</c:v>
                </c:pt>
                <c:pt idx="1013">
                  <c:v>3.527303060242065</c:v>
                </c:pt>
                <c:pt idx="1014">
                  <c:v>3.527303060242065</c:v>
                </c:pt>
                <c:pt idx="1015">
                  <c:v>3.527303060242065</c:v>
                </c:pt>
                <c:pt idx="1016">
                  <c:v>3.527303060242065</c:v>
                </c:pt>
                <c:pt idx="1017">
                  <c:v>3.527303060242065</c:v>
                </c:pt>
                <c:pt idx="1018">
                  <c:v>3.527303060242065</c:v>
                </c:pt>
                <c:pt idx="1019">
                  <c:v>3.527303060242065</c:v>
                </c:pt>
                <c:pt idx="1020">
                  <c:v>3.527303060242065</c:v>
                </c:pt>
                <c:pt idx="1021">
                  <c:v>3.527303060242065</c:v>
                </c:pt>
                <c:pt idx="1022">
                  <c:v>3.527303060242065</c:v>
                </c:pt>
                <c:pt idx="1023">
                  <c:v>3.527303060242065</c:v>
                </c:pt>
                <c:pt idx="1024">
                  <c:v>3.527303060242065</c:v>
                </c:pt>
                <c:pt idx="1025">
                  <c:v>3.527303060242065</c:v>
                </c:pt>
                <c:pt idx="1026">
                  <c:v>3.527303060242065</c:v>
                </c:pt>
                <c:pt idx="1027">
                  <c:v>3.527303060242065</c:v>
                </c:pt>
                <c:pt idx="1028">
                  <c:v>3.527303060242065</c:v>
                </c:pt>
                <c:pt idx="1029">
                  <c:v>3.527303060242065</c:v>
                </c:pt>
                <c:pt idx="1030">
                  <c:v>3.527303060242065</c:v>
                </c:pt>
                <c:pt idx="1031">
                  <c:v>3.527303060242065</c:v>
                </c:pt>
                <c:pt idx="1032">
                  <c:v>3.527303060242065</c:v>
                </c:pt>
                <c:pt idx="1033">
                  <c:v>3.527303060242065</c:v>
                </c:pt>
                <c:pt idx="1034">
                  <c:v>3.527303060242065</c:v>
                </c:pt>
                <c:pt idx="1035">
                  <c:v>3.527303060242065</c:v>
                </c:pt>
                <c:pt idx="1036">
                  <c:v>3.527303060242065</c:v>
                </c:pt>
                <c:pt idx="1037">
                  <c:v>3.527303060242065</c:v>
                </c:pt>
                <c:pt idx="1038">
                  <c:v>3.527303060242065</c:v>
                </c:pt>
                <c:pt idx="1039">
                  <c:v>3.527303060242065</c:v>
                </c:pt>
                <c:pt idx="1040">
                  <c:v>3.527303060242065</c:v>
                </c:pt>
                <c:pt idx="1041">
                  <c:v>3.527303060242065</c:v>
                </c:pt>
                <c:pt idx="1042">
                  <c:v>3.527303060242065</c:v>
                </c:pt>
                <c:pt idx="1043">
                  <c:v>3.527303060242065</c:v>
                </c:pt>
                <c:pt idx="1044">
                  <c:v>3.527303060242065</c:v>
                </c:pt>
                <c:pt idx="1045">
                  <c:v>3.527303060242065</c:v>
                </c:pt>
                <c:pt idx="1046">
                  <c:v>3.527303060242065</c:v>
                </c:pt>
                <c:pt idx="1047">
                  <c:v>3.527303060242065</c:v>
                </c:pt>
                <c:pt idx="1048">
                  <c:v>3.527303060242065</c:v>
                </c:pt>
                <c:pt idx="1049">
                  <c:v>3.527303060242065</c:v>
                </c:pt>
                <c:pt idx="1050">
                  <c:v>3.527303060242065</c:v>
                </c:pt>
                <c:pt idx="1051">
                  <c:v>3.527303060242065</c:v>
                </c:pt>
                <c:pt idx="1052">
                  <c:v>3.527303060242065</c:v>
                </c:pt>
                <c:pt idx="1053">
                  <c:v>3.527303060242065</c:v>
                </c:pt>
                <c:pt idx="1054">
                  <c:v>3.527303060242065</c:v>
                </c:pt>
                <c:pt idx="1055">
                  <c:v>3.527303060242065</c:v>
                </c:pt>
                <c:pt idx="1056">
                  <c:v>3.527303060242065</c:v>
                </c:pt>
                <c:pt idx="1057">
                  <c:v>3.527303060242065</c:v>
                </c:pt>
                <c:pt idx="1058">
                  <c:v>3.527303060242065</c:v>
                </c:pt>
                <c:pt idx="1059">
                  <c:v>3.527303060242065</c:v>
                </c:pt>
                <c:pt idx="1060">
                  <c:v>3.527303060242065</c:v>
                </c:pt>
                <c:pt idx="1061">
                  <c:v>3.527303060242065</c:v>
                </c:pt>
                <c:pt idx="1062">
                  <c:v>3.527303060242065</c:v>
                </c:pt>
                <c:pt idx="1063">
                  <c:v>3.527303060242065</c:v>
                </c:pt>
                <c:pt idx="1064">
                  <c:v>3.527303060242065</c:v>
                </c:pt>
                <c:pt idx="1065">
                  <c:v>3.527303060242065</c:v>
                </c:pt>
                <c:pt idx="1066">
                  <c:v>3.527303060242065</c:v>
                </c:pt>
                <c:pt idx="1067">
                  <c:v>3.527303060242065</c:v>
                </c:pt>
                <c:pt idx="1068">
                  <c:v>3.527303060242065</c:v>
                </c:pt>
                <c:pt idx="1069">
                  <c:v>3.527303060242065</c:v>
                </c:pt>
                <c:pt idx="1070">
                  <c:v>3.527303060242065</c:v>
                </c:pt>
                <c:pt idx="1071">
                  <c:v>3.527303060242065</c:v>
                </c:pt>
                <c:pt idx="1072">
                  <c:v>3.527303060242065</c:v>
                </c:pt>
                <c:pt idx="1073">
                  <c:v>3.527303060242065</c:v>
                </c:pt>
                <c:pt idx="1074">
                  <c:v>3.527303060242065</c:v>
                </c:pt>
                <c:pt idx="1075">
                  <c:v>3.527303060242065</c:v>
                </c:pt>
                <c:pt idx="1076">
                  <c:v>3.527303060242065</c:v>
                </c:pt>
                <c:pt idx="1077">
                  <c:v>3.527303060242065</c:v>
                </c:pt>
                <c:pt idx="1078">
                  <c:v>3.527303060242065</c:v>
                </c:pt>
                <c:pt idx="1079">
                  <c:v>3.527303060242065</c:v>
                </c:pt>
                <c:pt idx="1080">
                  <c:v>3.527303060242065</c:v>
                </c:pt>
                <c:pt idx="1081">
                  <c:v>3.527303060242065</c:v>
                </c:pt>
                <c:pt idx="1082">
                  <c:v>3.527303060242065</c:v>
                </c:pt>
                <c:pt idx="1083">
                  <c:v>3.527303060242065</c:v>
                </c:pt>
                <c:pt idx="1084">
                  <c:v>3.527303060242065</c:v>
                </c:pt>
                <c:pt idx="1085">
                  <c:v>3.527303060242065</c:v>
                </c:pt>
                <c:pt idx="1086">
                  <c:v>3.527303060242065</c:v>
                </c:pt>
                <c:pt idx="1087">
                  <c:v>3.527303060242065</c:v>
                </c:pt>
                <c:pt idx="1088">
                  <c:v>3.527303060242065</c:v>
                </c:pt>
                <c:pt idx="1089">
                  <c:v>3.527303060242065</c:v>
                </c:pt>
                <c:pt idx="1090">
                  <c:v>3.527303060242065</c:v>
                </c:pt>
                <c:pt idx="1091">
                  <c:v>3.527303060242065</c:v>
                </c:pt>
                <c:pt idx="1092">
                  <c:v>3.527303060242065</c:v>
                </c:pt>
                <c:pt idx="1093">
                  <c:v>3.527303060242065</c:v>
                </c:pt>
                <c:pt idx="1094">
                  <c:v>3.527303060242065</c:v>
                </c:pt>
                <c:pt idx="1095">
                  <c:v>3.527303060242065</c:v>
                </c:pt>
                <c:pt idx="1096">
                  <c:v>3.527303060242065</c:v>
                </c:pt>
                <c:pt idx="1097">
                  <c:v>3.527303060242065</c:v>
                </c:pt>
                <c:pt idx="1098">
                  <c:v>3.527303060242065</c:v>
                </c:pt>
                <c:pt idx="1099">
                  <c:v>3.527303060242065</c:v>
                </c:pt>
                <c:pt idx="1100">
                  <c:v>3.527303060242065</c:v>
                </c:pt>
                <c:pt idx="1101">
                  <c:v>3.527303060242065</c:v>
                </c:pt>
                <c:pt idx="1102">
                  <c:v>3.527303060242065</c:v>
                </c:pt>
                <c:pt idx="1103">
                  <c:v>3.527303060242065</c:v>
                </c:pt>
                <c:pt idx="1104">
                  <c:v>3.527303060242065</c:v>
                </c:pt>
                <c:pt idx="1105">
                  <c:v>3.527303060242065</c:v>
                </c:pt>
                <c:pt idx="1106">
                  <c:v>3.527303060242065</c:v>
                </c:pt>
                <c:pt idx="1107">
                  <c:v>3.527303060242065</c:v>
                </c:pt>
                <c:pt idx="1108">
                  <c:v>3.527303060242065</c:v>
                </c:pt>
                <c:pt idx="1109">
                  <c:v>3.527303060242065</c:v>
                </c:pt>
                <c:pt idx="1110">
                  <c:v>3.527303060242065</c:v>
                </c:pt>
                <c:pt idx="1111">
                  <c:v>3.527303060242065</c:v>
                </c:pt>
                <c:pt idx="1112">
                  <c:v>3.527303060242065</c:v>
                </c:pt>
                <c:pt idx="1113">
                  <c:v>3.527303060242065</c:v>
                </c:pt>
                <c:pt idx="1114">
                  <c:v>3.527303060242065</c:v>
                </c:pt>
                <c:pt idx="1115">
                  <c:v>3.527303060242065</c:v>
                </c:pt>
                <c:pt idx="1116">
                  <c:v>3.527303060242065</c:v>
                </c:pt>
                <c:pt idx="1117">
                  <c:v>3.527303060242065</c:v>
                </c:pt>
                <c:pt idx="1118">
                  <c:v>3.527303060242065</c:v>
                </c:pt>
                <c:pt idx="1119">
                  <c:v>3.527303060242065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6EF9-4ED0-A0C6-A413A6DFB380}"/>
            </c:ext>
          </c:extLst>
        </c:ser>
        <c:ser>
          <c:idx val="6"/>
          <c:order val="6"/>
          <c:tx>
            <c:v>Minus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43370.725694444445</c:v>
                </c:pt>
                <c:pt idx="272">
                  <c:v>43370.737500000003</c:v>
                </c:pt>
                <c:pt idx="273">
                  <c:v>43370.745833333334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#1__083118AM'!$H$2:$H$1121</c:f>
              <c:numCache>
                <c:formatCode>0.0000</c:formatCode>
                <c:ptCount val="1120"/>
                <c:pt idx="0">
                  <c:v>3.4874096469402533</c:v>
                </c:pt>
                <c:pt idx="1">
                  <c:v>3.4874096469402533</c:v>
                </c:pt>
                <c:pt idx="2">
                  <c:v>3.4874096469402533</c:v>
                </c:pt>
                <c:pt idx="3">
                  <c:v>3.4874096469402533</c:v>
                </c:pt>
                <c:pt idx="4">
                  <c:v>3.4874096469402533</c:v>
                </c:pt>
                <c:pt idx="5">
                  <c:v>3.4874096469402533</c:v>
                </c:pt>
                <c:pt idx="6">
                  <c:v>3.4874096469402533</c:v>
                </c:pt>
                <c:pt idx="7">
                  <c:v>3.4874096469402533</c:v>
                </c:pt>
                <c:pt idx="8">
                  <c:v>3.4874096469402533</c:v>
                </c:pt>
                <c:pt idx="9">
                  <c:v>3.4874096469402533</c:v>
                </c:pt>
                <c:pt idx="10">
                  <c:v>3.4874096469402533</c:v>
                </c:pt>
                <c:pt idx="11">
                  <c:v>3.4874096469402533</c:v>
                </c:pt>
                <c:pt idx="12">
                  <c:v>3.4874096469402533</c:v>
                </c:pt>
                <c:pt idx="13">
                  <c:v>3.4874096469402533</c:v>
                </c:pt>
                <c:pt idx="14">
                  <c:v>3.4874096469402533</c:v>
                </c:pt>
                <c:pt idx="15">
                  <c:v>3.4874096469402533</c:v>
                </c:pt>
                <c:pt idx="16">
                  <c:v>3.4874096469402533</c:v>
                </c:pt>
                <c:pt idx="17">
                  <c:v>3.4874096469402533</c:v>
                </c:pt>
                <c:pt idx="18">
                  <c:v>3.4874096469402533</c:v>
                </c:pt>
                <c:pt idx="19">
                  <c:v>3.4874096469402533</c:v>
                </c:pt>
                <c:pt idx="20">
                  <c:v>3.4874096469402533</c:v>
                </c:pt>
                <c:pt idx="21">
                  <c:v>3.4874096469402533</c:v>
                </c:pt>
                <c:pt idx="22">
                  <c:v>3.4874096469402533</c:v>
                </c:pt>
                <c:pt idx="23">
                  <c:v>3.4874096469402533</c:v>
                </c:pt>
                <c:pt idx="24">
                  <c:v>3.4874096469402533</c:v>
                </c:pt>
                <c:pt idx="25">
                  <c:v>3.4874096469402533</c:v>
                </c:pt>
                <c:pt idx="26">
                  <c:v>3.4874096469402533</c:v>
                </c:pt>
                <c:pt idx="27">
                  <c:v>3.4874096469402533</c:v>
                </c:pt>
                <c:pt idx="28">
                  <c:v>3.4874096469402533</c:v>
                </c:pt>
                <c:pt idx="29">
                  <c:v>3.4874096469402533</c:v>
                </c:pt>
                <c:pt idx="30">
                  <c:v>3.4874096469402533</c:v>
                </c:pt>
                <c:pt idx="31">
                  <c:v>3.4874096469402533</c:v>
                </c:pt>
                <c:pt idx="32">
                  <c:v>3.4874096469402533</c:v>
                </c:pt>
                <c:pt idx="33">
                  <c:v>3.4874096469402533</c:v>
                </c:pt>
                <c:pt idx="34">
                  <c:v>3.4874096469402533</c:v>
                </c:pt>
                <c:pt idx="35">
                  <c:v>3.4874096469402533</c:v>
                </c:pt>
                <c:pt idx="36">
                  <c:v>3.4874096469402533</c:v>
                </c:pt>
                <c:pt idx="37">
                  <c:v>3.4874096469402533</c:v>
                </c:pt>
                <c:pt idx="38">
                  <c:v>3.4874096469402533</c:v>
                </c:pt>
                <c:pt idx="39">
                  <c:v>3.4874096469402533</c:v>
                </c:pt>
                <c:pt idx="40">
                  <c:v>3.4874096469402533</c:v>
                </c:pt>
                <c:pt idx="41">
                  <c:v>3.4874096469402533</c:v>
                </c:pt>
                <c:pt idx="42">
                  <c:v>3.4874096469402533</c:v>
                </c:pt>
                <c:pt idx="43">
                  <c:v>3.4874096469402533</c:v>
                </c:pt>
                <c:pt idx="44">
                  <c:v>3.4874096469402533</c:v>
                </c:pt>
                <c:pt idx="45">
                  <c:v>3.4874096469402533</c:v>
                </c:pt>
                <c:pt idx="46">
                  <c:v>3.4874096469402533</c:v>
                </c:pt>
                <c:pt idx="47">
                  <c:v>3.4874096469402533</c:v>
                </c:pt>
                <c:pt idx="48">
                  <c:v>3.4874096469402533</c:v>
                </c:pt>
                <c:pt idx="49">
                  <c:v>3.4874096469402533</c:v>
                </c:pt>
                <c:pt idx="50">
                  <c:v>3.4874096469402533</c:v>
                </c:pt>
                <c:pt idx="51">
                  <c:v>3.4874096469402533</c:v>
                </c:pt>
                <c:pt idx="52">
                  <c:v>3.4874096469402533</c:v>
                </c:pt>
                <c:pt idx="53">
                  <c:v>3.4874096469402533</c:v>
                </c:pt>
                <c:pt idx="54">
                  <c:v>3.4874096469402533</c:v>
                </c:pt>
                <c:pt idx="55">
                  <c:v>3.4874096469402533</c:v>
                </c:pt>
                <c:pt idx="56">
                  <c:v>3.4874096469402533</c:v>
                </c:pt>
                <c:pt idx="57">
                  <c:v>3.4874096469402533</c:v>
                </c:pt>
                <c:pt idx="58">
                  <c:v>3.4874096469402533</c:v>
                </c:pt>
                <c:pt idx="59">
                  <c:v>3.4874096469402533</c:v>
                </c:pt>
                <c:pt idx="60">
                  <c:v>3.4874096469402533</c:v>
                </c:pt>
                <c:pt idx="61">
                  <c:v>3.4874096469402533</c:v>
                </c:pt>
                <c:pt idx="62">
                  <c:v>3.4874096469402533</c:v>
                </c:pt>
                <c:pt idx="63">
                  <c:v>3.4874096469402533</c:v>
                </c:pt>
                <c:pt idx="64">
                  <c:v>3.4874096469402533</c:v>
                </c:pt>
                <c:pt idx="65">
                  <c:v>3.4874096469402533</c:v>
                </c:pt>
                <c:pt idx="66">
                  <c:v>3.4874096469402533</c:v>
                </c:pt>
                <c:pt idx="67">
                  <c:v>3.4874096469402533</c:v>
                </c:pt>
                <c:pt idx="68">
                  <c:v>3.4874096469402533</c:v>
                </c:pt>
                <c:pt idx="69">
                  <c:v>3.4874096469402533</c:v>
                </c:pt>
                <c:pt idx="70">
                  <c:v>3.4874096469402533</c:v>
                </c:pt>
                <c:pt idx="71">
                  <c:v>3.4874096469402533</c:v>
                </c:pt>
                <c:pt idx="72">
                  <c:v>3.4874096469402533</c:v>
                </c:pt>
                <c:pt idx="73">
                  <c:v>3.4874096469402533</c:v>
                </c:pt>
                <c:pt idx="74">
                  <c:v>3.4874096469402533</c:v>
                </c:pt>
                <c:pt idx="75">
                  <c:v>3.4874096469402533</c:v>
                </c:pt>
                <c:pt idx="76">
                  <c:v>3.4874096469402533</c:v>
                </c:pt>
                <c:pt idx="77">
                  <c:v>3.4874096469402533</c:v>
                </c:pt>
                <c:pt idx="78">
                  <c:v>3.4874096469402533</c:v>
                </c:pt>
                <c:pt idx="79">
                  <c:v>3.4874096469402533</c:v>
                </c:pt>
                <c:pt idx="80">
                  <c:v>3.4874096469402533</c:v>
                </c:pt>
                <c:pt idx="81">
                  <c:v>3.4874096469402533</c:v>
                </c:pt>
                <c:pt idx="82">
                  <c:v>3.4874096469402533</c:v>
                </c:pt>
                <c:pt idx="83">
                  <c:v>3.4874096469402533</c:v>
                </c:pt>
                <c:pt idx="84">
                  <c:v>3.4874096469402533</c:v>
                </c:pt>
                <c:pt idx="85">
                  <c:v>3.4874096469402533</c:v>
                </c:pt>
                <c:pt idx="86">
                  <c:v>3.4874096469402533</c:v>
                </c:pt>
                <c:pt idx="87">
                  <c:v>3.4874096469402533</c:v>
                </c:pt>
                <c:pt idx="88">
                  <c:v>3.4874096469402533</c:v>
                </c:pt>
                <c:pt idx="89">
                  <c:v>3.4874096469402533</c:v>
                </c:pt>
                <c:pt idx="90">
                  <c:v>3.4874096469402533</c:v>
                </c:pt>
                <c:pt idx="91">
                  <c:v>3.4874096469402533</c:v>
                </c:pt>
                <c:pt idx="92">
                  <c:v>3.4874096469402533</c:v>
                </c:pt>
                <c:pt idx="93">
                  <c:v>3.4874096469402533</c:v>
                </c:pt>
                <c:pt idx="94">
                  <c:v>3.4874096469402533</c:v>
                </c:pt>
                <c:pt idx="95">
                  <c:v>3.4874096469402533</c:v>
                </c:pt>
                <c:pt idx="96">
                  <c:v>3.4874096469402533</c:v>
                </c:pt>
                <c:pt idx="97">
                  <c:v>3.4874096469402533</c:v>
                </c:pt>
                <c:pt idx="98">
                  <c:v>3.4874096469402533</c:v>
                </c:pt>
                <c:pt idx="99">
                  <c:v>3.4874096469402533</c:v>
                </c:pt>
                <c:pt idx="100">
                  <c:v>3.4874096469402533</c:v>
                </c:pt>
                <c:pt idx="101">
                  <c:v>3.4874096469402533</c:v>
                </c:pt>
                <c:pt idx="102">
                  <c:v>3.4874096469402533</c:v>
                </c:pt>
                <c:pt idx="103">
                  <c:v>3.4874096469402533</c:v>
                </c:pt>
                <c:pt idx="104">
                  <c:v>3.4874096469402533</c:v>
                </c:pt>
                <c:pt idx="105">
                  <c:v>3.4874096469402533</c:v>
                </c:pt>
                <c:pt idx="106">
                  <c:v>3.4874096469402533</c:v>
                </c:pt>
                <c:pt idx="107">
                  <c:v>3.4874096469402533</c:v>
                </c:pt>
                <c:pt idx="108">
                  <c:v>3.4874096469402533</c:v>
                </c:pt>
                <c:pt idx="109">
                  <c:v>3.4874096469402533</c:v>
                </c:pt>
                <c:pt idx="110">
                  <c:v>3.4874096469402533</c:v>
                </c:pt>
                <c:pt idx="111">
                  <c:v>3.4874096469402533</c:v>
                </c:pt>
                <c:pt idx="112">
                  <c:v>3.4874096469402533</c:v>
                </c:pt>
                <c:pt idx="113">
                  <c:v>3.4874096469402533</c:v>
                </c:pt>
                <c:pt idx="114">
                  <c:v>3.4874096469402533</c:v>
                </c:pt>
                <c:pt idx="115">
                  <c:v>3.4874096469402533</c:v>
                </c:pt>
                <c:pt idx="116">
                  <c:v>3.4874096469402533</c:v>
                </c:pt>
                <c:pt idx="117">
                  <c:v>3.4874096469402533</c:v>
                </c:pt>
                <c:pt idx="118">
                  <c:v>3.4874096469402533</c:v>
                </c:pt>
                <c:pt idx="119">
                  <c:v>3.4874096469402533</c:v>
                </c:pt>
                <c:pt idx="120">
                  <c:v>3.4874096469402533</c:v>
                </c:pt>
                <c:pt idx="121">
                  <c:v>3.4874096469402533</c:v>
                </c:pt>
                <c:pt idx="122">
                  <c:v>3.4874096469402533</c:v>
                </c:pt>
                <c:pt idx="123">
                  <c:v>3.4874096469402533</c:v>
                </c:pt>
                <c:pt idx="124">
                  <c:v>3.4874096469402533</c:v>
                </c:pt>
                <c:pt idx="125">
                  <c:v>3.4874096469402533</c:v>
                </c:pt>
                <c:pt idx="126">
                  <c:v>3.4874096469402533</c:v>
                </c:pt>
                <c:pt idx="127">
                  <c:v>3.4874096469402533</c:v>
                </c:pt>
                <c:pt idx="128">
                  <c:v>3.4874096469402533</c:v>
                </c:pt>
                <c:pt idx="129">
                  <c:v>3.4874096469402533</c:v>
                </c:pt>
                <c:pt idx="130">
                  <c:v>3.4874096469402533</c:v>
                </c:pt>
                <c:pt idx="131">
                  <c:v>3.4874096469402533</c:v>
                </c:pt>
                <c:pt idx="132">
                  <c:v>3.4874096469402533</c:v>
                </c:pt>
                <c:pt idx="133">
                  <c:v>3.4874096469402533</c:v>
                </c:pt>
                <c:pt idx="134">
                  <c:v>3.4874096469402533</c:v>
                </c:pt>
                <c:pt idx="135">
                  <c:v>3.4874096469402533</c:v>
                </c:pt>
                <c:pt idx="136">
                  <c:v>3.4874096469402533</c:v>
                </c:pt>
                <c:pt idx="137">
                  <c:v>3.4874096469402533</c:v>
                </c:pt>
                <c:pt idx="138">
                  <c:v>3.4874096469402533</c:v>
                </c:pt>
                <c:pt idx="139">
                  <c:v>3.4874096469402533</c:v>
                </c:pt>
                <c:pt idx="140">
                  <c:v>3.4874096469402533</c:v>
                </c:pt>
                <c:pt idx="141">
                  <c:v>3.4874096469402533</c:v>
                </c:pt>
                <c:pt idx="142">
                  <c:v>3.4874096469402533</c:v>
                </c:pt>
                <c:pt idx="143">
                  <c:v>3.4874096469402533</c:v>
                </c:pt>
                <c:pt idx="144">
                  <c:v>3.4874096469402533</c:v>
                </c:pt>
                <c:pt idx="145">
                  <c:v>3.4874096469402533</c:v>
                </c:pt>
                <c:pt idx="146">
                  <c:v>3.4874096469402533</c:v>
                </c:pt>
                <c:pt idx="147">
                  <c:v>3.4874096469402533</c:v>
                </c:pt>
                <c:pt idx="148">
                  <c:v>3.4874096469402533</c:v>
                </c:pt>
                <c:pt idx="149">
                  <c:v>3.4874096469402533</c:v>
                </c:pt>
                <c:pt idx="150">
                  <c:v>3.4874096469402533</c:v>
                </c:pt>
                <c:pt idx="151">
                  <c:v>3.4874096469402533</c:v>
                </c:pt>
                <c:pt idx="152">
                  <c:v>3.4874096469402533</c:v>
                </c:pt>
                <c:pt idx="153">
                  <c:v>3.4874096469402533</c:v>
                </c:pt>
                <c:pt idx="154">
                  <c:v>3.4874096469402533</c:v>
                </c:pt>
                <c:pt idx="155">
                  <c:v>3.4874096469402533</c:v>
                </c:pt>
                <c:pt idx="156">
                  <c:v>3.4874096469402533</c:v>
                </c:pt>
                <c:pt idx="157">
                  <c:v>3.4874096469402533</c:v>
                </c:pt>
                <c:pt idx="158">
                  <c:v>3.4874096469402533</c:v>
                </c:pt>
                <c:pt idx="159">
                  <c:v>3.4874096469402533</c:v>
                </c:pt>
                <c:pt idx="160">
                  <c:v>3.4874096469402533</c:v>
                </c:pt>
                <c:pt idx="161">
                  <c:v>3.4874096469402533</c:v>
                </c:pt>
                <c:pt idx="162">
                  <c:v>3.4874096469402533</c:v>
                </c:pt>
                <c:pt idx="163">
                  <c:v>3.4874096469402533</c:v>
                </c:pt>
                <c:pt idx="164">
                  <c:v>3.4874096469402533</c:v>
                </c:pt>
                <c:pt idx="165">
                  <c:v>3.4874096469402533</c:v>
                </c:pt>
                <c:pt idx="166">
                  <c:v>3.4874096469402533</c:v>
                </c:pt>
                <c:pt idx="167">
                  <c:v>3.4874096469402533</c:v>
                </c:pt>
                <c:pt idx="168">
                  <c:v>3.4874096469402533</c:v>
                </c:pt>
                <c:pt idx="169">
                  <c:v>3.4874096469402533</c:v>
                </c:pt>
                <c:pt idx="170">
                  <c:v>3.4874096469402533</c:v>
                </c:pt>
                <c:pt idx="171">
                  <c:v>3.4874096469402533</c:v>
                </c:pt>
                <c:pt idx="172">
                  <c:v>3.4874096469402533</c:v>
                </c:pt>
                <c:pt idx="173">
                  <c:v>3.4874096469402533</c:v>
                </c:pt>
                <c:pt idx="174">
                  <c:v>3.4874096469402533</c:v>
                </c:pt>
                <c:pt idx="175">
                  <c:v>3.4874096469402533</c:v>
                </c:pt>
                <c:pt idx="176">
                  <c:v>3.4874096469402533</c:v>
                </c:pt>
                <c:pt idx="177">
                  <c:v>3.4874096469402533</c:v>
                </c:pt>
                <c:pt idx="178">
                  <c:v>3.4874096469402533</c:v>
                </c:pt>
                <c:pt idx="179">
                  <c:v>3.4874096469402533</c:v>
                </c:pt>
                <c:pt idx="180">
                  <c:v>3.4874096469402533</c:v>
                </c:pt>
                <c:pt idx="181">
                  <c:v>3.4874096469402533</c:v>
                </c:pt>
                <c:pt idx="182">
                  <c:v>3.4874096469402533</c:v>
                </c:pt>
                <c:pt idx="183">
                  <c:v>3.4874096469402533</c:v>
                </c:pt>
                <c:pt idx="184">
                  <c:v>3.4874096469402533</c:v>
                </c:pt>
                <c:pt idx="185">
                  <c:v>3.4874096469402533</c:v>
                </c:pt>
                <c:pt idx="186">
                  <c:v>3.4874096469402533</c:v>
                </c:pt>
                <c:pt idx="187">
                  <c:v>3.4874096469402533</c:v>
                </c:pt>
                <c:pt idx="188">
                  <c:v>3.4874096469402533</c:v>
                </c:pt>
                <c:pt idx="189">
                  <c:v>3.4874096469402533</c:v>
                </c:pt>
                <c:pt idx="190">
                  <c:v>3.4874096469402533</c:v>
                </c:pt>
                <c:pt idx="191">
                  <c:v>3.4874096469402533</c:v>
                </c:pt>
                <c:pt idx="192">
                  <c:v>3.4874096469402533</c:v>
                </c:pt>
                <c:pt idx="193">
                  <c:v>3.4874096469402533</c:v>
                </c:pt>
                <c:pt idx="194">
                  <c:v>3.4874096469402533</c:v>
                </c:pt>
                <c:pt idx="195">
                  <c:v>3.4874096469402533</c:v>
                </c:pt>
                <c:pt idx="196">
                  <c:v>3.4874096469402533</c:v>
                </c:pt>
                <c:pt idx="197">
                  <c:v>3.4874096469402533</c:v>
                </c:pt>
                <c:pt idx="198">
                  <c:v>3.4874096469402533</c:v>
                </c:pt>
                <c:pt idx="199">
                  <c:v>3.4874096469402533</c:v>
                </c:pt>
                <c:pt idx="200">
                  <c:v>3.4874096469402533</c:v>
                </c:pt>
                <c:pt idx="201">
                  <c:v>3.4874096469402533</c:v>
                </c:pt>
                <c:pt idx="202">
                  <c:v>3.4874096469402533</c:v>
                </c:pt>
                <c:pt idx="203">
                  <c:v>3.4874096469402533</c:v>
                </c:pt>
                <c:pt idx="204">
                  <c:v>3.4874096469402533</c:v>
                </c:pt>
                <c:pt idx="205">
                  <c:v>3.4874096469402533</c:v>
                </c:pt>
                <c:pt idx="206">
                  <c:v>3.4874096469402533</c:v>
                </c:pt>
                <c:pt idx="207">
                  <c:v>3.4874096469402533</c:v>
                </c:pt>
                <c:pt idx="208">
                  <c:v>3.4874096469402533</c:v>
                </c:pt>
                <c:pt idx="209">
                  <c:v>3.4874096469402533</c:v>
                </c:pt>
                <c:pt idx="210">
                  <c:v>3.4874096469402533</c:v>
                </c:pt>
                <c:pt idx="211">
                  <c:v>3.4874096469402533</c:v>
                </c:pt>
                <c:pt idx="212">
                  <c:v>3.4874096469402533</c:v>
                </c:pt>
                <c:pt idx="213">
                  <c:v>3.4874096469402533</c:v>
                </c:pt>
                <c:pt idx="214">
                  <c:v>3.4874096469402533</c:v>
                </c:pt>
                <c:pt idx="215">
                  <c:v>3.4874096469402533</c:v>
                </c:pt>
                <c:pt idx="216">
                  <c:v>3.4874096469402533</c:v>
                </c:pt>
                <c:pt idx="217">
                  <c:v>3.4874096469402533</c:v>
                </c:pt>
                <c:pt idx="218">
                  <c:v>3.4874096469402533</c:v>
                </c:pt>
                <c:pt idx="219">
                  <c:v>3.4874096469402533</c:v>
                </c:pt>
                <c:pt idx="220">
                  <c:v>3.4874096469402533</c:v>
                </c:pt>
                <c:pt idx="221">
                  <c:v>3.4874096469402533</c:v>
                </c:pt>
                <c:pt idx="222">
                  <c:v>3.4874096469402533</c:v>
                </c:pt>
                <c:pt idx="223">
                  <c:v>3.4874096469402533</c:v>
                </c:pt>
                <c:pt idx="224">
                  <c:v>3.4874096469402533</c:v>
                </c:pt>
                <c:pt idx="225">
                  <c:v>3.4874096469402533</c:v>
                </c:pt>
                <c:pt idx="226">
                  <c:v>3.4874096469402533</c:v>
                </c:pt>
                <c:pt idx="227">
                  <c:v>3.4874096469402533</c:v>
                </c:pt>
                <c:pt idx="228">
                  <c:v>3.4874096469402533</c:v>
                </c:pt>
                <c:pt idx="229">
                  <c:v>3.4874096469402533</c:v>
                </c:pt>
                <c:pt idx="230">
                  <c:v>3.4874096469402533</c:v>
                </c:pt>
                <c:pt idx="231">
                  <c:v>3.4874096469402533</c:v>
                </c:pt>
                <c:pt idx="232">
                  <c:v>3.4874096469402533</c:v>
                </c:pt>
                <c:pt idx="233">
                  <c:v>3.4874096469402533</c:v>
                </c:pt>
                <c:pt idx="234">
                  <c:v>3.4874096469402533</c:v>
                </c:pt>
                <c:pt idx="235">
                  <c:v>3.4874096469402533</c:v>
                </c:pt>
                <c:pt idx="236">
                  <c:v>3.4874096469402533</c:v>
                </c:pt>
                <c:pt idx="237">
                  <c:v>3.4874096469402533</c:v>
                </c:pt>
                <c:pt idx="238">
                  <c:v>3.4874096469402533</c:v>
                </c:pt>
                <c:pt idx="239">
                  <c:v>3.4874096469402533</c:v>
                </c:pt>
                <c:pt idx="240">
                  <c:v>3.4874096469402533</c:v>
                </c:pt>
                <c:pt idx="241">
                  <c:v>3.4874096469402533</c:v>
                </c:pt>
                <c:pt idx="242">
                  <c:v>3.4874096469402533</c:v>
                </c:pt>
                <c:pt idx="243">
                  <c:v>3.4874096469402533</c:v>
                </c:pt>
                <c:pt idx="244">
                  <c:v>3.4874096469402533</c:v>
                </c:pt>
                <c:pt idx="245">
                  <c:v>3.4874096469402533</c:v>
                </c:pt>
                <c:pt idx="246">
                  <c:v>3.4874096469402533</c:v>
                </c:pt>
                <c:pt idx="247">
                  <c:v>3.4874096469402533</c:v>
                </c:pt>
                <c:pt idx="248">
                  <c:v>3.4874096469402533</c:v>
                </c:pt>
                <c:pt idx="249">
                  <c:v>3.4874096469402533</c:v>
                </c:pt>
                <c:pt idx="250">
                  <c:v>3.4874096469402533</c:v>
                </c:pt>
                <c:pt idx="251">
                  <c:v>3.4874096469402533</c:v>
                </c:pt>
                <c:pt idx="252">
                  <c:v>3.4874096469402533</c:v>
                </c:pt>
                <c:pt idx="253">
                  <c:v>3.4874096469402533</c:v>
                </c:pt>
                <c:pt idx="254">
                  <c:v>3.4874096469402533</c:v>
                </c:pt>
                <c:pt idx="255">
                  <c:v>3.4874096469402533</c:v>
                </c:pt>
                <c:pt idx="256">
                  <c:v>3.4874096469402533</c:v>
                </c:pt>
                <c:pt idx="257">
                  <c:v>3.4874096469402533</c:v>
                </c:pt>
                <c:pt idx="258">
                  <c:v>3.4874096469402533</c:v>
                </c:pt>
                <c:pt idx="259">
                  <c:v>3.4874096469402533</c:v>
                </c:pt>
                <c:pt idx="260">
                  <c:v>3.4874096469402533</c:v>
                </c:pt>
                <c:pt idx="261">
                  <c:v>3.4874096469402533</c:v>
                </c:pt>
                <c:pt idx="262">
                  <c:v>3.4874096469402533</c:v>
                </c:pt>
                <c:pt idx="263">
                  <c:v>3.4874096469402533</c:v>
                </c:pt>
                <c:pt idx="264">
                  <c:v>3.4874096469402533</c:v>
                </c:pt>
                <c:pt idx="265">
                  <c:v>3.4874096469402533</c:v>
                </c:pt>
                <c:pt idx="266">
                  <c:v>3.4874096469402533</c:v>
                </c:pt>
                <c:pt idx="267">
                  <c:v>3.4874096469402533</c:v>
                </c:pt>
                <c:pt idx="268">
                  <c:v>3.4874096469402533</c:v>
                </c:pt>
                <c:pt idx="269">
                  <c:v>3.4874096469402533</c:v>
                </c:pt>
                <c:pt idx="270">
                  <c:v>3.4874096469402533</c:v>
                </c:pt>
                <c:pt idx="271">
                  <c:v>3.4874096469402533</c:v>
                </c:pt>
                <c:pt idx="272">
                  <c:v>3.4874096469402533</c:v>
                </c:pt>
                <c:pt idx="273">
                  <c:v>3.4874096469402533</c:v>
                </c:pt>
                <c:pt idx="274">
                  <c:v>3.4874096469402533</c:v>
                </c:pt>
                <c:pt idx="275">
                  <c:v>3.4874096469402533</c:v>
                </c:pt>
                <c:pt idx="276">
                  <c:v>3.4874096469402533</c:v>
                </c:pt>
                <c:pt idx="277">
                  <c:v>3.4874096469402533</c:v>
                </c:pt>
                <c:pt idx="278">
                  <c:v>3.4874096469402533</c:v>
                </c:pt>
                <c:pt idx="279">
                  <c:v>3.4874096469402533</c:v>
                </c:pt>
                <c:pt idx="280">
                  <c:v>3.4874096469402533</c:v>
                </c:pt>
                <c:pt idx="281">
                  <c:v>3.4874096469402533</c:v>
                </c:pt>
                <c:pt idx="282">
                  <c:v>3.4874096469402533</c:v>
                </c:pt>
                <c:pt idx="283">
                  <c:v>3.4874096469402533</c:v>
                </c:pt>
                <c:pt idx="284">
                  <c:v>3.4874096469402533</c:v>
                </c:pt>
                <c:pt idx="285">
                  <c:v>3.4874096469402533</c:v>
                </c:pt>
                <c:pt idx="286">
                  <c:v>3.4874096469402533</c:v>
                </c:pt>
                <c:pt idx="287">
                  <c:v>3.4874096469402533</c:v>
                </c:pt>
                <c:pt idx="288">
                  <c:v>3.4874096469402533</c:v>
                </c:pt>
                <c:pt idx="289">
                  <c:v>3.4874096469402533</c:v>
                </c:pt>
                <c:pt idx="290">
                  <c:v>3.4874096469402533</c:v>
                </c:pt>
                <c:pt idx="291">
                  <c:v>3.4874096469402533</c:v>
                </c:pt>
                <c:pt idx="292">
                  <c:v>3.4874096469402533</c:v>
                </c:pt>
                <c:pt idx="293">
                  <c:v>3.4874096469402533</c:v>
                </c:pt>
                <c:pt idx="294">
                  <c:v>3.4874096469402533</c:v>
                </c:pt>
                <c:pt idx="295">
                  <c:v>3.4874096469402533</c:v>
                </c:pt>
                <c:pt idx="296">
                  <c:v>3.4874096469402533</c:v>
                </c:pt>
                <c:pt idx="297">
                  <c:v>3.4874096469402533</c:v>
                </c:pt>
                <c:pt idx="298">
                  <c:v>3.4874096469402533</c:v>
                </c:pt>
                <c:pt idx="299">
                  <c:v>3.4874096469402533</c:v>
                </c:pt>
                <c:pt idx="300">
                  <c:v>3.4874096469402533</c:v>
                </c:pt>
                <c:pt idx="301">
                  <c:v>3.4874096469402533</c:v>
                </c:pt>
                <c:pt idx="302">
                  <c:v>3.4874096469402533</c:v>
                </c:pt>
                <c:pt idx="303">
                  <c:v>3.4874096469402533</c:v>
                </c:pt>
                <c:pt idx="304">
                  <c:v>3.4874096469402533</c:v>
                </c:pt>
                <c:pt idx="305">
                  <c:v>3.4874096469402533</c:v>
                </c:pt>
                <c:pt idx="306">
                  <c:v>3.4874096469402533</c:v>
                </c:pt>
                <c:pt idx="307">
                  <c:v>3.4874096469402533</c:v>
                </c:pt>
                <c:pt idx="308">
                  <c:v>3.4874096469402533</c:v>
                </c:pt>
                <c:pt idx="309">
                  <c:v>3.4874096469402533</c:v>
                </c:pt>
                <c:pt idx="310">
                  <c:v>3.4874096469402533</c:v>
                </c:pt>
                <c:pt idx="311">
                  <c:v>3.4874096469402533</c:v>
                </c:pt>
                <c:pt idx="312">
                  <c:v>3.4874096469402533</c:v>
                </c:pt>
                <c:pt idx="313">
                  <c:v>3.4874096469402533</c:v>
                </c:pt>
                <c:pt idx="314">
                  <c:v>3.4874096469402533</c:v>
                </c:pt>
                <c:pt idx="315">
                  <c:v>3.4874096469402533</c:v>
                </c:pt>
                <c:pt idx="316">
                  <c:v>3.4874096469402533</c:v>
                </c:pt>
                <c:pt idx="317">
                  <c:v>3.4874096469402533</c:v>
                </c:pt>
                <c:pt idx="318">
                  <c:v>3.4874096469402533</c:v>
                </c:pt>
                <c:pt idx="319">
                  <c:v>3.4874096469402533</c:v>
                </c:pt>
                <c:pt idx="320">
                  <c:v>3.4874096469402533</c:v>
                </c:pt>
                <c:pt idx="321">
                  <c:v>3.4874096469402533</c:v>
                </c:pt>
                <c:pt idx="322">
                  <c:v>3.4874096469402533</c:v>
                </c:pt>
                <c:pt idx="323">
                  <c:v>3.4874096469402533</c:v>
                </c:pt>
                <c:pt idx="324">
                  <c:v>3.4874096469402533</c:v>
                </c:pt>
                <c:pt idx="325">
                  <c:v>3.4874096469402533</c:v>
                </c:pt>
                <c:pt idx="326">
                  <c:v>3.4874096469402533</c:v>
                </c:pt>
                <c:pt idx="327">
                  <c:v>3.4874096469402533</c:v>
                </c:pt>
                <c:pt idx="328">
                  <c:v>3.4874096469402533</c:v>
                </c:pt>
                <c:pt idx="329">
                  <c:v>3.4874096469402533</c:v>
                </c:pt>
                <c:pt idx="330">
                  <c:v>3.4874096469402533</c:v>
                </c:pt>
                <c:pt idx="331">
                  <c:v>3.4874096469402533</c:v>
                </c:pt>
                <c:pt idx="332">
                  <c:v>3.4874096469402533</c:v>
                </c:pt>
                <c:pt idx="333">
                  <c:v>3.4874096469402533</c:v>
                </c:pt>
                <c:pt idx="334">
                  <c:v>3.4874096469402533</c:v>
                </c:pt>
                <c:pt idx="335">
                  <c:v>3.4874096469402533</c:v>
                </c:pt>
                <c:pt idx="336">
                  <c:v>3.4874096469402533</c:v>
                </c:pt>
                <c:pt idx="337">
                  <c:v>3.4874096469402533</c:v>
                </c:pt>
                <c:pt idx="338">
                  <c:v>3.4874096469402533</c:v>
                </c:pt>
                <c:pt idx="339">
                  <c:v>3.4874096469402533</c:v>
                </c:pt>
                <c:pt idx="340">
                  <c:v>3.4874096469402533</c:v>
                </c:pt>
                <c:pt idx="341">
                  <c:v>3.4874096469402533</c:v>
                </c:pt>
                <c:pt idx="342">
                  <c:v>3.4874096469402533</c:v>
                </c:pt>
                <c:pt idx="343">
                  <c:v>3.4874096469402533</c:v>
                </c:pt>
                <c:pt idx="344">
                  <c:v>3.4874096469402533</c:v>
                </c:pt>
                <c:pt idx="345">
                  <c:v>3.4874096469402533</c:v>
                </c:pt>
                <c:pt idx="346">
                  <c:v>3.4874096469402533</c:v>
                </c:pt>
                <c:pt idx="347">
                  <c:v>3.4874096469402533</c:v>
                </c:pt>
                <c:pt idx="348">
                  <c:v>3.4874096469402533</c:v>
                </c:pt>
                <c:pt idx="349">
                  <c:v>3.4874096469402533</c:v>
                </c:pt>
                <c:pt idx="350">
                  <c:v>3.4874096469402533</c:v>
                </c:pt>
                <c:pt idx="351">
                  <c:v>3.4874096469402533</c:v>
                </c:pt>
                <c:pt idx="352">
                  <c:v>3.4874096469402533</c:v>
                </c:pt>
                <c:pt idx="353">
                  <c:v>3.4874096469402533</c:v>
                </c:pt>
                <c:pt idx="354">
                  <c:v>3.4874096469402533</c:v>
                </c:pt>
                <c:pt idx="355">
                  <c:v>3.4874096469402533</c:v>
                </c:pt>
                <c:pt idx="356">
                  <c:v>3.4874096469402533</c:v>
                </c:pt>
                <c:pt idx="357">
                  <c:v>3.4874096469402533</c:v>
                </c:pt>
                <c:pt idx="358">
                  <c:v>3.4874096469402533</c:v>
                </c:pt>
                <c:pt idx="359">
                  <c:v>3.4874096469402533</c:v>
                </c:pt>
                <c:pt idx="360">
                  <c:v>3.4874096469402533</c:v>
                </c:pt>
                <c:pt idx="361">
                  <c:v>3.4874096469402533</c:v>
                </c:pt>
                <c:pt idx="362">
                  <c:v>3.4874096469402533</c:v>
                </c:pt>
                <c:pt idx="363">
                  <c:v>3.4874096469402533</c:v>
                </c:pt>
                <c:pt idx="364">
                  <c:v>3.4874096469402533</c:v>
                </c:pt>
                <c:pt idx="365">
                  <c:v>3.4874096469402533</c:v>
                </c:pt>
                <c:pt idx="366">
                  <c:v>3.4874096469402533</c:v>
                </c:pt>
                <c:pt idx="367">
                  <c:v>3.4874096469402533</c:v>
                </c:pt>
                <c:pt idx="368">
                  <c:v>3.4874096469402533</c:v>
                </c:pt>
                <c:pt idx="369">
                  <c:v>3.4874096469402533</c:v>
                </c:pt>
                <c:pt idx="370">
                  <c:v>3.4874096469402533</c:v>
                </c:pt>
                <c:pt idx="371">
                  <c:v>3.4874096469402533</c:v>
                </c:pt>
                <c:pt idx="372">
                  <c:v>3.4874096469402533</c:v>
                </c:pt>
                <c:pt idx="373">
                  <c:v>3.4874096469402533</c:v>
                </c:pt>
                <c:pt idx="374">
                  <c:v>3.4874096469402533</c:v>
                </c:pt>
                <c:pt idx="375">
                  <c:v>3.4874096469402533</c:v>
                </c:pt>
                <c:pt idx="376">
                  <c:v>3.4874096469402533</c:v>
                </c:pt>
                <c:pt idx="377">
                  <c:v>3.4874096469402533</c:v>
                </c:pt>
                <c:pt idx="378">
                  <c:v>3.4874096469402533</c:v>
                </c:pt>
                <c:pt idx="379">
                  <c:v>3.4874096469402533</c:v>
                </c:pt>
                <c:pt idx="380">
                  <c:v>3.4874096469402533</c:v>
                </c:pt>
                <c:pt idx="381">
                  <c:v>3.4874096469402533</c:v>
                </c:pt>
                <c:pt idx="382">
                  <c:v>3.4874096469402533</c:v>
                </c:pt>
                <c:pt idx="383">
                  <c:v>3.4874096469402533</c:v>
                </c:pt>
                <c:pt idx="384">
                  <c:v>3.4874096469402533</c:v>
                </c:pt>
                <c:pt idx="385">
                  <c:v>3.4874096469402533</c:v>
                </c:pt>
                <c:pt idx="386">
                  <c:v>3.4874096469402533</c:v>
                </c:pt>
                <c:pt idx="387">
                  <c:v>3.4874096469402533</c:v>
                </c:pt>
                <c:pt idx="388">
                  <c:v>3.4874096469402533</c:v>
                </c:pt>
                <c:pt idx="389">
                  <c:v>3.4874096469402533</c:v>
                </c:pt>
                <c:pt idx="390">
                  <c:v>3.4874096469402533</c:v>
                </c:pt>
                <c:pt idx="391">
                  <c:v>3.4874096469402533</c:v>
                </c:pt>
                <c:pt idx="392">
                  <c:v>3.4874096469402533</c:v>
                </c:pt>
                <c:pt idx="393">
                  <c:v>3.4874096469402533</c:v>
                </c:pt>
                <c:pt idx="394">
                  <c:v>3.4874096469402533</c:v>
                </c:pt>
                <c:pt idx="395">
                  <c:v>3.4874096469402533</c:v>
                </c:pt>
                <c:pt idx="396">
                  <c:v>3.4874096469402533</c:v>
                </c:pt>
                <c:pt idx="397">
                  <c:v>3.4874096469402533</c:v>
                </c:pt>
                <c:pt idx="398">
                  <c:v>3.4874096469402533</c:v>
                </c:pt>
                <c:pt idx="399">
                  <c:v>3.4874096469402533</c:v>
                </c:pt>
                <c:pt idx="400">
                  <c:v>3.4874096469402533</c:v>
                </c:pt>
                <c:pt idx="401">
                  <c:v>3.4874096469402533</c:v>
                </c:pt>
                <c:pt idx="402">
                  <c:v>3.4874096469402533</c:v>
                </c:pt>
                <c:pt idx="403">
                  <c:v>3.4874096469402533</c:v>
                </c:pt>
                <c:pt idx="404">
                  <c:v>3.4874096469402533</c:v>
                </c:pt>
                <c:pt idx="405">
                  <c:v>3.4874096469402533</c:v>
                </c:pt>
                <c:pt idx="406">
                  <c:v>3.4874096469402533</c:v>
                </c:pt>
                <c:pt idx="407">
                  <c:v>3.4874096469402533</c:v>
                </c:pt>
                <c:pt idx="408">
                  <c:v>3.4874096469402533</c:v>
                </c:pt>
                <c:pt idx="409">
                  <c:v>3.4874096469402533</c:v>
                </c:pt>
                <c:pt idx="410">
                  <c:v>3.4874096469402533</c:v>
                </c:pt>
                <c:pt idx="411">
                  <c:v>3.4874096469402533</c:v>
                </c:pt>
                <c:pt idx="412">
                  <c:v>3.4874096469402533</c:v>
                </c:pt>
                <c:pt idx="413">
                  <c:v>3.4874096469402533</c:v>
                </c:pt>
                <c:pt idx="414">
                  <c:v>3.4874096469402533</c:v>
                </c:pt>
                <c:pt idx="415">
                  <c:v>3.4874096469402533</c:v>
                </c:pt>
                <c:pt idx="416">
                  <c:v>3.4874096469402533</c:v>
                </c:pt>
                <c:pt idx="417">
                  <c:v>3.4874096469402533</c:v>
                </c:pt>
                <c:pt idx="418">
                  <c:v>3.4874096469402533</c:v>
                </c:pt>
                <c:pt idx="419">
                  <c:v>3.4874096469402533</c:v>
                </c:pt>
                <c:pt idx="420">
                  <c:v>3.4874096469402533</c:v>
                </c:pt>
                <c:pt idx="421">
                  <c:v>3.4874096469402533</c:v>
                </c:pt>
                <c:pt idx="422">
                  <c:v>3.4874096469402533</c:v>
                </c:pt>
                <c:pt idx="423">
                  <c:v>3.4874096469402533</c:v>
                </c:pt>
                <c:pt idx="424">
                  <c:v>3.4874096469402533</c:v>
                </c:pt>
                <c:pt idx="425">
                  <c:v>3.4874096469402533</c:v>
                </c:pt>
                <c:pt idx="426">
                  <c:v>3.4874096469402533</c:v>
                </c:pt>
                <c:pt idx="427">
                  <c:v>3.4874096469402533</c:v>
                </c:pt>
                <c:pt idx="428">
                  <c:v>3.4874096469402533</c:v>
                </c:pt>
                <c:pt idx="429">
                  <c:v>3.4874096469402533</c:v>
                </c:pt>
                <c:pt idx="430">
                  <c:v>3.4874096469402533</c:v>
                </c:pt>
                <c:pt idx="431">
                  <c:v>3.4874096469402533</c:v>
                </c:pt>
                <c:pt idx="432">
                  <c:v>3.4874096469402533</c:v>
                </c:pt>
                <c:pt idx="433">
                  <c:v>3.4874096469402533</c:v>
                </c:pt>
                <c:pt idx="434">
                  <c:v>3.4874096469402533</c:v>
                </c:pt>
                <c:pt idx="435">
                  <c:v>3.4874096469402533</c:v>
                </c:pt>
                <c:pt idx="436">
                  <c:v>3.4874096469402533</c:v>
                </c:pt>
                <c:pt idx="437">
                  <c:v>3.4874096469402533</c:v>
                </c:pt>
                <c:pt idx="438">
                  <c:v>3.4874096469402533</c:v>
                </c:pt>
                <c:pt idx="439">
                  <c:v>3.4874096469402533</c:v>
                </c:pt>
                <c:pt idx="440">
                  <c:v>3.4874096469402533</c:v>
                </c:pt>
                <c:pt idx="441">
                  <c:v>3.4874096469402533</c:v>
                </c:pt>
                <c:pt idx="442">
                  <c:v>3.4874096469402533</c:v>
                </c:pt>
                <c:pt idx="443">
                  <c:v>3.4874096469402533</c:v>
                </c:pt>
                <c:pt idx="444">
                  <c:v>3.4874096469402533</c:v>
                </c:pt>
                <c:pt idx="445">
                  <c:v>3.4874096469402533</c:v>
                </c:pt>
                <c:pt idx="446">
                  <c:v>3.4874096469402533</c:v>
                </c:pt>
                <c:pt idx="447">
                  <c:v>3.4874096469402533</c:v>
                </c:pt>
                <c:pt idx="448">
                  <c:v>3.4874096469402533</c:v>
                </c:pt>
                <c:pt idx="449">
                  <c:v>3.4874096469402533</c:v>
                </c:pt>
                <c:pt idx="450">
                  <c:v>3.4874096469402533</c:v>
                </c:pt>
                <c:pt idx="451">
                  <c:v>3.4874096469402533</c:v>
                </c:pt>
                <c:pt idx="452">
                  <c:v>3.4874096469402533</c:v>
                </c:pt>
                <c:pt idx="453">
                  <c:v>3.4874096469402533</c:v>
                </c:pt>
                <c:pt idx="454">
                  <c:v>3.4874096469402533</c:v>
                </c:pt>
                <c:pt idx="455">
                  <c:v>3.4874096469402533</c:v>
                </c:pt>
                <c:pt idx="456">
                  <c:v>3.4874096469402533</c:v>
                </c:pt>
                <c:pt idx="457">
                  <c:v>3.4874096469402533</c:v>
                </c:pt>
                <c:pt idx="458">
                  <c:v>3.4874096469402533</c:v>
                </c:pt>
                <c:pt idx="459">
                  <c:v>3.4874096469402533</c:v>
                </c:pt>
                <c:pt idx="460">
                  <c:v>3.4874096469402533</c:v>
                </c:pt>
                <c:pt idx="461">
                  <c:v>3.4874096469402533</c:v>
                </c:pt>
                <c:pt idx="462">
                  <c:v>3.4874096469402533</c:v>
                </c:pt>
                <c:pt idx="463">
                  <c:v>3.4874096469402533</c:v>
                </c:pt>
                <c:pt idx="464">
                  <c:v>3.4874096469402533</c:v>
                </c:pt>
                <c:pt idx="465">
                  <c:v>3.4874096469402533</c:v>
                </c:pt>
                <c:pt idx="466">
                  <c:v>3.4874096469402533</c:v>
                </c:pt>
                <c:pt idx="467">
                  <c:v>3.4874096469402533</c:v>
                </c:pt>
                <c:pt idx="468">
                  <c:v>3.4874096469402533</c:v>
                </c:pt>
                <c:pt idx="469">
                  <c:v>3.4874096469402533</c:v>
                </c:pt>
                <c:pt idx="470">
                  <c:v>3.4874096469402533</c:v>
                </c:pt>
                <c:pt idx="471">
                  <c:v>3.4874096469402533</c:v>
                </c:pt>
                <c:pt idx="472">
                  <c:v>3.4874096469402533</c:v>
                </c:pt>
                <c:pt idx="473">
                  <c:v>3.4874096469402533</c:v>
                </c:pt>
                <c:pt idx="474">
                  <c:v>3.4874096469402533</c:v>
                </c:pt>
                <c:pt idx="475">
                  <c:v>3.4874096469402533</c:v>
                </c:pt>
                <c:pt idx="476">
                  <c:v>3.4874096469402533</c:v>
                </c:pt>
                <c:pt idx="477">
                  <c:v>3.4874096469402533</c:v>
                </c:pt>
                <c:pt idx="478">
                  <c:v>3.4874096469402533</c:v>
                </c:pt>
                <c:pt idx="479">
                  <c:v>3.4874096469402533</c:v>
                </c:pt>
                <c:pt idx="480">
                  <c:v>3.4874096469402533</c:v>
                </c:pt>
                <c:pt idx="481">
                  <c:v>3.4874096469402533</c:v>
                </c:pt>
                <c:pt idx="482">
                  <c:v>3.4874096469402533</c:v>
                </c:pt>
                <c:pt idx="483">
                  <c:v>3.4874096469402533</c:v>
                </c:pt>
                <c:pt idx="484">
                  <c:v>3.4874096469402533</c:v>
                </c:pt>
                <c:pt idx="485">
                  <c:v>3.4874096469402533</c:v>
                </c:pt>
                <c:pt idx="486">
                  <c:v>3.4874096469402533</c:v>
                </c:pt>
                <c:pt idx="487">
                  <c:v>3.4874096469402533</c:v>
                </c:pt>
                <c:pt idx="488">
                  <c:v>3.4874096469402533</c:v>
                </c:pt>
                <c:pt idx="489">
                  <c:v>3.4874096469402533</c:v>
                </c:pt>
                <c:pt idx="490">
                  <c:v>3.4874096469402533</c:v>
                </c:pt>
                <c:pt idx="491">
                  <c:v>3.4874096469402533</c:v>
                </c:pt>
                <c:pt idx="492">
                  <c:v>3.4874096469402533</c:v>
                </c:pt>
                <c:pt idx="493">
                  <c:v>3.4874096469402533</c:v>
                </c:pt>
                <c:pt idx="494">
                  <c:v>3.4874096469402533</c:v>
                </c:pt>
                <c:pt idx="495">
                  <c:v>3.4874096469402533</c:v>
                </c:pt>
                <c:pt idx="496">
                  <c:v>3.4874096469402533</c:v>
                </c:pt>
                <c:pt idx="497">
                  <c:v>3.4874096469402533</c:v>
                </c:pt>
                <c:pt idx="498">
                  <c:v>3.4874096469402533</c:v>
                </c:pt>
                <c:pt idx="499">
                  <c:v>3.4874096469402533</c:v>
                </c:pt>
                <c:pt idx="500">
                  <c:v>3.4874096469402533</c:v>
                </c:pt>
                <c:pt idx="501">
                  <c:v>3.4874096469402533</c:v>
                </c:pt>
                <c:pt idx="502">
                  <c:v>3.4874096469402533</c:v>
                </c:pt>
                <c:pt idx="503">
                  <c:v>3.4874096469402533</c:v>
                </c:pt>
                <c:pt idx="504">
                  <c:v>3.4874096469402533</c:v>
                </c:pt>
                <c:pt idx="505">
                  <c:v>3.4874096469402533</c:v>
                </c:pt>
                <c:pt idx="506">
                  <c:v>3.4874096469402533</c:v>
                </c:pt>
                <c:pt idx="507">
                  <c:v>3.4874096469402533</c:v>
                </c:pt>
                <c:pt idx="508">
                  <c:v>3.4874096469402533</c:v>
                </c:pt>
                <c:pt idx="509">
                  <c:v>3.4874096469402533</c:v>
                </c:pt>
                <c:pt idx="510">
                  <c:v>3.4874096469402533</c:v>
                </c:pt>
                <c:pt idx="511">
                  <c:v>3.4874096469402533</c:v>
                </c:pt>
                <c:pt idx="512">
                  <c:v>3.4874096469402533</c:v>
                </c:pt>
                <c:pt idx="513">
                  <c:v>3.4874096469402533</c:v>
                </c:pt>
                <c:pt idx="514">
                  <c:v>3.4874096469402533</c:v>
                </c:pt>
                <c:pt idx="515">
                  <c:v>3.4874096469402533</c:v>
                </c:pt>
                <c:pt idx="516">
                  <c:v>3.4874096469402533</c:v>
                </c:pt>
                <c:pt idx="517">
                  <c:v>3.4874096469402533</c:v>
                </c:pt>
                <c:pt idx="518">
                  <c:v>3.4874096469402533</c:v>
                </c:pt>
                <c:pt idx="519">
                  <c:v>3.4874096469402533</c:v>
                </c:pt>
                <c:pt idx="520">
                  <c:v>3.4874096469402533</c:v>
                </c:pt>
                <c:pt idx="521">
                  <c:v>3.4874096469402533</c:v>
                </c:pt>
                <c:pt idx="522">
                  <c:v>3.4874096469402533</c:v>
                </c:pt>
                <c:pt idx="523">
                  <c:v>3.4874096469402533</c:v>
                </c:pt>
                <c:pt idx="524">
                  <c:v>3.4874096469402533</c:v>
                </c:pt>
                <c:pt idx="525">
                  <c:v>3.4874096469402533</c:v>
                </c:pt>
                <c:pt idx="526">
                  <c:v>3.4874096469402533</c:v>
                </c:pt>
                <c:pt idx="527">
                  <c:v>3.4874096469402533</c:v>
                </c:pt>
                <c:pt idx="528">
                  <c:v>3.4874096469402533</c:v>
                </c:pt>
                <c:pt idx="529">
                  <c:v>3.4874096469402533</c:v>
                </c:pt>
                <c:pt idx="530">
                  <c:v>3.4874096469402533</c:v>
                </c:pt>
                <c:pt idx="531">
                  <c:v>3.4874096469402533</c:v>
                </c:pt>
                <c:pt idx="532">
                  <c:v>3.4874096469402533</c:v>
                </c:pt>
                <c:pt idx="533">
                  <c:v>3.4874096469402533</c:v>
                </c:pt>
                <c:pt idx="534">
                  <c:v>3.4874096469402533</c:v>
                </c:pt>
                <c:pt idx="535">
                  <c:v>3.4874096469402533</c:v>
                </c:pt>
                <c:pt idx="536">
                  <c:v>3.4874096469402533</c:v>
                </c:pt>
                <c:pt idx="537">
                  <c:v>3.4874096469402533</c:v>
                </c:pt>
                <c:pt idx="538">
                  <c:v>3.4874096469402533</c:v>
                </c:pt>
                <c:pt idx="539">
                  <c:v>3.4874096469402533</c:v>
                </c:pt>
                <c:pt idx="540">
                  <c:v>3.4874096469402533</c:v>
                </c:pt>
                <c:pt idx="541">
                  <c:v>3.4874096469402533</c:v>
                </c:pt>
                <c:pt idx="542">
                  <c:v>3.4874096469402533</c:v>
                </c:pt>
                <c:pt idx="543">
                  <c:v>3.4874096469402533</c:v>
                </c:pt>
                <c:pt idx="544">
                  <c:v>3.4874096469402533</c:v>
                </c:pt>
                <c:pt idx="545">
                  <c:v>3.4874096469402533</c:v>
                </c:pt>
                <c:pt idx="546">
                  <c:v>3.4874096469402533</c:v>
                </c:pt>
                <c:pt idx="547">
                  <c:v>3.4874096469402533</c:v>
                </c:pt>
                <c:pt idx="548">
                  <c:v>3.4874096469402533</c:v>
                </c:pt>
                <c:pt idx="549">
                  <c:v>3.4874096469402533</c:v>
                </c:pt>
                <c:pt idx="550">
                  <c:v>3.4874096469402533</c:v>
                </c:pt>
                <c:pt idx="551">
                  <c:v>3.4874096469402533</c:v>
                </c:pt>
                <c:pt idx="552">
                  <c:v>3.4874096469402533</c:v>
                </c:pt>
                <c:pt idx="553">
                  <c:v>3.4874096469402533</c:v>
                </c:pt>
                <c:pt idx="554">
                  <c:v>3.4874096469402533</c:v>
                </c:pt>
                <c:pt idx="555">
                  <c:v>3.4874096469402533</c:v>
                </c:pt>
                <c:pt idx="556">
                  <c:v>3.4874096469402533</c:v>
                </c:pt>
                <c:pt idx="557">
                  <c:v>3.4874096469402533</c:v>
                </c:pt>
                <c:pt idx="558">
                  <c:v>3.4874096469402533</c:v>
                </c:pt>
                <c:pt idx="559">
                  <c:v>3.4874096469402533</c:v>
                </c:pt>
                <c:pt idx="560">
                  <c:v>3.4874096469402533</c:v>
                </c:pt>
                <c:pt idx="561">
                  <c:v>3.4874096469402533</c:v>
                </c:pt>
                <c:pt idx="562">
                  <c:v>3.4874096469402533</c:v>
                </c:pt>
                <c:pt idx="563">
                  <c:v>3.4874096469402533</c:v>
                </c:pt>
                <c:pt idx="564">
                  <c:v>3.4874096469402533</c:v>
                </c:pt>
                <c:pt idx="565">
                  <c:v>3.4874096469402533</c:v>
                </c:pt>
                <c:pt idx="566">
                  <c:v>3.4874096469402533</c:v>
                </c:pt>
                <c:pt idx="567">
                  <c:v>3.4874096469402533</c:v>
                </c:pt>
                <c:pt idx="568">
                  <c:v>3.4874096469402533</c:v>
                </c:pt>
                <c:pt idx="569">
                  <c:v>3.4874096469402533</c:v>
                </c:pt>
                <c:pt idx="570">
                  <c:v>3.4874096469402533</c:v>
                </c:pt>
                <c:pt idx="571">
                  <c:v>3.4874096469402533</c:v>
                </c:pt>
                <c:pt idx="572">
                  <c:v>3.4874096469402533</c:v>
                </c:pt>
                <c:pt idx="573">
                  <c:v>3.4874096469402533</c:v>
                </c:pt>
                <c:pt idx="574">
                  <c:v>3.4874096469402533</c:v>
                </c:pt>
                <c:pt idx="575">
                  <c:v>3.4874096469402533</c:v>
                </c:pt>
                <c:pt idx="576">
                  <c:v>3.4874096469402533</c:v>
                </c:pt>
                <c:pt idx="577">
                  <c:v>3.4874096469402533</c:v>
                </c:pt>
                <c:pt idx="578">
                  <c:v>3.4874096469402533</c:v>
                </c:pt>
                <c:pt idx="579">
                  <c:v>3.4874096469402533</c:v>
                </c:pt>
                <c:pt idx="580">
                  <c:v>3.4874096469402533</c:v>
                </c:pt>
                <c:pt idx="581">
                  <c:v>3.4874096469402533</c:v>
                </c:pt>
                <c:pt idx="582">
                  <c:v>3.4874096469402533</c:v>
                </c:pt>
                <c:pt idx="583">
                  <c:v>3.4874096469402533</c:v>
                </c:pt>
                <c:pt idx="584">
                  <c:v>3.4874096469402533</c:v>
                </c:pt>
                <c:pt idx="585">
                  <c:v>3.4874096469402533</c:v>
                </c:pt>
                <c:pt idx="586">
                  <c:v>3.4874096469402533</c:v>
                </c:pt>
                <c:pt idx="587">
                  <c:v>3.4874096469402533</c:v>
                </c:pt>
                <c:pt idx="588">
                  <c:v>3.4874096469402533</c:v>
                </c:pt>
                <c:pt idx="589">
                  <c:v>3.4874096469402533</c:v>
                </c:pt>
                <c:pt idx="590">
                  <c:v>3.4874096469402533</c:v>
                </c:pt>
                <c:pt idx="591">
                  <c:v>3.4874096469402533</c:v>
                </c:pt>
                <c:pt idx="592">
                  <c:v>3.4874096469402533</c:v>
                </c:pt>
                <c:pt idx="593">
                  <c:v>3.4874096469402533</c:v>
                </c:pt>
                <c:pt idx="594">
                  <c:v>3.4874096469402533</c:v>
                </c:pt>
                <c:pt idx="595">
                  <c:v>3.4874096469402533</c:v>
                </c:pt>
                <c:pt idx="596">
                  <c:v>3.4874096469402533</c:v>
                </c:pt>
                <c:pt idx="597">
                  <c:v>3.4874096469402533</c:v>
                </c:pt>
                <c:pt idx="598">
                  <c:v>3.4874096469402533</c:v>
                </c:pt>
                <c:pt idx="599">
                  <c:v>3.4874096469402533</c:v>
                </c:pt>
                <c:pt idx="600">
                  <c:v>3.4874096469402533</c:v>
                </c:pt>
                <c:pt idx="601">
                  <c:v>3.4874096469402533</c:v>
                </c:pt>
                <c:pt idx="602">
                  <c:v>3.4874096469402533</c:v>
                </c:pt>
                <c:pt idx="603">
                  <c:v>3.4874096469402533</c:v>
                </c:pt>
                <c:pt idx="604">
                  <c:v>3.4874096469402533</c:v>
                </c:pt>
                <c:pt idx="605">
                  <c:v>3.4874096469402533</c:v>
                </c:pt>
                <c:pt idx="606">
                  <c:v>3.4874096469402533</c:v>
                </c:pt>
                <c:pt idx="607">
                  <c:v>3.4874096469402533</c:v>
                </c:pt>
                <c:pt idx="608">
                  <c:v>3.4874096469402533</c:v>
                </c:pt>
                <c:pt idx="609">
                  <c:v>3.4874096469402533</c:v>
                </c:pt>
                <c:pt idx="610">
                  <c:v>3.4874096469402533</c:v>
                </c:pt>
                <c:pt idx="611">
                  <c:v>3.4874096469402533</c:v>
                </c:pt>
                <c:pt idx="612">
                  <c:v>3.4874096469402533</c:v>
                </c:pt>
                <c:pt idx="613">
                  <c:v>3.4874096469402533</c:v>
                </c:pt>
                <c:pt idx="614">
                  <c:v>3.4874096469402533</c:v>
                </c:pt>
                <c:pt idx="615">
                  <c:v>3.4874096469402533</c:v>
                </c:pt>
                <c:pt idx="616">
                  <c:v>3.4874096469402533</c:v>
                </c:pt>
                <c:pt idx="617">
                  <c:v>3.4874096469402533</c:v>
                </c:pt>
                <c:pt idx="618">
                  <c:v>3.4874096469402533</c:v>
                </c:pt>
                <c:pt idx="619">
                  <c:v>3.4874096469402533</c:v>
                </c:pt>
                <c:pt idx="620">
                  <c:v>3.4874096469402533</c:v>
                </c:pt>
                <c:pt idx="621">
                  <c:v>3.4874096469402533</c:v>
                </c:pt>
                <c:pt idx="622">
                  <c:v>3.4874096469402533</c:v>
                </c:pt>
                <c:pt idx="623">
                  <c:v>3.4874096469402533</c:v>
                </c:pt>
                <c:pt idx="624">
                  <c:v>3.4874096469402533</c:v>
                </c:pt>
                <c:pt idx="625">
                  <c:v>3.4874096469402533</c:v>
                </c:pt>
                <c:pt idx="626">
                  <c:v>3.4874096469402533</c:v>
                </c:pt>
                <c:pt idx="627">
                  <c:v>3.4874096469402533</c:v>
                </c:pt>
                <c:pt idx="628">
                  <c:v>3.4874096469402533</c:v>
                </c:pt>
                <c:pt idx="629">
                  <c:v>3.4874096469402533</c:v>
                </c:pt>
                <c:pt idx="630">
                  <c:v>3.4874096469402533</c:v>
                </c:pt>
                <c:pt idx="631">
                  <c:v>3.4874096469402533</c:v>
                </c:pt>
                <c:pt idx="632">
                  <c:v>3.4874096469402533</c:v>
                </c:pt>
                <c:pt idx="633">
                  <c:v>3.4874096469402533</c:v>
                </c:pt>
                <c:pt idx="634">
                  <c:v>3.4874096469402533</c:v>
                </c:pt>
                <c:pt idx="635">
                  <c:v>3.4874096469402533</c:v>
                </c:pt>
                <c:pt idx="636">
                  <c:v>3.4874096469402533</c:v>
                </c:pt>
                <c:pt idx="637">
                  <c:v>3.4874096469402533</c:v>
                </c:pt>
                <c:pt idx="638">
                  <c:v>3.4874096469402533</c:v>
                </c:pt>
                <c:pt idx="639">
                  <c:v>3.4874096469402533</c:v>
                </c:pt>
                <c:pt idx="640">
                  <c:v>3.4874096469402533</c:v>
                </c:pt>
                <c:pt idx="641">
                  <c:v>3.4874096469402533</c:v>
                </c:pt>
                <c:pt idx="642">
                  <c:v>3.4874096469402533</c:v>
                </c:pt>
                <c:pt idx="643">
                  <c:v>3.4874096469402533</c:v>
                </c:pt>
                <c:pt idx="644">
                  <c:v>3.4874096469402533</c:v>
                </c:pt>
                <c:pt idx="645">
                  <c:v>3.4874096469402533</c:v>
                </c:pt>
                <c:pt idx="646">
                  <c:v>3.4874096469402533</c:v>
                </c:pt>
                <c:pt idx="647">
                  <c:v>3.4874096469402533</c:v>
                </c:pt>
                <c:pt idx="648">
                  <c:v>3.4874096469402533</c:v>
                </c:pt>
                <c:pt idx="649">
                  <c:v>3.4874096469402533</c:v>
                </c:pt>
                <c:pt idx="650">
                  <c:v>3.4874096469402533</c:v>
                </c:pt>
                <c:pt idx="651">
                  <c:v>3.4874096469402533</c:v>
                </c:pt>
                <c:pt idx="652">
                  <c:v>3.4874096469402533</c:v>
                </c:pt>
                <c:pt idx="653">
                  <c:v>3.4874096469402533</c:v>
                </c:pt>
                <c:pt idx="654">
                  <c:v>3.4874096469402533</c:v>
                </c:pt>
                <c:pt idx="655">
                  <c:v>3.4874096469402533</c:v>
                </c:pt>
                <c:pt idx="656">
                  <c:v>3.4874096469402533</c:v>
                </c:pt>
                <c:pt idx="657">
                  <c:v>3.4874096469402533</c:v>
                </c:pt>
                <c:pt idx="658">
                  <c:v>3.4874096469402533</c:v>
                </c:pt>
                <c:pt idx="659">
                  <c:v>3.4874096469402533</c:v>
                </c:pt>
                <c:pt idx="660">
                  <c:v>3.4874096469402533</c:v>
                </c:pt>
                <c:pt idx="661">
                  <c:v>3.4874096469402533</c:v>
                </c:pt>
                <c:pt idx="662">
                  <c:v>3.4874096469402533</c:v>
                </c:pt>
                <c:pt idx="663">
                  <c:v>3.4874096469402533</c:v>
                </c:pt>
                <c:pt idx="664">
                  <c:v>3.4874096469402533</c:v>
                </c:pt>
                <c:pt idx="665">
                  <c:v>3.4874096469402533</c:v>
                </c:pt>
                <c:pt idx="666">
                  <c:v>3.4874096469402533</c:v>
                </c:pt>
                <c:pt idx="667">
                  <c:v>3.4874096469402533</c:v>
                </c:pt>
                <c:pt idx="668">
                  <c:v>3.4874096469402533</c:v>
                </c:pt>
                <c:pt idx="669">
                  <c:v>3.4874096469402533</c:v>
                </c:pt>
                <c:pt idx="670">
                  <c:v>3.4874096469402533</c:v>
                </c:pt>
                <c:pt idx="671">
                  <c:v>3.4874096469402533</c:v>
                </c:pt>
                <c:pt idx="672">
                  <c:v>3.4874096469402533</c:v>
                </c:pt>
                <c:pt idx="673">
                  <c:v>3.4874096469402533</c:v>
                </c:pt>
                <c:pt idx="674">
                  <c:v>3.4874096469402533</c:v>
                </c:pt>
                <c:pt idx="675">
                  <c:v>3.4874096469402533</c:v>
                </c:pt>
                <c:pt idx="676">
                  <c:v>3.4874096469402533</c:v>
                </c:pt>
                <c:pt idx="677">
                  <c:v>3.4874096469402533</c:v>
                </c:pt>
                <c:pt idx="678">
                  <c:v>3.4874096469402533</c:v>
                </c:pt>
                <c:pt idx="679">
                  <c:v>3.4874096469402533</c:v>
                </c:pt>
                <c:pt idx="680">
                  <c:v>3.4874096469402533</c:v>
                </c:pt>
                <c:pt idx="681">
                  <c:v>3.4874096469402533</c:v>
                </c:pt>
                <c:pt idx="682">
                  <c:v>3.4874096469402533</c:v>
                </c:pt>
                <c:pt idx="683">
                  <c:v>3.4874096469402533</c:v>
                </c:pt>
                <c:pt idx="684">
                  <c:v>3.4874096469402533</c:v>
                </c:pt>
                <c:pt idx="685">
                  <c:v>3.4874096469402533</c:v>
                </c:pt>
                <c:pt idx="686">
                  <c:v>3.4874096469402533</c:v>
                </c:pt>
                <c:pt idx="687">
                  <c:v>3.4874096469402533</c:v>
                </c:pt>
                <c:pt idx="688">
                  <c:v>3.4874096469402533</c:v>
                </c:pt>
                <c:pt idx="689">
                  <c:v>3.4874096469402533</c:v>
                </c:pt>
                <c:pt idx="690">
                  <c:v>3.4874096469402533</c:v>
                </c:pt>
                <c:pt idx="691">
                  <c:v>3.4874096469402533</c:v>
                </c:pt>
                <c:pt idx="692">
                  <c:v>3.4874096469402533</c:v>
                </c:pt>
                <c:pt idx="693">
                  <c:v>3.4874096469402533</c:v>
                </c:pt>
                <c:pt idx="694">
                  <c:v>3.4874096469402533</c:v>
                </c:pt>
                <c:pt idx="695">
                  <c:v>3.4874096469402533</c:v>
                </c:pt>
                <c:pt idx="696">
                  <c:v>3.4874096469402533</c:v>
                </c:pt>
                <c:pt idx="697">
                  <c:v>3.4874096469402533</c:v>
                </c:pt>
                <c:pt idx="698">
                  <c:v>3.4874096469402533</c:v>
                </c:pt>
                <c:pt idx="699">
                  <c:v>3.4874096469402533</c:v>
                </c:pt>
                <c:pt idx="700">
                  <c:v>3.4874096469402533</c:v>
                </c:pt>
                <c:pt idx="701">
                  <c:v>3.4874096469402533</c:v>
                </c:pt>
                <c:pt idx="702">
                  <c:v>3.4874096469402533</c:v>
                </c:pt>
                <c:pt idx="703">
                  <c:v>3.4874096469402533</c:v>
                </c:pt>
                <c:pt idx="704">
                  <c:v>3.4874096469402533</c:v>
                </c:pt>
                <c:pt idx="705">
                  <c:v>3.4874096469402533</c:v>
                </c:pt>
                <c:pt idx="706">
                  <c:v>3.4874096469402533</c:v>
                </c:pt>
                <c:pt idx="707">
                  <c:v>3.4874096469402533</c:v>
                </c:pt>
                <c:pt idx="708">
                  <c:v>3.4874096469402533</c:v>
                </c:pt>
                <c:pt idx="709">
                  <c:v>3.4874096469402533</c:v>
                </c:pt>
                <c:pt idx="710">
                  <c:v>3.4874096469402533</c:v>
                </c:pt>
                <c:pt idx="711">
                  <c:v>3.4874096469402533</c:v>
                </c:pt>
                <c:pt idx="712">
                  <c:v>3.4874096469402533</c:v>
                </c:pt>
                <c:pt idx="713">
                  <c:v>3.4874096469402533</c:v>
                </c:pt>
                <c:pt idx="714">
                  <c:v>3.4874096469402533</c:v>
                </c:pt>
                <c:pt idx="715">
                  <c:v>3.4874096469402533</c:v>
                </c:pt>
                <c:pt idx="716">
                  <c:v>3.4874096469402533</c:v>
                </c:pt>
                <c:pt idx="717">
                  <c:v>3.4874096469402533</c:v>
                </c:pt>
                <c:pt idx="718">
                  <c:v>3.4874096469402533</c:v>
                </c:pt>
                <c:pt idx="719">
                  <c:v>3.4874096469402533</c:v>
                </c:pt>
                <c:pt idx="720">
                  <c:v>3.4874096469402533</c:v>
                </c:pt>
                <c:pt idx="721">
                  <c:v>3.4874096469402533</c:v>
                </c:pt>
                <c:pt idx="722">
                  <c:v>3.4874096469402533</c:v>
                </c:pt>
                <c:pt idx="723">
                  <c:v>3.4874096469402533</c:v>
                </c:pt>
                <c:pt idx="724">
                  <c:v>3.4874096469402533</c:v>
                </c:pt>
                <c:pt idx="725">
                  <c:v>3.4874096469402533</c:v>
                </c:pt>
                <c:pt idx="726">
                  <c:v>3.4874096469402533</c:v>
                </c:pt>
                <c:pt idx="727">
                  <c:v>3.4874096469402533</c:v>
                </c:pt>
                <c:pt idx="728">
                  <c:v>3.4874096469402533</c:v>
                </c:pt>
                <c:pt idx="729">
                  <c:v>3.4874096469402533</c:v>
                </c:pt>
                <c:pt idx="730">
                  <c:v>3.4874096469402533</c:v>
                </c:pt>
                <c:pt idx="731">
                  <c:v>3.4874096469402533</c:v>
                </c:pt>
                <c:pt idx="732">
                  <c:v>3.4874096469402533</c:v>
                </c:pt>
                <c:pt idx="733">
                  <c:v>3.4874096469402533</c:v>
                </c:pt>
                <c:pt idx="734">
                  <c:v>3.4874096469402533</c:v>
                </c:pt>
                <c:pt idx="735">
                  <c:v>3.4874096469402533</c:v>
                </c:pt>
                <c:pt idx="736">
                  <c:v>3.4874096469402533</c:v>
                </c:pt>
                <c:pt idx="737">
                  <c:v>3.4874096469402533</c:v>
                </c:pt>
                <c:pt idx="738">
                  <c:v>3.4874096469402533</c:v>
                </c:pt>
                <c:pt idx="739">
                  <c:v>3.4874096469402533</c:v>
                </c:pt>
                <c:pt idx="740">
                  <c:v>3.4874096469402533</c:v>
                </c:pt>
                <c:pt idx="741">
                  <c:v>3.4874096469402533</c:v>
                </c:pt>
                <c:pt idx="742">
                  <c:v>3.4874096469402533</c:v>
                </c:pt>
                <c:pt idx="743">
                  <c:v>3.4874096469402533</c:v>
                </c:pt>
                <c:pt idx="744">
                  <c:v>3.4874096469402533</c:v>
                </c:pt>
                <c:pt idx="745">
                  <c:v>3.4874096469402533</c:v>
                </c:pt>
                <c:pt idx="746">
                  <c:v>3.4874096469402533</c:v>
                </c:pt>
                <c:pt idx="747">
                  <c:v>3.4874096469402533</c:v>
                </c:pt>
                <c:pt idx="748">
                  <c:v>3.4874096469402533</c:v>
                </c:pt>
                <c:pt idx="749">
                  <c:v>3.4874096469402533</c:v>
                </c:pt>
                <c:pt idx="750">
                  <c:v>3.4874096469402533</c:v>
                </c:pt>
                <c:pt idx="751">
                  <c:v>3.4874096469402533</c:v>
                </c:pt>
                <c:pt idx="752">
                  <c:v>3.4874096469402533</c:v>
                </c:pt>
                <c:pt idx="753">
                  <c:v>3.4874096469402533</c:v>
                </c:pt>
                <c:pt idx="754">
                  <c:v>3.4874096469402533</c:v>
                </c:pt>
                <c:pt idx="755">
                  <c:v>3.4874096469402533</c:v>
                </c:pt>
                <c:pt idx="756">
                  <c:v>3.4874096469402533</c:v>
                </c:pt>
                <c:pt idx="757">
                  <c:v>3.4874096469402533</c:v>
                </c:pt>
                <c:pt idx="758">
                  <c:v>3.4874096469402533</c:v>
                </c:pt>
                <c:pt idx="759">
                  <c:v>3.4874096469402533</c:v>
                </c:pt>
                <c:pt idx="760">
                  <c:v>3.4874096469402533</c:v>
                </c:pt>
                <c:pt idx="761">
                  <c:v>3.4874096469402533</c:v>
                </c:pt>
                <c:pt idx="762">
                  <c:v>3.4874096469402533</c:v>
                </c:pt>
                <c:pt idx="763">
                  <c:v>3.4874096469402533</c:v>
                </c:pt>
                <c:pt idx="764">
                  <c:v>3.4874096469402533</c:v>
                </c:pt>
                <c:pt idx="765">
                  <c:v>3.4874096469402533</c:v>
                </c:pt>
                <c:pt idx="766">
                  <c:v>3.4874096469402533</c:v>
                </c:pt>
                <c:pt idx="767">
                  <c:v>3.4874096469402533</c:v>
                </c:pt>
                <c:pt idx="768">
                  <c:v>3.4874096469402533</c:v>
                </c:pt>
                <c:pt idx="769">
                  <c:v>3.4874096469402533</c:v>
                </c:pt>
                <c:pt idx="770">
                  <c:v>3.4874096469402533</c:v>
                </c:pt>
                <c:pt idx="771">
                  <c:v>3.4874096469402533</c:v>
                </c:pt>
                <c:pt idx="772">
                  <c:v>3.4874096469402533</c:v>
                </c:pt>
                <c:pt idx="773">
                  <c:v>3.4874096469402533</c:v>
                </c:pt>
                <c:pt idx="774">
                  <c:v>3.4874096469402533</c:v>
                </c:pt>
                <c:pt idx="775">
                  <c:v>3.4874096469402533</c:v>
                </c:pt>
                <c:pt idx="776">
                  <c:v>3.4874096469402533</c:v>
                </c:pt>
                <c:pt idx="777">
                  <c:v>3.4874096469402533</c:v>
                </c:pt>
                <c:pt idx="778">
                  <c:v>3.4874096469402533</c:v>
                </c:pt>
                <c:pt idx="779">
                  <c:v>3.4874096469402533</c:v>
                </c:pt>
                <c:pt idx="780">
                  <c:v>3.4874096469402533</c:v>
                </c:pt>
                <c:pt idx="781">
                  <c:v>3.4874096469402533</c:v>
                </c:pt>
                <c:pt idx="782">
                  <c:v>3.4874096469402533</c:v>
                </c:pt>
                <c:pt idx="783">
                  <c:v>3.4874096469402533</c:v>
                </c:pt>
                <c:pt idx="784">
                  <c:v>3.4874096469402533</c:v>
                </c:pt>
                <c:pt idx="785">
                  <c:v>3.4874096469402533</c:v>
                </c:pt>
                <c:pt idx="786">
                  <c:v>3.4874096469402533</c:v>
                </c:pt>
                <c:pt idx="787">
                  <c:v>3.4874096469402533</c:v>
                </c:pt>
                <c:pt idx="788">
                  <c:v>3.4874096469402533</c:v>
                </c:pt>
                <c:pt idx="789">
                  <c:v>3.4874096469402533</c:v>
                </c:pt>
                <c:pt idx="790">
                  <c:v>3.4874096469402533</c:v>
                </c:pt>
                <c:pt idx="791">
                  <c:v>3.4874096469402533</c:v>
                </c:pt>
                <c:pt idx="792">
                  <c:v>3.4874096469402533</c:v>
                </c:pt>
                <c:pt idx="793">
                  <c:v>3.4874096469402533</c:v>
                </c:pt>
                <c:pt idx="794">
                  <c:v>3.4874096469402533</c:v>
                </c:pt>
                <c:pt idx="795">
                  <c:v>3.4874096469402533</c:v>
                </c:pt>
                <c:pt idx="796">
                  <c:v>3.4874096469402533</c:v>
                </c:pt>
                <c:pt idx="797">
                  <c:v>3.4874096469402533</c:v>
                </c:pt>
                <c:pt idx="798">
                  <c:v>3.4874096469402533</c:v>
                </c:pt>
                <c:pt idx="799">
                  <c:v>3.4874096469402533</c:v>
                </c:pt>
                <c:pt idx="800">
                  <c:v>3.4874096469402533</c:v>
                </c:pt>
                <c:pt idx="801">
                  <c:v>3.4874096469402533</c:v>
                </c:pt>
                <c:pt idx="802">
                  <c:v>3.4874096469402533</c:v>
                </c:pt>
                <c:pt idx="803">
                  <c:v>3.4874096469402533</c:v>
                </c:pt>
                <c:pt idx="804">
                  <c:v>3.4874096469402533</c:v>
                </c:pt>
                <c:pt idx="805">
                  <c:v>3.4874096469402533</c:v>
                </c:pt>
                <c:pt idx="806">
                  <c:v>3.4874096469402533</c:v>
                </c:pt>
                <c:pt idx="807">
                  <c:v>3.4874096469402533</c:v>
                </c:pt>
                <c:pt idx="808">
                  <c:v>3.4874096469402533</c:v>
                </c:pt>
                <c:pt idx="809">
                  <c:v>3.4874096469402533</c:v>
                </c:pt>
                <c:pt idx="810">
                  <c:v>3.4874096469402533</c:v>
                </c:pt>
                <c:pt idx="811">
                  <c:v>3.4874096469402533</c:v>
                </c:pt>
                <c:pt idx="812">
                  <c:v>3.4874096469402533</c:v>
                </c:pt>
                <c:pt idx="813">
                  <c:v>3.4874096469402533</c:v>
                </c:pt>
                <c:pt idx="814">
                  <c:v>3.4874096469402533</c:v>
                </c:pt>
                <c:pt idx="815">
                  <c:v>3.4874096469402533</c:v>
                </c:pt>
                <c:pt idx="816">
                  <c:v>3.4874096469402533</c:v>
                </c:pt>
                <c:pt idx="817">
                  <c:v>3.4874096469402533</c:v>
                </c:pt>
                <c:pt idx="818">
                  <c:v>3.4874096469402533</c:v>
                </c:pt>
                <c:pt idx="819">
                  <c:v>3.4874096469402533</c:v>
                </c:pt>
                <c:pt idx="820">
                  <c:v>3.4874096469402533</c:v>
                </c:pt>
                <c:pt idx="821">
                  <c:v>3.4874096469402533</c:v>
                </c:pt>
                <c:pt idx="822">
                  <c:v>3.4874096469402533</c:v>
                </c:pt>
                <c:pt idx="823">
                  <c:v>3.4874096469402533</c:v>
                </c:pt>
                <c:pt idx="824">
                  <c:v>3.4874096469402533</c:v>
                </c:pt>
                <c:pt idx="825">
                  <c:v>3.4874096469402533</c:v>
                </c:pt>
                <c:pt idx="826">
                  <c:v>3.4874096469402533</c:v>
                </c:pt>
                <c:pt idx="827">
                  <c:v>3.4874096469402533</c:v>
                </c:pt>
                <c:pt idx="828">
                  <c:v>3.4874096469402533</c:v>
                </c:pt>
                <c:pt idx="829">
                  <c:v>3.4874096469402533</c:v>
                </c:pt>
                <c:pt idx="830">
                  <c:v>3.4874096469402533</c:v>
                </c:pt>
                <c:pt idx="831">
                  <c:v>3.4874096469402533</c:v>
                </c:pt>
                <c:pt idx="832">
                  <c:v>3.4874096469402533</c:v>
                </c:pt>
                <c:pt idx="833">
                  <c:v>3.4874096469402533</c:v>
                </c:pt>
                <c:pt idx="834">
                  <c:v>3.4874096469402533</c:v>
                </c:pt>
                <c:pt idx="835">
                  <c:v>3.4874096469402533</c:v>
                </c:pt>
                <c:pt idx="836">
                  <c:v>3.4874096469402533</c:v>
                </c:pt>
                <c:pt idx="837">
                  <c:v>3.4874096469402533</c:v>
                </c:pt>
                <c:pt idx="838">
                  <c:v>3.4874096469402533</c:v>
                </c:pt>
                <c:pt idx="839">
                  <c:v>3.4874096469402533</c:v>
                </c:pt>
                <c:pt idx="840">
                  <c:v>3.4874096469402533</c:v>
                </c:pt>
                <c:pt idx="841">
                  <c:v>3.4874096469402533</c:v>
                </c:pt>
                <c:pt idx="842">
                  <c:v>3.4874096469402533</c:v>
                </c:pt>
                <c:pt idx="843">
                  <c:v>3.4874096469402533</c:v>
                </c:pt>
                <c:pt idx="844">
                  <c:v>3.4874096469402533</c:v>
                </c:pt>
                <c:pt idx="845">
                  <c:v>3.4874096469402533</c:v>
                </c:pt>
                <c:pt idx="846">
                  <c:v>3.4874096469402533</c:v>
                </c:pt>
                <c:pt idx="847">
                  <c:v>3.4874096469402533</c:v>
                </c:pt>
                <c:pt idx="848">
                  <c:v>3.4874096469402533</c:v>
                </c:pt>
                <c:pt idx="849">
                  <c:v>3.4874096469402533</c:v>
                </c:pt>
                <c:pt idx="850">
                  <c:v>3.4874096469402533</c:v>
                </c:pt>
                <c:pt idx="851">
                  <c:v>3.4874096469402533</c:v>
                </c:pt>
                <c:pt idx="852">
                  <c:v>3.4874096469402533</c:v>
                </c:pt>
                <c:pt idx="853">
                  <c:v>3.4874096469402533</c:v>
                </c:pt>
                <c:pt idx="854">
                  <c:v>3.4874096469402533</c:v>
                </c:pt>
                <c:pt idx="855">
                  <c:v>3.4874096469402533</c:v>
                </c:pt>
                <c:pt idx="856">
                  <c:v>3.4874096469402533</c:v>
                </c:pt>
                <c:pt idx="857">
                  <c:v>3.4874096469402533</c:v>
                </c:pt>
                <c:pt idx="858">
                  <c:v>3.4874096469402533</c:v>
                </c:pt>
                <c:pt idx="859">
                  <c:v>3.4874096469402533</c:v>
                </c:pt>
                <c:pt idx="860">
                  <c:v>3.4874096469402533</c:v>
                </c:pt>
                <c:pt idx="861">
                  <c:v>3.4874096469402533</c:v>
                </c:pt>
                <c:pt idx="862">
                  <c:v>3.4874096469402533</c:v>
                </c:pt>
                <c:pt idx="863">
                  <c:v>3.4874096469402533</c:v>
                </c:pt>
                <c:pt idx="864">
                  <c:v>3.4874096469402533</c:v>
                </c:pt>
                <c:pt idx="865">
                  <c:v>3.4874096469402533</c:v>
                </c:pt>
                <c:pt idx="866">
                  <c:v>3.4874096469402533</c:v>
                </c:pt>
                <c:pt idx="867">
                  <c:v>3.4874096469402533</c:v>
                </c:pt>
                <c:pt idx="868">
                  <c:v>3.4874096469402533</c:v>
                </c:pt>
                <c:pt idx="869">
                  <c:v>3.4874096469402533</c:v>
                </c:pt>
                <c:pt idx="870">
                  <c:v>3.4874096469402533</c:v>
                </c:pt>
                <c:pt idx="871">
                  <c:v>3.4874096469402533</c:v>
                </c:pt>
                <c:pt idx="872">
                  <c:v>3.4874096469402533</c:v>
                </c:pt>
                <c:pt idx="873">
                  <c:v>3.4874096469402533</c:v>
                </c:pt>
                <c:pt idx="874">
                  <c:v>3.4874096469402533</c:v>
                </c:pt>
                <c:pt idx="875">
                  <c:v>3.4874096469402533</c:v>
                </c:pt>
                <c:pt idx="876">
                  <c:v>3.4874096469402533</c:v>
                </c:pt>
                <c:pt idx="877">
                  <c:v>3.4874096469402533</c:v>
                </c:pt>
                <c:pt idx="878">
                  <c:v>3.4874096469402533</c:v>
                </c:pt>
                <c:pt idx="879">
                  <c:v>3.4874096469402533</c:v>
                </c:pt>
                <c:pt idx="880">
                  <c:v>3.4874096469402533</c:v>
                </c:pt>
                <c:pt idx="881">
                  <c:v>3.4874096469402533</c:v>
                </c:pt>
                <c:pt idx="882">
                  <c:v>3.4874096469402533</c:v>
                </c:pt>
                <c:pt idx="883">
                  <c:v>3.4874096469402533</c:v>
                </c:pt>
                <c:pt idx="884">
                  <c:v>3.4874096469402533</c:v>
                </c:pt>
                <c:pt idx="885">
                  <c:v>3.4874096469402533</c:v>
                </c:pt>
                <c:pt idx="886">
                  <c:v>3.4874096469402533</c:v>
                </c:pt>
                <c:pt idx="887">
                  <c:v>3.4874096469402533</c:v>
                </c:pt>
                <c:pt idx="888">
                  <c:v>3.4874096469402533</c:v>
                </c:pt>
                <c:pt idx="889">
                  <c:v>3.4874096469402533</c:v>
                </c:pt>
                <c:pt idx="890">
                  <c:v>3.4874096469402533</c:v>
                </c:pt>
                <c:pt idx="891">
                  <c:v>3.4874096469402533</c:v>
                </c:pt>
                <c:pt idx="892">
                  <c:v>3.4874096469402533</c:v>
                </c:pt>
                <c:pt idx="893">
                  <c:v>3.4874096469402533</c:v>
                </c:pt>
                <c:pt idx="894">
                  <c:v>3.4874096469402533</c:v>
                </c:pt>
                <c:pt idx="895">
                  <c:v>3.4874096469402533</c:v>
                </c:pt>
                <c:pt idx="896">
                  <c:v>3.4874096469402533</c:v>
                </c:pt>
                <c:pt idx="897">
                  <c:v>3.4874096469402533</c:v>
                </c:pt>
                <c:pt idx="898">
                  <c:v>3.4874096469402533</c:v>
                </c:pt>
                <c:pt idx="899">
                  <c:v>3.4874096469402533</c:v>
                </c:pt>
                <c:pt idx="900">
                  <c:v>3.4874096469402533</c:v>
                </c:pt>
                <c:pt idx="901">
                  <c:v>3.4874096469402533</c:v>
                </c:pt>
                <c:pt idx="902">
                  <c:v>3.4874096469402533</c:v>
                </c:pt>
                <c:pt idx="903">
                  <c:v>3.4874096469402533</c:v>
                </c:pt>
                <c:pt idx="904">
                  <c:v>3.4874096469402533</c:v>
                </c:pt>
                <c:pt idx="905">
                  <c:v>3.4874096469402533</c:v>
                </c:pt>
                <c:pt idx="906">
                  <c:v>3.4874096469402533</c:v>
                </c:pt>
                <c:pt idx="907">
                  <c:v>3.4874096469402533</c:v>
                </c:pt>
                <c:pt idx="908">
                  <c:v>3.4874096469402533</c:v>
                </c:pt>
                <c:pt idx="909">
                  <c:v>3.4874096469402533</c:v>
                </c:pt>
                <c:pt idx="910">
                  <c:v>3.4874096469402533</c:v>
                </c:pt>
                <c:pt idx="911">
                  <c:v>3.4874096469402533</c:v>
                </c:pt>
                <c:pt idx="912">
                  <c:v>3.4874096469402533</c:v>
                </c:pt>
                <c:pt idx="913">
                  <c:v>3.4874096469402533</c:v>
                </c:pt>
                <c:pt idx="914">
                  <c:v>3.4874096469402533</c:v>
                </c:pt>
                <c:pt idx="915">
                  <c:v>3.4874096469402533</c:v>
                </c:pt>
                <c:pt idx="916">
                  <c:v>3.4874096469402533</c:v>
                </c:pt>
                <c:pt idx="917">
                  <c:v>3.4874096469402533</c:v>
                </c:pt>
                <c:pt idx="918">
                  <c:v>3.4874096469402533</c:v>
                </c:pt>
                <c:pt idx="919">
                  <c:v>3.4874096469402533</c:v>
                </c:pt>
                <c:pt idx="920">
                  <c:v>3.4874096469402533</c:v>
                </c:pt>
                <c:pt idx="921">
                  <c:v>3.4874096469402533</c:v>
                </c:pt>
                <c:pt idx="922">
                  <c:v>3.4874096469402533</c:v>
                </c:pt>
                <c:pt idx="923">
                  <c:v>3.4874096469402533</c:v>
                </c:pt>
                <c:pt idx="924">
                  <c:v>3.4874096469402533</c:v>
                </c:pt>
                <c:pt idx="925">
                  <c:v>3.4874096469402533</c:v>
                </c:pt>
                <c:pt idx="926">
                  <c:v>3.4874096469402533</c:v>
                </c:pt>
                <c:pt idx="927">
                  <c:v>3.4874096469402533</c:v>
                </c:pt>
                <c:pt idx="928">
                  <c:v>3.4874096469402533</c:v>
                </c:pt>
                <c:pt idx="929">
                  <c:v>3.4874096469402533</c:v>
                </c:pt>
                <c:pt idx="930">
                  <c:v>3.4874096469402533</c:v>
                </c:pt>
                <c:pt idx="931">
                  <c:v>3.4874096469402533</c:v>
                </c:pt>
                <c:pt idx="932">
                  <c:v>3.4874096469402533</c:v>
                </c:pt>
                <c:pt idx="933">
                  <c:v>3.4874096469402533</c:v>
                </c:pt>
                <c:pt idx="934">
                  <c:v>3.4874096469402533</c:v>
                </c:pt>
                <c:pt idx="935">
                  <c:v>3.4874096469402533</c:v>
                </c:pt>
                <c:pt idx="936">
                  <c:v>3.4874096469402533</c:v>
                </c:pt>
                <c:pt idx="937">
                  <c:v>3.4874096469402533</c:v>
                </c:pt>
                <c:pt idx="938">
                  <c:v>3.4874096469402533</c:v>
                </c:pt>
                <c:pt idx="939">
                  <c:v>3.4874096469402533</c:v>
                </c:pt>
                <c:pt idx="940">
                  <c:v>3.4874096469402533</c:v>
                </c:pt>
                <c:pt idx="941">
                  <c:v>3.4874096469402533</c:v>
                </c:pt>
                <c:pt idx="942">
                  <c:v>3.4874096469402533</c:v>
                </c:pt>
                <c:pt idx="943">
                  <c:v>3.4874096469402533</c:v>
                </c:pt>
                <c:pt idx="944">
                  <c:v>3.4874096469402533</c:v>
                </c:pt>
                <c:pt idx="945">
                  <c:v>3.4874096469402533</c:v>
                </c:pt>
                <c:pt idx="946">
                  <c:v>3.4874096469402533</c:v>
                </c:pt>
                <c:pt idx="947">
                  <c:v>3.4874096469402533</c:v>
                </c:pt>
                <c:pt idx="948">
                  <c:v>3.4874096469402533</c:v>
                </c:pt>
                <c:pt idx="949">
                  <c:v>3.4874096469402533</c:v>
                </c:pt>
                <c:pt idx="950">
                  <c:v>3.4874096469402533</c:v>
                </c:pt>
                <c:pt idx="951">
                  <c:v>3.4874096469402533</c:v>
                </c:pt>
                <c:pt idx="952">
                  <c:v>3.4874096469402533</c:v>
                </c:pt>
                <c:pt idx="953">
                  <c:v>3.4874096469402533</c:v>
                </c:pt>
                <c:pt idx="954">
                  <c:v>3.4874096469402533</c:v>
                </c:pt>
                <c:pt idx="955">
                  <c:v>3.4874096469402533</c:v>
                </c:pt>
                <c:pt idx="956">
                  <c:v>3.4874096469402533</c:v>
                </c:pt>
                <c:pt idx="957">
                  <c:v>3.4874096469402533</c:v>
                </c:pt>
                <c:pt idx="958">
                  <c:v>3.4874096469402533</c:v>
                </c:pt>
                <c:pt idx="959">
                  <c:v>3.4874096469402533</c:v>
                </c:pt>
                <c:pt idx="960">
                  <c:v>3.4874096469402533</c:v>
                </c:pt>
                <c:pt idx="961">
                  <c:v>3.4874096469402533</c:v>
                </c:pt>
                <c:pt idx="962">
                  <c:v>3.4874096469402533</c:v>
                </c:pt>
                <c:pt idx="963">
                  <c:v>3.4874096469402533</c:v>
                </c:pt>
                <c:pt idx="964">
                  <c:v>3.4874096469402533</c:v>
                </c:pt>
                <c:pt idx="965">
                  <c:v>3.4874096469402533</c:v>
                </c:pt>
                <c:pt idx="966">
                  <c:v>3.4874096469402533</c:v>
                </c:pt>
                <c:pt idx="967">
                  <c:v>3.4874096469402533</c:v>
                </c:pt>
                <c:pt idx="968">
                  <c:v>3.4874096469402533</c:v>
                </c:pt>
                <c:pt idx="969">
                  <c:v>3.4874096469402533</c:v>
                </c:pt>
                <c:pt idx="970">
                  <c:v>3.4874096469402533</c:v>
                </c:pt>
                <c:pt idx="971">
                  <c:v>3.4874096469402533</c:v>
                </c:pt>
                <c:pt idx="972">
                  <c:v>3.4874096469402533</c:v>
                </c:pt>
                <c:pt idx="973">
                  <c:v>3.4874096469402533</c:v>
                </c:pt>
                <c:pt idx="974">
                  <c:v>3.4874096469402533</c:v>
                </c:pt>
                <c:pt idx="975">
                  <c:v>3.4874096469402533</c:v>
                </c:pt>
                <c:pt idx="976">
                  <c:v>3.4874096469402533</c:v>
                </c:pt>
                <c:pt idx="977">
                  <c:v>3.4874096469402533</c:v>
                </c:pt>
                <c:pt idx="978">
                  <c:v>3.4874096469402533</c:v>
                </c:pt>
                <c:pt idx="979">
                  <c:v>3.4874096469402533</c:v>
                </c:pt>
                <c:pt idx="980">
                  <c:v>3.4874096469402533</c:v>
                </c:pt>
                <c:pt idx="981">
                  <c:v>3.4874096469402533</c:v>
                </c:pt>
                <c:pt idx="982">
                  <c:v>3.4874096469402533</c:v>
                </c:pt>
                <c:pt idx="983">
                  <c:v>3.4874096469402533</c:v>
                </c:pt>
                <c:pt idx="984">
                  <c:v>3.4874096469402533</c:v>
                </c:pt>
                <c:pt idx="985">
                  <c:v>3.4874096469402533</c:v>
                </c:pt>
                <c:pt idx="986">
                  <c:v>3.4874096469402533</c:v>
                </c:pt>
                <c:pt idx="987">
                  <c:v>3.4874096469402533</c:v>
                </c:pt>
                <c:pt idx="988">
                  <c:v>3.4874096469402533</c:v>
                </c:pt>
                <c:pt idx="989">
                  <c:v>3.4874096469402533</c:v>
                </c:pt>
                <c:pt idx="990">
                  <c:v>3.4874096469402533</c:v>
                </c:pt>
                <c:pt idx="991">
                  <c:v>3.4874096469402533</c:v>
                </c:pt>
                <c:pt idx="992">
                  <c:v>3.4874096469402533</c:v>
                </c:pt>
                <c:pt idx="993">
                  <c:v>3.4874096469402533</c:v>
                </c:pt>
                <c:pt idx="994">
                  <c:v>3.4874096469402533</c:v>
                </c:pt>
                <c:pt idx="995">
                  <c:v>3.4874096469402533</c:v>
                </c:pt>
                <c:pt idx="996">
                  <c:v>3.4874096469402533</c:v>
                </c:pt>
                <c:pt idx="997">
                  <c:v>3.4874096469402533</c:v>
                </c:pt>
                <c:pt idx="998">
                  <c:v>3.4874096469402533</c:v>
                </c:pt>
                <c:pt idx="999">
                  <c:v>3.4874096469402533</c:v>
                </c:pt>
                <c:pt idx="1000">
                  <c:v>3.4874096469402533</c:v>
                </c:pt>
                <c:pt idx="1001">
                  <c:v>3.4874096469402533</c:v>
                </c:pt>
                <c:pt idx="1002">
                  <c:v>3.4874096469402533</c:v>
                </c:pt>
                <c:pt idx="1003">
                  <c:v>3.4874096469402533</c:v>
                </c:pt>
                <c:pt idx="1004">
                  <c:v>3.4874096469402533</c:v>
                </c:pt>
                <c:pt idx="1005">
                  <c:v>3.4874096469402533</c:v>
                </c:pt>
                <c:pt idx="1006">
                  <c:v>3.4874096469402533</c:v>
                </c:pt>
                <c:pt idx="1007">
                  <c:v>3.4874096469402533</c:v>
                </c:pt>
                <c:pt idx="1008">
                  <c:v>3.4874096469402533</c:v>
                </c:pt>
                <c:pt idx="1009">
                  <c:v>3.4874096469402533</c:v>
                </c:pt>
                <c:pt idx="1010">
                  <c:v>3.4874096469402533</c:v>
                </c:pt>
                <c:pt idx="1011">
                  <c:v>3.4874096469402533</c:v>
                </c:pt>
                <c:pt idx="1012">
                  <c:v>3.4874096469402533</c:v>
                </c:pt>
                <c:pt idx="1013">
                  <c:v>3.4874096469402533</c:v>
                </c:pt>
                <c:pt idx="1014">
                  <c:v>3.4874096469402533</c:v>
                </c:pt>
                <c:pt idx="1015">
                  <c:v>3.4874096469402533</c:v>
                </c:pt>
                <c:pt idx="1016">
                  <c:v>3.4874096469402533</c:v>
                </c:pt>
                <c:pt idx="1017">
                  <c:v>3.4874096469402533</c:v>
                </c:pt>
                <c:pt idx="1018">
                  <c:v>3.4874096469402533</c:v>
                </c:pt>
                <c:pt idx="1019">
                  <c:v>3.4874096469402533</c:v>
                </c:pt>
                <c:pt idx="1020">
                  <c:v>3.4874096469402533</c:v>
                </c:pt>
                <c:pt idx="1021">
                  <c:v>3.4874096469402533</c:v>
                </c:pt>
                <c:pt idx="1022">
                  <c:v>3.4874096469402533</c:v>
                </c:pt>
                <c:pt idx="1023">
                  <c:v>3.4874096469402533</c:v>
                </c:pt>
                <c:pt idx="1024">
                  <c:v>3.4874096469402533</c:v>
                </c:pt>
                <c:pt idx="1025">
                  <c:v>3.4874096469402533</c:v>
                </c:pt>
                <c:pt idx="1026">
                  <c:v>3.4874096469402533</c:v>
                </c:pt>
                <c:pt idx="1027">
                  <c:v>3.4874096469402533</c:v>
                </c:pt>
                <c:pt idx="1028">
                  <c:v>3.4874096469402533</c:v>
                </c:pt>
                <c:pt idx="1029">
                  <c:v>3.4874096469402533</c:v>
                </c:pt>
                <c:pt idx="1030">
                  <c:v>3.4874096469402533</c:v>
                </c:pt>
                <c:pt idx="1031">
                  <c:v>3.4874096469402533</c:v>
                </c:pt>
                <c:pt idx="1032">
                  <c:v>3.4874096469402533</c:v>
                </c:pt>
                <c:pt idx="1033">
                  <c:v>3.4874096469402533</c:v>
                </c:pt>
                <c:pt idx="1034">
                  <c:v>3.4874096469402533</c:v>
                </c:pt>
                <c:pt idx="1035">
                  <c:v>3.4874096469402533</c:v>
                </c:pt>
                <c:pt idx="1036">
                  <c:v>3.4874096469402533</c:v>
                </c:pt>
                <c:pt idx="1037">
                  <c:v>3.4874096469402533</c:v>
                </c:pt>
                <c:pt idx="1038">
                  <c:v>3.4874096469402533</c:v>
                </c:pt>
                <c:pt idx="1039">
                  <c:v>3.4874096469402533</c:v>
                </c:pt>
                <c:pt idx="1040">
                  <c:v>3.4874096469402533</c:v>
                </c:pt>
                <c:pt idx="1041">
                  <c:v>3.4874096469402533</c:v>
                </c:pt>
                <c:pt idx="1042">
                  <c:v>3.4874096469402533</c:v>
                </c:pt>
                <c:pt idx="1043">
                  <c:v>3.4874096469402533</c:v>
                </c:pt>
                <c:pt idx="1044">
                  <c:v>3.4874096469402533</c:v>
                </c:pt>
                <c:pt idx="1045">
                  <c:v>3.4874096469402533</c:v>
                </c:pt>
                <c:pt idx="1046">
                  <c:v>3.4874096469402533</c:v>
                </c:pt>
                <c:pt idx="1047">
                  <c:v>3.4874096469402533</c:v>
                </c:pt>
                <c:pt idx="1048">
                  <c:v>3.4874096469402533</c:v>
                </c:pt>
                <c:pt idx="1049">
                  <c:v>3.4874096469402533</c:v>
                </c:pt>
                <c:pt idx="1050">
                  <c:v>3.4874096469402533</c:v>
                </c:pt>
                <c:pt idx="1051">
                  <c:v>3.4874096469402533</c:v>
                </c:pt>
                <c:pt idx="1052">
                  <c:v>3.4874096469402533</c:v>
                </c:pt>
                <c:pt idx="1053">
                  <c:v>3.4874096469402533</c:v>
                </c:pt>
                <c:pt idx="1054">
                  <c:v>3.4874096469402533</c:v>
                </c:pt>
                <c:pt idx="1055">
                  <c:v>3.4874096469402533</c:v>
                </c:pt>
                <c:pt idx="1056">
                  <c:v>3.4874096469402533</c:v>
                </c:pt>
                <c:pt idx="1057">
                  <c:v>3.4874096469402533</c:v>
                </c:pt>
                <c:pt idx="1058">
                  <c:v>3.4874096469402533</c:v>
                </c:pt>
                <c:pt idx="1059">
                  <c:v>3.4874096469402533</c:v>
                </c:pt>
                <c:pt idx="1060">
                  <c:v>3.4874096469402533</c:v>
                </c:pt>
                <c:pt idx="1061">
                  <c:v>3.4874096469402533</c:v>
                </c:pt>
                <c:pt idx="1062">
                  <c:v>3.4874096469402533</c:v>
                </c:pt>
                <c:pt idx="1063">
                  <c:v>3.4874096469402533</c:v>
                </c:pt>
                <c:pt idx="1064">
                  <c:v>3.4874096469402533</c:v>
                </c:pt>
                <c:pt idx="1065">
                  <c:v>3.4874096469402533</c:v>
                </c:pt>
                <c:pt idx="1066">
                  <c:v>3.4874096469402533</c:v>
                </c:pt>
                <c:pt idx="1067">
                  <c:v>3.4874096469402533</c:v>
                </c:pt>
                <c:pt idx="1068">
                  <c:v>3.4874096469402533</c:v>
                </c:pt>
                <c:pt idx="1069">
                  <c:v>3.4874096469402533</c:v>
                </c:pt>
                <c:pt idx="1070">
                  <c:v>3.4874096469402533</c:v>
                </c:pt>
                <c:pt idx="1071">
                  <c:v>3.4874096469402533</c:v>
                </c:pt>
                <c:pt idx="1072">
                  <c:v>3.4874096469402533</c:v>
                </c:pt>
                <c:pt idx="1073">
                  <c:v>3.4874096469402533</c:v>
                </c:pt>
                <c:pt idx="1074">
                  <c:v>3.4874096469402533</c:v>
                </c:pt>
                <c:pt idx="1075">
                  <c:v>3.4874096469402533</c:v>
                </c:pt>
                <c:pt idx="1076">
                  <c:v>3.4874096469402533</c:v>
                </c:pt>
                <c:pt idx="1077">
                  <c:v>3.4874096469402533</c:v>
                </c:pt>
                <c:pt idx="1078">
                  <c:v>3.4874096469402533</c:v>
                </c:pt>
                <c:pt idx="1079">
                  <c:v>3.4874096469402533</c:v>
                </c:pt>
                <c:pt idx="1080">
                  <c:v>3.4874096469402533</c:v>
                </c:pt>
                <c:pt idx="1081">
                  <c:v>3.4874096469402533</c:v>
                </c:pt>
                <c:pt idx="1082">
                  <c:v>3.4874096469402533</c:v>
                </c:pt>
                <c:pt idx="1083">
                  <c:v>3.4874096469402533</c:v>
                </c:pt>
                <c:pt idx="1084">
                  <c:v>3.4874096469402533</c:v>
                </c:pt>
                <c:pt idx="1085">
                  <c:v>3.4874096469402533</c:v>
                </c:pt>
                <c:pt idx="1086">
                  <c:v>3.4874096469402533</c:v>
                </c:pt>
                <c:pt idx="1087">
                  <c:v>3.4874096469402533</c:v>
                </c:pt>
                <c:pt idx="1088">
                  <c:v>3.4874096469402533</c:v>
                </c:pt>
                <c:pt idx="1089">
                  <c:v>3.4874096469402533</c:v>
                </c:pt>
                <c:pt idx="1090">
                  <c:v>3.4874096469402533</c:v>
                </c:pt>
                <c:pt idx="1091">
                  <c:v>3.4874096469402533</c:v>
                </c:pt>
                <c:pt idx="1092">
                  <c:v>3.4874096469402533</c:v>
                </c:pt>
                <c:pt idx="1093">
                  <c:v>3.4874096469402533</c:v>
                </c:pt>
                <c:pt idx="1094">
                  <c:v>3.4874096469402533</c:v>
                </c:pt>
                <c:pt idx="1095">
                  <c:v>3.4874096469402533</c:v>
                </c:pt>
                <c:pt idx="1096">
                  <c:v>3.4874096469402533</c:v>
                </c:pt>
                <c:pt idx="1097">
                  <c:v>3.4874096469402533</c:v>
                </c:pt>
                <c:pt idx="1098">
                  <c:v>3.4874096469402533</c:v>
                </c:pt>
                <c:pt idx="1099">
                  <c:v>3.4874096469402533</c:v>
                </c:pt>
                <c:pt idx="1100">
                  <c:v>3.4874096469402533</c:v>
                </c:pt>
                <c:pt idx="1101">
                  <c:v>3.4874096469402533</c:v>
                </c:pt>
                <c:pt idx="1102">
                  <c:v>3.4874096469402533</c:v>
                </c:pt>
                <c:pt idx="1103">
                  <c:v>3.4874096469402533</c:v>
                </c:pt>
                <c:pt idx="1104">
                  <c:v>3.4874096469402533</c:v>
                </c:pt>
                <c:pt idx="1105">
                  <c:v>3.4874096469402533</c:v>
                </c:pt>
                <c:pt idx="1106">
                  <c:v>3.4874096469402533</c:v>
                </c:pt>
                <c:pt idx="1107">
                  <c:v>3.4874096469402533</c:v>
                </c:pt>
                <c:pt idx="1108">
                  <c:v>3.4874096469402533</c:v>
                </c:pt>
                <c:pt idx="1109">
                  <c:v>3.4874096469402533</c:v>
                </c:pt>
                <c:pt idx="1110">
                  <c:v>3.4874096469402533</c:v>
                </c:pt>
                <c:pt idx="1111">
                  <c:v>3.4874096469402533</c:v>
                </c:pt>
                <c:pt idx="1112">
                  <c:v>3.4874096469402533</c:v>
                </c:pt>
                <c:pt idx="1113">
                  <c:v>3.4874096469402533</c:v>
                </c:pt>
                <c:pt idx="1114">
                  <c:v>3.4874096469402533</c:v>
                </c:pt>
                <c:pt idx="1115">
                  <c:v>3.4874096469402533</c:v>
                </c:pt>
                <c:pt idx="1116">
                  <c:v>3.4874096469402533</c:v>
                </c:pt>
                <c:pt idx="1117">
                  <c:v>3.4874096469402533</c:v>
                </c:pt>
                <c:pt idx="1118">
                  <c:v>3.4874096469402533</c:v>
                </c:pt>
                <c:pt idx="1119">
                  <c:v>3.4874096469402533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6EF9-4ED0-A0C6-A413A6DFB380}"/>
            </c:ext>
          </c:extLst>
        </c:ser>
        <c:ser>
          <c:idx val="8"/>
          <c:order val="7"/>
          <c:tx>
            <c:v>Mean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43370.725694444445</c:v>
                </c:pt>
                <c:pt idx="272">
                  <c:v>43370.737500000003</c:v>
                </c:pt>
                <c:pt idx="273">
                  <c:v>43370.745833333334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#1__083118AM'!$E$2:$E$1121</c:f>
              <c:numCache>
                <c:formatCode>0.000</c:formatCode>
                <c:ptCount val="1120"/>
                <c:pt idx="0">
                  <c:v>3.5073563535911592</c:v>
                </c:pt>
                <c:pt idx="1">
                  <c:v>3.5073563535911592</c:v>
                </c:pt>
                <c:pt idx="2">
                  <c:v>3.5073563535911592</c:v>
                </c:pt>
                <c:pt idx="3">
                  <c:v>3.5073563535911592</c:v>
                </c:pt>
                <c:pt idx="4">
                  <c:v>3.5073563535911592</c:v>
                </c:pt>
                <c:pt idx="5">
                  <c:v>3.5073563535911592</c:v>
                </c:pt>
                <c:pt idx="6">
                  <c:v>3.5073563535911592</c:v>
                </c:pt>
                <c:pt idx="7">
                  <c:v>3.5073563535911592</c:v>
                </c:pt>
                <c:pt idx="8">
                  <c:v>3.5073563535911592</c:v>
                </c:pt>
                <c:pt idx="9">
                  <c:v>3.5073563535911592</c:v>
                </c:pt>
                <c:pt idx="10">
                  <c:v>3.5073563535911592</c:v>
                </c:pt>
                <c:pt idx="11">
                  <c:v>3.5073563535911592</c:v>
                </c:pt>
                <c:pt idx="12">
                  <c:v>3.5073563535911592</c:v>
                </c:pt>
                <c:pt idx="13">
                  <c:v>3.5073563535911592</c:v>
                </c:pt>
                <c:pt idx="14">
                  <c:v>3.5073563535911592</c:v>
                </c:pt>
                <c:pt idx="15">
                  <c:v>3.5073563535911592</c:v>
                </c:pt>
                <c:pt idx="16">
                  <c:v>3.5073563535911592</c:v>
                </c:pt>
                <c:pt idx="17">
                  <c:v>3.5073563535911592</c:v>
                </c:pt>
                <c:pt idx="18">
                  <c:v>3.5073563535911592</c:v>
                </c:pt>
                <c:pt idx="19">
                  <c:v>3.5073563535911592</c:v>
                </c:pt>
                <c:pt idx="20">
                  <c:v>3.5073563535911592</c:v>
                </c:pt>
                <c:pt idx="21">
                  <c:v>3.5073563535911592</c:v>
                </c:pt>
                <c:pt idx="22">
                  <c:v>3.5073563535911592</c:v>
                </c:pt>
                <c:pt idx="23">
                  <c:v>3.5073563535911592</c:v>
                </c:pt>
                <c:pt idx="24">
                  <c:v>3.5073563535911592</c:v>
                </c:pt>
                <c:pt idx="25">
                  <c:v>3.5073563535911592</c:v>
                </c:pt>
                <c:pt idx="26">
                  <c:v>3.5073563535911592</c:v>
                </c:pt>
                <c:pt idx="27">
                  <c:v>3.5073563535911592</c:v>
                </c:pt>
                <c:pt idx="28">
                  <c:v>3.5073563535911592</c:v>
                </c:pt>
                <c:pt idx="29">
                  <c:v>3.5073563535911592</c:v>
                </c:pt>
                <c:pt idx="30">
                  <c:v>3.5073563535911592</c:v>
                </c:pt>
                <c:pt idx="31">
                  <c:v>3.5073563535911592</c:v>
                </c:pt>
                <c:pt idx="32">
                  <c:v>3.5073563535911592</c:v>
                </c:pt>
                <c:pt idx="33">
                  <c:v>3.5073563535911592</c:v>
                </c:pt>
                <c:pt idx="34">
                  <c:v>3.5073563535911592</c:v>
                </c:pt>
                <c:pt idx="35">
                  <c:v>3.5073563535911592</c:v>
                </c:pt>
                <c:pt idx="36">
                  <c:v>3.5073563535911592</c:v>
                </c:pt>
                <c:pt idx="37">
                  <c:v>3.5073563535911592</c:v>
                </c:pt>
                <c:pt idx="38">
                  <c:v>3.5073563535911592</c:v>
                </c:pt>
                <c:pt idx="39">
                  <c:v>3.5073563535911592</c:v>
                </c:pt>
                <c:pt idx="40">
                  <c:v>3.5073563535911592</c:v>
                </c:pt>
                <c:pt idx="41">
                  <c:v>3.5073563535911592</c:v>
                </c:pt>
                <c:pt idx="42">
                  <c:v>3.5073563535911592</c:v>
                </c:pt>
                <c:pt idx="43">
                  <c:v>3.5073563535911592</c:v>
                </c:pt>
                <c:pt idx="44">
                  <c:v>3.5073563535911592</c:v>
                </c:pt>
                <c:pt idx="45">
                  <c:v>3.5073563535911592</c:v>
                </c:pt>
                <c:pt idx="46">
                  <c:v>3.5073563535911592</c:v>
                </c:pt>
                <c:pt idx="47">
                  <c:v>3.5073563535911592</c:v>
                </c:pt>
                <c:pt idx="48">
                  <c:v>3.5073563535911592</c:v>
                </c:pt>
                <c:pt idx="49">
                  <c:v>3.5073563535911592</c:v>
                </c:pt>
                <c:pt idx="50">
                  <c:v>3.5073563535911592</c:v>
                </c:pt>
                <c:pt idx="51">
                  <c:v>3.5073563535911592</c:v>
                </c:pt>
                <c:pt idx="52">
                  <c:v>3.5073563535911592</c:v>
                </c:pt>
                <c:pt idx="53">
                  <c:v>3.5073563535911592</c:v>
                </c:pt>
                <c:pt idx="54">
                  <c:v>3.5073563535911592</c:v>
                </c:pt>
                <c:pt idx="55">
                  <c:v>3.5073563535911592</c:v>
                </c:pt>
                <c:pt idx="56">
                  <c:v>3.5073563535911592</c:v>
                </c:pt>
                <c:pt idx="57">
                  <c:v>3.5073563535911592</c:v>
                </c:pt>
                <c:pt idx="58">
                  <c:v>3.5073563535911592</c:v>
                </c:pt>
                <c:pt idx="59">
                  <c:v>3.5073563535911592</c:v>
                </c:pt>
                <c:pt idx="60">
                  <c:v>3.5073563535911592</c:v>
                </c:pt>
                <c:pt idx="61">
                  <c:v>3.5073563535911592</c:v>
                </c:pt>
                <c:pt idx="62">
                  <c:v>3.5073563535911592</c:v>
                </c:pt>
                <c:pt idx="63">
                  <c:v>3.5073563535911592</c:v>
                </c:pt>
                <c:pt idx="64">
                  <c:v>3.5073563535911592</c:v>
                </c:pt>
                <c:pt idx="65">
                  <c:v>3.5073563535911592</c:v>
                </c:pt>
                <c:pt idx="66">
                  <c:v>3.5073563535911592</c:v>
                </c:pt>
                <c:pt idx="67">
                  <c:v>3.5073563535911592</c:v>
                </c:pt>
                <c:pt idx="68">
                  <c:v>3.5073563535911592</c:v>
                </c:pt>
                <c:pt idx="69">
                  <c:v>3.5073563535911592</c:v>
                </c:pt>
                <c:pt idx="70">
                  <c:v>3.5073563535911592</c:v>
                </c:pt>
                <c:pt idx="71">
                  <c:v>3.5073563535911592</c:v>
                </c:pt>
                <c:pt idx="72">
                  <c:v>3.5073563535911592</c:v>
                </c:pt>
                <c:pt idx="73">
                  <c:v>3.5073563535911592</c:v>
                </c:pt>
                <c:pt idx="74">
                  <c:v>3.5073563535911592</c:v>
                </c:pt>
                <c:pt idx="75">
                  <c:v>3.5073563535911592</c:v>
                </c:pt>
                <c:pt idx="76">
                  <c:v>3.5073563535911592</c:v>
                </c:pt>
                <c:pt idx="77">
                  <c:v>3.5073563535911592</c:v>
                </c:pt>
                <c:pt idx="78">
                  <c:v>3.5073563535911592</c:v>
                </c:pt>
                <c:pt idx="79">
                  <c:v>3.5073563535911592</c:v>
                </c:pt>
                <c:pt idx="80">
                  <c:v>3.5073563535911592</c:v>
                </c:pt>
                <c:pt idx="81">
                  <c:v>3.5073563535911592</c:v>
                </c:pt>
                <c:pt idx="82">
                  <c:v>3.5073563535911592</c:v>
                </c:pt>
                <c:pt idx="83">
                  <c:v>3.5073563535911592</c:v>
                </c:pt>
                <c:pt idx="84">
                  <c:v>3.5073563535911592</c:v>
                </c:pt>
                <c:pt idx="85">
                  <c:v>3.5073563535911592</c:v>
                </c:pt>
                <c:pt idx="86">
                  <c:v>3.5073563535911592</c:v>
                </c:pt>
                <c:pt idx="87">
                  <c:v>3.5073563535911592</c:v>
                </c:pt>
                <c:pt idx="88">
                  <c:v>3.5073563535911592</c:v>
                </c:pt>
                <c:pt idx="89">
                  <c:v>3.5073563535911592</c:v>
                </c:pt>
                <c:pt idx="90">
                  <c:v>3.5073563535911592</c:v>
                </c:pt>
                <c:pt idx="91">
                  <c:v>3.5073563535911592</c:v>
                </c:pt>
                <c:pt idx="92">
                  <c:v>3.5073563535911592</c:v>
                </c:pt>
                <c:pt idx="93">
                  <c:v>3.5073563535911592</c:v>
                </c:pt>
                <c:pt idx="94">
                  <c:v>3.5073563535911592</c:v>
                </c:pt>
                <c:pt idx="95">
                  <c:v>3.5073563535911592</c:v>
                </c:pt>
                <c:pt idx="96">
                  <c:v>3.5073563535911592</c:v>
                </c:pt>
                <c:pt idx="97">
                  <c:v>3.5073563535911592</c:v>
                </c:pt>
                <c:pt idx="98">
                  <c:v>3.5073563535911592</c:v>
                </c:pt>
                <c:pt idx="99">
                  <c:v>3.5073563535911592</c:v>
                </c:pt>
                <c:pt idx="100">
                  <c:v>3.5073563535911592</c:v>
                </c:pt>
                <c:pt idx="101">
                  <c:v>3.5073563535911592</c:v>
                </c:pt>
                <c:pt idx="102">
                  <c:v>3.5073563535911592</c:v>
                </c:pt>
                <c:pt idx="103">
                  <c:v>3.5073563535911592</c:v>
                </c:pt>
                <c:pt idx="104">
                  <c:v>3.5073563535911592</c:v>
                </c:pt>
                <c:pt idx="105">
                  <c:v>3.5073563535911592</c:v>
                </c:pt>
                <c:pt idx="106">
                  <c:v>3.5073563535911592</c:v>
                </c:pt>
                <c:pt idx="107">
                  <c:v>3.5073563535911592</c:v>
                </c:pt>
                <c:pt idx="108">
                  <c:v>3.5073563535911592</c:v>
                </c:pt>
                <c:pt idx="109">
                  <c:v>3.5073563535911592</c:v>
                </c:pt>
                <c:pt idx="110">
                  <c:v>3.5073563535911592</c:v>
                </c:pt>
                <c:pt idx="111">
                  <c:v>3.5073563535911592</c:v>
                </c:pt>
                <c:pt idx="112">
                  <c:v>3.5073563535911592</c:v>
                </c:pt>
                <c:pt idx="113">
                  <c:v>3.5073563535911592</c:v>
                </c:pt>
                <c:pt idx="114">
                  <c:v>3.5073563535911592</c:v>
                </c:pt>
                <c:pt idx="115">
                  <c:v>3.5073563535911592</c:v>
                </c:pt>
                <c:pt idx="116">
                  <c:v>3.5073563535911592</c:v>
                </c:pt>
                <c:pt idx="117">
                  <c:v>3.5073563535911592</c:v>
                </c:pt>
                <c:pt idx="118">
                  <c:v>3.5073563535911592</c:v>
                </c:pt>
                <c:pt idx="119">
                  <c:v>3.5073563535911592</c:v>
                </c:pt>
                <c:pt idx="120">
                  <c:v>3.5073563535911592</c:v>
                </c:pt>
                <c:pt idx="121">
                  <c:v>3.5073563535911592</c:v>
                </c:pt>
                <c:pt idx="122">
                  <c:v>3.5073563535911592</c:v>
                </c:pt>
                <c:pt idx="123">
                  <c:v>3.5073563535911592</c:v>
                </c:pt>
                <c:pt idx="124">
                  <c:v>3.5073563535911592</c:v>
                </c:pt>
                <c:pt idx="125">
                  <c:v>3.5073563535911592</c:v>
                </c:pt>
                <c:pt idx="126">
                  <c:v>3.5073563535911592</c:v>
                </c:pt>
                <c:pt idx="127">
                  <c:v>3.5073563535911592</c:v>
                </c:pt>
                <c:pt idx="128">
                  <c:v>3.5073563535911592</c:v>
                </c:pt>
                <c:pt idx="129">
                  <c:v>3.5073563535911592</c:v>
                </c:pt>
                <c:pt idx="130">
                  <c:v>3.5073563535911592</c:v>
                </c:pt>
                <c:pt idx="131">
                  <c:v>3.5073563535911592</c:v>
                </c:pt>
                <c:pt idx="132">
                  <c:v>3.5073563535911592</c:v>
                </c:pt>
                <c:pt idx="133">
                  <c:v>3.5073563535911592</c:v>
                </c:pt>
                <c:pt idx="134">
                  <c:v>3.5073563535911592</c:v>
                </c:pt>
                <c:pt idx="135">
                  <c:v>3.5073563535911592</c:v>
                </c:pt>
                <c:pt idx="136">
                  <c:v>3.5073563535911592</c:v>
                </c:pt>
                <c:pt idx="137">
                  <c:v>3.5073563535911592</c:v>
                </c:pt>
                <c:pt idx="138">
                  <c:v>3.5073563535911592</c:v>
                </c:pt>
                <c:pt idx="139">
                  <c:v>3.5073563535911592</c:v>
                </c:pt>
                <c:pt idx="140">
                  <c:v>3.5073563535911592</c:v>
                </c:pt>
                <c:pt idx="141">
                  <c:v>3.5073563535911592</c:v>
                </c:pt>
                <c:pt idx="142">
                  <c:v>3.5073563535911592</c:v>
                </c:pt>
                <c:pt idx="143">
                  <c:v>3.5073563535911592</c:v>
                </c:pt>
                <c:pt idx="144">
                  <c:v>3.5073563535911592</c:v>
                </c:pt>
                <c:pt idx="145">
                  <c:v>3.5073563535911592</c:v>
                </c:pt>
                <c:pt idx="146">
                  <c:v>3.5073563535911592</c:v>
                </c:pt>
                <c:pt idx="147">
                  <c:v>3.5073563535911592</c:v>
                </c:pt>
                <c:pt idx="148">
                  <c:v>3.5073563535911592</c:v>
                </c:pt>
                <c:pt idx="149">
                  <c:v>3.5073563535911592</c:v>
                </c:pt>
                <c:pt idx="150">
                  <c:v>3.5073563535911592</c:v>
                </c:pt>
                <c:pt idx="151">
                  <c:v>3.5073563535911592</c:v>
                </c:pt>
                <c:pt idx="152">
                  <c:v>3.5073563535911592</c:v>
                </c:pt>
                <c:pt idx="153">
                  <c:v>3.5073563535911592</c:v>
                </c:pt>
                <c:pt idx="154">
                  <c:v>3.5073563535911592</c:v>
                </c:pt>
                <c:pt idx="155">
                  <c:v>3.5073563535911592</c:v>
                </c:pt>
                <c:pt idx="156">
                  <c:v>3.5073563535911592</c:v>
                </c:pt>
                <c:pt idx="157">
                  <c:v>3.5073563535911592</c:v>
                </c:pt>
                <c:pt idx="158">
                  <c:v>3.5073563535911592</c:v>
                </c:pt>
                <c:pt idx="159">
                  <c:v>3.5073563535911592</c:v>
                </c:pt>
                <c:pt idx="160">
                  <c:v>3.5073563535911592</c:v>
                </c:pt>
                <c:pt idx="161">
                  <c:v>3.5073563535911592</c:v>
                </c:pt>
                <c:pt idx="162">
                  <c:v>3.5073563535911592</c:v>
                </c:pt>
                <c:pt idx="163">
                  <c:v>3.5073563535911592</c:v>
                </c:pt>
                <c:pt idx="164">
                  <c:v>3.5073563535911592</c:v>
                </c:pt>
                <c:pt idx="165">
                  <c:v>3.5073563535911592</c:v>
                </c:pt>
                <c:pt idx="166">
                  <c:v>3.5073563535911592</c:v>
                </c:pt>
                <c:pt idx="167">
                  <c:v>3.5073563535911592</c:v>
                </c:pt>
                <c:pt idx="168">
                  <c:v>3.5073563535911592</c:v>
                </c:pt>
                <c:pt idx="169">
                  <c:v>3.5073563535911592</c:v>
                </c:pt>
                <c:pt idx="170">
                  <c:v>3.5073563535911592</c:v>
                </c:pt>
                <c:pt idx="171">
                  <c:v>3.5073563535911592</c:v>
                </c:pt>
                <c:pt idx="172">
                  <c:v>3.5073563535911592</c:v>
                </c:pt>
                <c:pt idx="173">
                  <c:v>3.5073563535911592</c:v>
                </c:pt>
                <c:pt idx="174">
                  <c:v>3.5073563535911592</c:v>
                </c:pt>
                <c:pt idx="175">
                  <c:v>3.5073563535911592</c:v>
                </c:pt>
                <c:pt idx="176">
                  <c:v>3.5073563535911592</c:v>
                </c:pt>
                <c:pt idx="177">
                  <c:v>3.5073563535911592</c:v>
                </c:pt>
                <c:pt idx="178">
                  <c:v>3.5073563535911592</c:v>
                </c:pt>
                <c:pt idx="179">
                  <c:v>3.5073563535911592</c:v>
                </c:pt>
                <c:pt idx="180">
                  <c:v>3.5073563535911592</c:v>
                </c:pt>
                <c:pt idx="181">
                  <c:v>3.5073563535911592</c:v>
                </c:pt>
                <c:pt idx="182">
                  <c:v>3.5073563535911592</c:v>
                </c:pt>
                <c:pt idx="183">
                  <c:v>3.5073563535911592</c:v>
                </c:pt>
                <c:pt idx="184">
                  <c:v>3.5073563535911592</c:v>
                </c:pt>
                <c:pt idx="185">
                  <c:v>3.5073563535911592</c:v>
                </c:pt>
                <c:pt idx="186">
                  <c:v>3.5073563535911592</c:v>
                </c:pt>
                <c:pt idx="187">
                  <c:v>3.5073563535911592</c:v>
                </c:pt>
                <c:pt idx="188">
                  <c:v>3.5073563535911592</c:v>
                </c:pt>
                <c:pt idx="189">
                  <c:v>3.5073563535911592</c:v>
                </c:pt>
                <c:pt idx="190">
                  <c:v>3.5073563535911592</c:v>
                </c:pt>
                <c:pt idx="191">
                  <c:v>3.5073563535911592</c:v>
                </c:pt>
                <c:pt idx="192">
                  <c:v>3.5073563535911592</c:v>
                </c:pt>
                <c:pt idx="193">
                  <c:v>3.5073563535911592</c:v>
                </c:pt>
                <c:pt idx="194">
                  <c:v>3.5073563535911592</c:v>
                </c:pt>
                <c:pt idx="195">
                  <c:v>3.5073563535911592</c:v>
                </c:pt>
                <c:pt idx="196">
                  <c:v>3.5073563535911592</c:v>
                </c:pt>
                <c:pt idx="197">
                  <c:v>3.5073563535911592</c:v>
                </c:pt>
                <c:pt idx="198">
                  <c:v>3.5073563535911592</c:v>
                </c:pt>
                <c:pt idx="199">
                  <c:v>3.5073563535911592</c:v>
                </c:pt>
                <c:pt idx="200">
                  <c:v>3.5073563535911592</c:v>
                </c:pt>
                <c:pt idx="201">
                  <c:v>3.5073563535911592</c:v>
                </c:pt>
                <c:pt idx="202">
                  <c:v>3.5073563535911592</c:v>
                </c:pt>
                <c:pt idx="203">
                  <c:v>3.5073563535911592</c:v>
                </c:pt>
                <c:pt idx="204">
                  <c:v>3.5073563535911592</c:v>
                </c:pt>
                <c:pt idx="205">
                  <c:v>3.5073563535911592</c:v>
                </c:pt>
                <c:pt idx="206">
                  <c:v>3.5073563535911592</c:v>
                </c:pt>
                <c:pt idx="207">
                  <c:v>3.5073563535911592</c:v>
                </c:pt>
                <c:pt idx="208">
                  <c:v>3.5073563535911592</c:v>
                </c:pt>
                <c:pt idx="209">
                  <c:v>3.5073563535911592</c:v>
                </c:pt>
                <c:pt idx="210">
                  <c:v>3.5073563535911592</c:v>
                </c:pt>
                <c:pt idx="211">
                  <c:v>3.5073563535911592</c:v>
                </c:pt>
                <c:pt idx="212">
                  <c:v>3.5073563535911592</c:v>
                </c:pt>
                <c:pt idx="213">
                  <c:v>3.5073563535911592</c:v>
                </c:pt>
                <c:pt idx="214">
                  <c:v>3.5073563535911592</c:v>
                </c:pt>
                <c:pt idx="215">
                  <c:v>3.5073563535911592</c:v>
                </c:pt>
                <c:pt idx="216">
                  <c:v>3.5073563535911592</c:v>
                </c:pt>
                <c:pt idx="217">
                  <c:v>3.5073563535911592</c:v>
                </c:pt>
                <c:pt idx="218">
                  <c:v>3.5073563535911592</c:v>
                </c:pt>
                <c:pt idx="219">
                  <c:v>3.5073563535911592</c:v>
                </c:pt>
                <c:pt idx="220">
                  <c:v>3.5073563535911592</c:v>
                </c:pt>
                <c:pt idx="221">
                  <c:v>3.5073563535911592</c:v>
                </c:pt>
                <c:pt idx="222">
                  <c:v>3.5073563535911592</c:v>
                </c:pt>
                <c:pt idx="223">
                  <c:v>3.5073563535911592</c:v>
                </c:pt>
                <c:pt idx="224">
                  <c:v>3.5073563535911592</c:v>
                </c:pt>
                <c:pt idx="225">
                  <c:v>3.5073563535911592</c:v>
                </c:pt>
                <c:pt idx="226">
                  <c:v>3.5073563535911592</c:v>
                </c:pt>
                <c:pt idx="227">
                  <c:v>3.5073563535911592</c:v>
                </c:pt>
                <c:pt idx="228">
                  <c:v>3.5073563535911592</c:v>
                </c:pt>
                <c:pt idx="229">
                  <c:v>3.5073563535911592</c:v>
                </c:pt>
                <c:pt idx="230">
                  <c:v>3.5073563535911592</c:v>
                </c:pt>
                <c:pt idx="231">
                  <c:v>3.5073563535911592</c:v>
                </c:pt>
                <c:pt idx="232">
                  <c:v>3.5073563535911592</c:v>
                </c:pt>
                <c:pt idx="233">
                  <c:v>3.5073563535911592</c:v>
                </c:pt>
                <c:pt idx="234">
                  <c:v>3.5073563535911592</c:v>
                </c:pt>
                <c:pt idx="235">
                  <c:v>3.5073563535911592</c:v>
                </c:pt>
                <c:pt idx="236">
                  <c:v>3.5073563535911592</c:v>
                </c:pt>
                <c:pt idx="237">
                  <c:v>3.5073563535911592</c:v>
                </c:pt>
                <c:pt idx="238">
                  <c:v>3.5073563535911592</c:v>
                </c:pt>
                <c:pt idx="239">
                  <c:v>3.5073563535911592</c:v>
                </c:pt>
                <c:pt idx="240">
                  <c:v>3.5073563535911592</c:v>
                </c:pt>
                <c:pt idx="241">
                  <c:v>3.5073563535911592</c:v>
                </c:pt>
                <c:pt idx="242">
                  <c:v>3.5073563535911592</c:v>
                </c:pt>
                <c:pt idx="243">
                  <c:v>3.5073563535911592</c:v>
                </c:pt>
                <c:pt idx="244">
                  <c:v>3.5073563535911592</c:v>
                </c:pt>
                <c:pt idx="245">
                  <c:v>3.5073563535911592</c:v>
                </c:pt>
                <c:pt idx="246">
                  <c:v>3.5073563535911592</c:v>
                </c:pt>
                <c:pt idx="247">
                  <c:v>3.5073563535911592</c:v>
                </c:pt>
                <c:pt idx="248">
                  <c:v>3.5073563535911592</c:v>
                </c:pt>
                <c:pt idx="249">
                  <c:v>3.5073563535911592</c:v>
                </c:pt>
                <c:pt idx="250">
                  <c:v>3.5073563535911592</c:v>
                </c:pt>
                <c:pt idx="251">
                  <c:v>3.5073563535911592</c:v>
                </c:pt>
                <c:pt idx="252">
                  <c:v>3.5073563535911592</c:v>
                </c:pt>
                <c:pt idx="253">
                  <c:v>3.5073563535911592</c:v>
                </c:pt>
                <c:pt idx="254">
                  <c:v>3.5073563535911592</c:v>
                </c:pt>
                <c:pt idx="255">
                  <c:v>3.5073563535911592</c:v>
                </c:pt>
                <c:pt idx="256">
                  <c:v>3.5073563535911592</c:v>
                </c:pt>
                <c:pt idx="257">
                  <c:v>3.5073563535911592</c:v>
                </c:pt>
                <c:pt idx="258">
                  <c:v>3.5073563535911592</c:v>
                </c:pt>
                <c:pt idx="259">
                  <c:v>3.5073563535911592</c:v>
                </c:pt>
                <c:pt idx="260">
                  <c:v>3.5073563535911592</c:v>
                </c:pt>
                <c:pt idx="261">
                  <c:v>3.5073563535911592</c:v>
                </c:pt>
                <c:pt idx="262">
                  <c:v>3.5073563535911592</c:v>
                </c:pt>
                <c:pt idx="263">
                  <c:v>3.5073563535911592</c:v>
                </c:pt>
                <c:pt idx="264">
                  <c:v>3.5073563535911592</c:v>
                </c:pt>
                <c:pt idx="265">
                  <c:v>3.5073563535911592</c:v>
                </c:pt>
                <c:pt idx="266">
                  <c:v>3.5073563535911592</c:v>
                </c:pt>
                <c:pt idx="267">
                  <c:v>3.5073563535911592</c:v>
                </c:pt>
                <c:pt idx="268">
                  <c:v>3.5073563535911592</c:v>
                </c:pt>
                <c:pt idx="269">
                  <c:v>3.5073563535911592</c:v>
                </c:pt>
                <c:pt idx="270">
                  <c:v>3.5073563535911592</c:v>
                </c:pt>
                <c:pt idx="271">
                  <c:v>3.5073563535911592</c:v>
                </c:pt>
                <c:pt idx="272">
                  <c:v>3.5073563535911592</c:v>
                </c:pt>
                <c:pt idx="273">
                  <c:v>3.5073563535911592</c:v>
                </c:pt>
                <c:pt idx="274">
                  <c:v>3.5073563535911592</c:v>
                </c:pt>
                <c:pt idx="275">
                  <c:v>3.5073563535911592</c:v>
                </c:pt>
                <c:pt idx="276">
                  <c:v>3.5073563535911592</c:v>
                </c:pt>
                <c:pt idx="277">
                  <c:v>3.5073563535911592</c:v>
                </c:pt>
                <c:pt idx="278">
                  <c:v>3.5073563535911592</c:v>
                </c:pt>
                <c:pt idx="279">
                  <c:v>3.5073563535911592</c:v>
                </c:pt>
                <c:pt idx="280">
                  <c:v>3.5073563535911592</c:v>
                </c:pt>
                <c:pt idx="281">
                  <c:v>3.5073563535911592</c:v>
                </c:pt>
                <c:pt idx="282">
                  <c:v>3.5073563535911592</c:v>
                </c:pt>
                <c:pt idx="283">
                  <c:v>3.5073563535911592</c:v>
                </c:pt>
                <c:pt idx="284">
                  <c:v>3.5073563535911592</c:v>
                </c:pt>
                <c:pt idx="285">
                  <c:v>3.5073563535911592</c:v>
                </c:pt>
                <c:pt idx="286">
                  <c:v>3.5073563535911592</c:v>
                </c:pt>
                <c:pt idx="287">
                  <c:v>3.5073563535911592</c:v>
                </c:pt>
                <c:pt idx="288">
                  <c:v>3.5073563535911592</c:v>
                </c:pt>
                <c:pt idx="289">
                  <c:v>3.5073563535911592</c:v>
                </c:pt>
                <c:pt idx="290">
                  <c:v>3.5073563535911592</c:v>
                </c:pt>
                <c:pt idx="291">
                  <c:v>3.5073563535911592</c:v>
                </c:pt>
                <c:pt idx="292">
                  <c:v>3.5073563535911592</c:v>
                </c:pt>
                <c:pt idx="293">
                  <c:v>3.5073563535911592</c:v>
                </c:pt>
                <c:pt idx="294">
                  <c:v>3.5073563535911592</c:v>
                </c:pt>
                <c:pt idx="295">
                  <c:v>3.5073563535911592</c:v>
                </c:pt>
                <c:pt idx="296">
                  <c:v>3.5073563535911592</c:v>
                </c:pt>
                <c:pt idx="297">
                  <c:v>3.5073563535911592</c:v>
                </c:pt>
                <c:pt idx="298">
                  <c:v>3.5073563535911592</c:v>
                </c:pt>
                <c:pt idx="299">
                  <c:v>3.5073563535911592</c:v>
                </c:pt>
                <c:pt idx="300">
                  <c:v>3.5073563535911592</c:v>
                </c:pt>
                <c:pt idx="301">
                  <c:v>3.5073563535911592</c:v>
                </c:pt>
                <c:pt idx="302">
                  <c:v>3.5073563535911592</c:v>
                </c:pt>
                <c:pt idx="303">
                  <c:v>3.5073563535911592</c:v>
                </c:pt>
                <c:pt idx="304">
                  <c:v>3.5073563535911592</c:v>
                </c:pt>
                <c:pt idx="305">
                  <c:v>3.5073563535911592</c:v>
                </c:pt>
                <c:pt idx="306">
                  <c:v>3.5073563535911592</c:v>
                </c:pt>
                <c:pt idx="307">
                  <c:v>3.5073563535911592</c:v>
                </c:pt>
                <c:pt idx="308">
                  <c:v>3.5073563535911592</c:v>
                </c:pt>
                <c:pt idx="309">
                  <c:v>3.5073563535911592</c:v>
                </c:pt>
                <c:pt idx="310">
                  <c:v>3.5073563535911592</c:v>
                </c:pt>
                <c:pt idx="311">
                  <c:v>3.5073563535911592</c:v>
                </c:pt>
                <c:pt idx="312">
                  <c:v>3.5073563535911592</c:v>
                </c:pt>
                <c:pt idx="313">
                  <c:v>3.5073563535911592</c:v>
                </c:pt>
                <c:pt idx="314">
                  <c:v>3.5073563535911592</c:v>
                </c:pt>
                <c:pt idx="315">
                  <c:v>3.5073563535911592</c:v>
                </c:pt>
                <c:pt idx="316">
                  <c:v>3.5073563535911592</c:v>
                </c:pt>
                <c:pt idx="317">
                  <c:v>3.5073563535911592</c:v>
                </c:pt>
                <c:pt idx="318">
                  <c:v>3.5073563535911592</c:v>
                </c:pt>
                <c:pt idx="319">
                  <c:v>3.5073563535911592</c:v>
                </c:pt>
                <c:pt idx="320">
                  <c:v>3.5073563535911592</c:v>
                </c:pt>
                <c:pt idx="321">
                  <c:v>3.5073563535911592</c:v>
                </c:pt>
                <c:pt idx="322">
                  <c:v>3.5073563535911592</c:v>
                </c:pt>
                <c:pt idx="323">
                  <c:v>3.5073563535911592</c:v>
                </c:pt>
                <c:pt idx="324">
                  <c:v>3.5073563535911592</c:v>
                </c:pt>
                <c:pt idx="325">
                  <c:v>3.5073563535911592</c:v>
                </c:pt>
                <c:pt idx="326">
                  <c:v>3.5073563535911592</c:v>
                </c:pt>
                <c:pt idx="327">
                  <c:v>3.5073563535911592</c:v>
                </c:pt>
                <c:pt idx="328">
                  <c:v>3.5073563535911592</c:v>
                </c:pt>
                <c:pt idx="329">
                  <c:v>3.5073563535911592</c:v>
                </c:pt>
                <c:pt idx="330">
                  <c:v>3.5073563535911592</c:v>
                </c:pt>
                <c:pt idx="331">
                  <c:v>3.5073563535911592</c:v>
                </c:pt>
                <c:pt idx="332">
                  <c:v>3.5073563535911592</c:v>
                </c:pt>
                <c:pt idx="333">
                  <c:v>3.5073563535911592</c:v>
                </c:pt>
                <c:pt idx="334">
                  <c:v>3.5073563535911592</c:v>
                </c:pt>
                <c:pt idx="335">
                  <c:v>3.5073563535911592</c:v>
                </c:pt>
                <c:pt idx="336">
                  <c:v>3.5073563535911592</c:v>
                </c:pt>
                <c:pt idx="337">
                  <c:v>3.5073563535911592</c:v>
                </c:pt>
                <c:pt idx="338">
                  <c:v>3.5073563535911592</c:v>
                </c:pt>
                <c:pt idx="339">
                  <c:v>3.5073563535911592</c:v>
                </c:pt>
                <c:pt idx="340">
                  <c:v>3.5073563535911592</c:v>
                </c:pt>
                <c:pt idx="341">
                  <c:v>3.5073563535911592</c:v>
                </c:pt>
                <c:pt idx="342">
                  <c:v>3.5073563535911592</c:v>
                </c:pt>
                <c:pt idx="343">
                  <c:v>3.5073563535911592</c:v>
                </c:pt>
                <c:pt idx="344">
                  <c:v>3.5073563535911592</c:v>
                </c:pt>
                <c:pt idx="345">
                  <c:v>3.5073563535911592</c:v>
                </c:pt>
                <c:pt idx="346">
                  <c:v>3.5073563535911592</c:v>
                </c:pt>
                <c:pt idx="347">
                  <c:v>3.5073563535911592</c:v>
                </c:pt>
                <c:pt idx="348">
                  <c:v>3.5073563535911592</c:v>
                </c:pt>
                <c:pt idx="349">
                  <c:v>3.5073563535911592</c:v>
                </c:pt>
                <c:pt idx="350">
                  <c:v>3.5073563535911592</c:v>
                </c:pt>
                <c:pt idx="351">
                  <c:v>3.5073563535911592</c:v>
                </c:pt>
                <c:pt idx="352">
                  <c:v>3.5073563535911592</c:v>
                </c:pt>
                <c:pt idx="353">
                  <c:v>3.5073563535911592</c:v>
                </c:pt>
                <c:pt idx="354">
                  <c:v>3.5073563535911592</c:v>
                </c:pt>
                <c:pt idx="355">
                  <c:v>3.5073563535911592</c:v>
                </c:pt>
                <c:pt idx="356">
                  <c:v>3.5073563535911592</c:v>
                </c:pt>
                <c:pt idx="357">
                  <c:v>3.5073563535911592</c:v>
                </c:pt>
                <c:pt idx="358">
                  <c:v>3.5073563535911592</c:v>
                </c:pt>
                <c:pt idx="359">
                  <c:v>3.5073563535911592</c:v>
                </c:pt>
                <c:pt idx="360">
                  <c:v>3.5073563535911592</c:v>
                </c:pt>
                <c:pt idx="361">
                  <c:v>3.5073563535911592</c:v>
                </c:pt>
                <c:pt idx="362">
                  <c:v>3.5073563535911592</c:v>
                </c:pt>
                <c:pt idx="363">
                  <c:v>3.5073563535911592</c:v>
                </c:pt>
                <c:pt idx="364">
                  <c:v>3.5073563535911592</c:v>
                </c:pt>
                <c:pt idx="365">
                  <c:v>3.5073563535911592</c:v>
                </c:pt>
                <c:pt idx="366">
                  <c:v>3.5073563535911592</c:v>
                </c:pt>
                <c:pt idx="367">
                  <c:v>3.5073563535911592</c:v>
                </c:pt>
                <c:pt idx="368">
                  <c:v>3.5073563535911592</c:v>
                </c:pt>
                <c:pt idx="369">
                  <c:v>3.5073563535911592</c:v>
                </c:pt>
                <c:pt idx="370">
                  <c:v>3.5073563535911592</c:v>
                </c:pt>
                <c:pt idx="371">
                  <c:v>3.5073563535911592</c:v>
                </c:pt>
                <c:pt idx="372">
                  <c:v>3.5073563535911592</c:v>
                </c:pt>
                <c:pt idx="373">
                  <c:v>3.5073563535911592</c:v>
                </c:pt>
                <c:pt idx="374">
                  <c:v>3.5073563535911592</c:v>
                </c:pt>
                <c:pt idx="375">
                  <c:v>3.5073563535911592</c:v>
                </c:pt>
                <c:pt idx="376">
                  <c:v>3.5073563535911592</c:v>
                </c:pt>
                <c:pt idx="377">
                  <c:v>3.5073563535911592</c:v>
                </c:pt>
                <c:pt idx="378">
                  <c:v>3.5073563535911592</c:v>
                </c:pt>
                <c:pt idx="379">
                  <c:v>3.5073563535911592</c:v>
                </c:pt>
                <c:pt idx="380">
                  <c:v>3.5073563535911592</c:v>
                </c:pt>
                <c:pt idx="381">
                  <c:v>3.5073563535911592</c:v>
                </c:pt>
                <c:pt idx="382">
                  <c:v>3.5073563535911592</c:v>
                </c:pt>
                <c:pt idx="383">
                  <c:v>3.5073563535911592</c:v>
                </c:pt>
                <c:pt idx="384">
                  <c:v>3.5073563535911592</c:v>
                </c:pt>
                <c:pt idx="385">
                  <c:v>3.5073563535911592</c:v>
                </c:pt>
                <c:pt idx="386">
                  <c:v>3.5073563535911592</c:v>
                </c:pt>
                <c:pt idx="387">
                  <c:v>3.5073563535911592</c:v>
                </c:pt>
                <c:pt idx="388">
                  <c:v>3.5073563535911592</c:v>
                </c:pt>
                <c:pt idx="389">
                  <c:v>3.5073563535911592</c:v>
                </c:pt>
                <c:pt idx="390">
                  <c:v>3.5073563535911592</c:v>
                </c:pt>
                <c:pt idx="391">
                  <c:v>3.5073563535911592</c:v>
                </c:pt>
                <c:pt idx="392">
                  <c:v>3.5073563535911592</c:v>
                </c:pt>
                <c:pt idx="393">
                  <c:v>3.5073563535911592</c:v>
                </c:pt>
                <c:pt idx="394">
                  <c:v>3.5073563535911592</c:v>
                </c:pt>
                <c:pt idx="395">
                  <c:v>3.5073563535911592</c:v>
                </c:pt>
                <c:pt idx="396">
                  <c:v>3.5073563535911592</c:v>
                </c:pt>
                <c:pt idx="397">
                  <c:v>3.5073563535911592</c:v>
                </c:pt>
                <c:pt idx="398">
                  <c:v>3.5073563535911592</c:v>
                </c:pt>
                <c:pt idx="399">
                  <c:v>3.5073563535911592</c:v>
                </c:pt>
                <c:pt idx="400">
                  <c:v>3.5073563535911592</c:v>
                </c:pt>
                <c:pt idx="401">
                  <c:v>3.5073563535911592</c:v>
                </c:pt>
                <c:pt idx="402">
                  <c:v>3.5073563535911592</c:v>
                </c:pt>
                <c:pt idx="403">
                  <c:v>3.5073563535911592</c:v>
                </c:pt>
                <c:pt idx="404">
                  <c:v>3.5073563535911592</c:v>
                </c:pt>
                <c:pt idx="405">
                  <c:v>3.5073563535911592</c:v>
                </c:pt>
                <c:pt idx="406">
                  <c:v>3.5073563535911592</c:v>
                </c:pt>
                <c:pt idx="407">
                  <c:v>3.5073563535911592</c:v>
                </c:pt>
                <c:pt idx="408">
                  <c:v>3.5073563535911592</c:v>
                </c:pt>
                <c:pt idx="409">
                  <c:v>3.5073563535911592</c:v>
                </c:pt>
                <c:pt idx="410">
                  <c:v>3.5073563535911592</c:v>
                </c:pt>
                <c:pt idx="411">
                  <c:v>3.5073563535911592</c:v>
                </c:pt>
                <c:pt idx="412">
                  <c:v>3.5073563535911592</c:v>
                </c:pt>
                <c:pt idx="413">
                  <c:v>3.5073563535911592</c:v>
                </c:pt>
                <c:pt idx="414">
                  <c:v>3.5073563535911592</c:v>
                </c:pt>
                <c:pt idx="415">
                  <c:v>3.5073563535911592</c:v>
                </c:pt>
                <c:pt idx="416">
                  <c:v>3.5073563535911592</c:v>
                </c:pt>
                <c:pt idx="417">
                  <c:v>3.5073563535911592</c:v>
                </c:pt>
                <c:pt idx="418">
                  <c:v>3.5073563535911592</c:v>
                </c:pt>
                <c:pt idx="419">
                  <c:v>3.5073563535911592</c:v>
                </c:pt>
                <c:pt idx="420">
                  <c:v>3.5073563535911592</c:v>
                </c:pt>
                <c:pt idx="421">
                  <c:v>3.5073563535911592</c:v>
                </c:pt>
                <c:pt idx="422">
                  <c:v>3.5073563535911592</c:v>
                </c:pt>
                <c:pt idx="423">
                  <c:v>3.5073563535911592</c:v>
                </c:pt>
                <c:pt idx="424">
                  <c:v>3.5073563535911592</c:v>
                </c:pt>
                <c:pt idx="425">
                  <c:v>3.5073563535911592</c:v>
                </c:pt>
                <c:pt idx="426">
                  <c:v>3.5073563535911592</c:v>
                </c:pt>
                <c:pt idx="427">
                  <c:v>3.5073563535911592</c:v>
                </c:pt>
                <c:pt idx="428">
                  <c:v>3.5073563535911592</c:v>
                </c:pt>
                <c:pt idx="429">
                  <c:v>3.5073563535911592</c:v>
                </c:pt>
                <c:pt idx="430">
                  <c:v>3.5073563535911592</c:v>
                </c:pt>
                <c:pt idx="431">
                  <c:v>3.5073563535911592</c:v>
                </c:pt>
                <c:pt idx="432">
                  <c:v>3.5073563535911592</c:v>
                </c:pt>
                <c:pt idx="433">
                  <c:v>3.5073563535911592</c:v>
                </c:pt>
                <c:pt idx="434">
                  <c:v>3.5073563535911592</c:v>
                </c:pt>
                <c:pt idx="435">
                  <c:v>3.5073563535911592</c:v>
                </c:pt>
                <c:pt idx="436">
                  <c:v>3.5073563535911592</c:v>
                </c:pt>
                <c:pt idx="437">
                  <c:v>3.5073563535911592</c:v>
                </c:pt>
                <c:pt idx="438">
                  <c:v>3.5073563535911592</c:v>
                </c:pt>
                <c:pt idx="439">
                  <c:v>3.5073563535911592</c:v>
                </c:pt>
                <c:pt idx="440">
                  <c:v>3.5073563535911592</c:v>
                </c:pt>
                <c:pt idx="441">
                  <c:v>3.5073563535911592</c:v>
                </c:pt>
                <c:pt idx="442">
                  <c:v>3.5073563535911592</c:v>
                </c:pt>
                <c:pt idx="443">
                  <c:v>3.5073563535911592</c:v>
                </c:pt>
                <c:pt idx="444">
                  <c:v>3.5073563535911592</c:v>
                </c:pt>
                <c:pt idx="445">
                  <c:v>3.5073563535911592</c:v>
                </c:pt>
                <c:pt idx="446">
                  <c:v>3.5073563535911592</c:v>
                </c:pt>
                <c:pt idx="447">
                  <c:v>3.5073563535911592</c:v>
                </c:pt>
                <c:pt idx="448">
                  <c:v>3.5073563535911592</c:v>
                </c:pt>
                <c:pt idx="449">
                  <c:v>3.5073563535911592</c:v>
                </c:pt>
                <c:pt idx="450">
                  <c:v>3.5073563535911592</c:v>
                </c:pt>
                <c:pt idx="451">
                  <c:v>3.5073563535911592</c:v>
                </c:pt>
                <c:pt idx="452">
                  <c:v>3.5073563535911592</c:v>
                </c:pt>
                <c:pt idx="453">
                  <c:v>3.5073563535911592</c:v>
                </c:pt>
                <c:pt idx="454">
                  <c:v>3.5073563535911592</c:v>
                </c:pt>
                <c:pt idx="455">
                  <c:v>3.5073563535911592</c:v>
                </c:pt>
                <c:pt idx="456">
                  <c:v>3.5073563535911592</c:v>
                </c:pt>
                <c:pt idx="457">
                  <c:v>3.5073563535911592</c:v>
                </c:pt>
                <c:pt idx="458">
                  <c:v>3.5073563535911592</c:v>
                </c:pt>
                <c:pt idx="459">
                  <c:v>3.5073563535911592</c:v>
                </c:pt>
                <c:pt idx="460">
                  <c:v>3.5073563535911592</c:v>
                </c:pt>
                <c:pt idx="461">
                  <c:v>3.5073563535911592</c:v>
                </c:pt>
                <c:pt idx="462">
                  <c:v>3.5073563535911592</c:v>
                </c:pt>
                <c:pt idx="463">
                  <c:v>3.5073563535911592</c:v>
                </c:pt>
                <c:pt idx="464">
                  <c:v>3.5073563535911592</c:v>
                </c:pt>
                <c:pt idx="465">
                  <c:v>3.5073563535911592</c:v>
                </c:pt>
                <c:pt idx="466">
                  <c:v>3.5073563535911592</c:v>
                </c:pt>
                <c:pt idx="467">
                  <c:v>3.5073563535911592</c:v>
                </c:pt>
                <c:pt idx="468">
                  <c:v>3.5073563535911592</c:v>
                </c:pt>
                <c:pt idx="469">
                  <c:v>3.5073563535911592</c:v>
                </c:pt>
                <c:pt idx="470">
                  <c:v>3.5073563535911592</c:v>
                </c:pt>
                <c:pt idx="471">
                  <c:v>3.5073563535911592</c:v>
                </c:pt>
                <c:pt idx="472">
                  <c:v>3.5073563535911592</c:v>
                </c:pt>
                <c:pt idx="473">
                  <c:v>3.5073563535911592</c:v>
                </c:pt>
                <c:pt idx="474">
                  <c:v>3.5073563535911592</c:v>
                </c:pt>
                <c:pt idx="475">
                  <c:v>3.5073563535911592</c:v>
                </c:pt>
                <c:pt idx="476">
                  <c:v>3.5073563535911592</c:v>
                </c:pt>
                <c:pt idx="477">
                  <c:v>3.5073563535911592</c:v>
                </c:pt>
                <c:pt idx="478">
                  <c:v>3.5073563535911592</c:v>
                </c:pt>
                <c:pt idx="479">
                  <c:v>3.5073563535911592</c:v>
                </c:pt>
                <c:pt idx="480">
                  <c:v>3.5073563535911592</c:v>
                </c:pt>
                <c:pt idx="481">
                  <c:v>3.5073563535911592</c:v>
                </c:pt>
                <c:pt idx="482">
                  <c:v>3.5073563535911592</c:v>
                </c:pt>
                <c:pt idx="483">
                  <c:v>3.5073563535911592</c:v>
                </c:pt>
                <c:pt idx="484">
                  <c:v>3.5073563535911592</c:v>
                </c:pt>
                <c:pt idx="485">
                  <c:v>3.5073563535911592</c:v>
                </c:pt>
                <c:pt idx="486">
                  <c:v>3.5073563535911592</c:v>
                </c:pt>
                <c:pt idx="487">
                  <c:v>3.5073563535911592</c:v>
                </c:pt>
                <c:pt idx="488">
                  <c:v>3.5073563535911592</c:v>
                </c:pt>
                <c:pt idx="489">
                  <c:v>3.5073563535911592</c:v>
                </c:pt>
                <c:pt idx="490">
                  <c:v>3.5073563535911592</c:v>
                </c:pt>
                <c:pt idx="491">
                  <c:v>3.5073563535911592</c:v>
                </c:pt>
                <c:pt idx="492">
                  <c:v>3.5073563535911592</c:v>
                </c:pt>
                <c:pt idx="493">
                  <c:v>3.5073563535911592</c:v>
                </c:pt>
                <c:pt idx="494">
                  <c:v>3.5073563535911592</c:v>
                </c:pt>
                <c:pt idx="495">
                  <c:v>3.5073563535911592</c:v>
                </c:pt>
                <c:pt idx="496">
                  <c:v>3.5073563535911592</c:v>
                </c:pt>
                <c:pt idx="497">
                  <c:v>3.5073563535911592</c:v>
                </c:pt>
                <c:pt idx="498">
                  <c:v>3.5073563535911592</c:v>
                </c:pt>
                <c:pt idx="499">
                  <c:v>3.5073563535911592</c:v>
                </c:pt>
                <c:pt idx="500">
                  <c:v>3.5073563535911592</c:v>
                </c:pt>
                <c:pt idx="501">
                  <c:v>3.5073563535911592</c:v>
                </c:pt>
                <c:pt idx="502">
                  <c:v>3.5073563535911592</c:v>
                </c:pt>
                <c:pt idx="503">
                  <c:v>3.5073563535911592</c:v>
                </c:pt>
                <c:pt idx="504">
                  <c:v>3.5073563535911592</c:v>
                </c:pt>
                <c:pt idx="505">
                  <c:v>3.5073563535911592</c:v>
                </c:pt>
                <c:pt idx="506">
                  <c:v>3.5073563535911592</c:v>
                </c:pt>
                <c:pt idx="507">
                  <c:v>3.5073563535911592</c:v>
                </c:pt>
                <c:pt idx="508">
                  <c:v>3.5073563535911592</c:v>
                </c:pt>
                <c:pt idx="509">
                  <c:v>3.5073563535911592</c:v>
                </c:pt>
                <c:pt idx="510">
                  <c:v>3.5073563535911592</c:v>
                </c:pt>
                <c:pt idx="511">
                  <c:v>3.5073563535911592</c:v>
                </c:pt>
                <c:pt idx="512">
                  <c:v>3.5073563535911592</c:v>
                </c:pt>
                <c:pt idx="513">
                  <c:v>3.5073563535911592</c:v>
                </c:pt>
                <c:pt idx="514">
                  <c:v>3.5073563535911592</c:v>
                </c:pt>
                <c:pt idx="515">
                  <c:v>3.5073563535911592</c:v>
                </c:pt>
                <c:pt idx="516">
                  <c:v>3.5073563535911592</c:v>
                </c:pt>
                <c:pt idx="517">
                  <c:v>3.5073563535911592</c:v>
                </c:pt>
                <c:pt idx="518">
                  <c:v>3.5073563535911592</c:v>
                </c:pt>
                <c:pt idx="519">
                  <c:v>3.5073563535911592</c:v>
                </c:pt>
                <c:pt idx="520">
                  <c:v>3.5073563535911592</c:v>
                </c:pt>
                <c:pt idx="521">
                  <c:v>3.5073563535911592</c:v>
                </c:pt>
                <c:pt idx="522">
                  <c:v>3.5073563535911592</c:v>
                </c:pt>
                <c:pt idx="523">
                  <c:v>3.5073563535911592</c:v>
                </c:pt>
                <c:pt idx="524">
                  <c:v>3.5073563535911592</c:v>
                </c:pt>
                <c:pt idx="525">
                  <c:v>3.5073563535911592</c:v>
                </c:pt>
                <c:pt idx="526">
                  <c:v>3.5073563535911592</c:v>
                </c:pt>
                <c:pt idx="527">
                  <c:v>3.5073563535911592</c:v>
                </c:pt>
                <c:pt idx="528">
                  <c:v>3.5073563535911592</c:v>
                </c:pt>
                <c:pt idx="529">
                  <c:v>3.5073563535911592</c:v>
                </c:pt>
                <c:pt idx="530">
                  <c:v>3.5073563535911592</c:v>
                </c:pt>
                <c:pt idx="531">
                  <c:v>3.5073563535911592</c:v>
                </c:pt>
                <c:pt idx="532">
                  <c:v>3.5073563535911592</c:v>
                </c:pt>
                <c:pt idx="533">
                  <c:v>3.5073563535911592</c:v>
                </c:pt>
                <c:pt idx="534">
                  <c:v>3.5073563535911592</c:v>
                </c:pt>
                <c:pt idx="535">
                  <c:v>3.5073563535911592</c:v>
                </c:pt>
                <c:pt idx="536">
                  <c:v>3.5073563535911592</c:v>
                </c:pt>
                <c:pt idx="537">
                  <c:v>3.5073563535911592</c:v>
                </c:pt>
                <c:pt idx="538">
                  <c:v>3.5073563535911592</c:v>
                </c:pt>
                <c:pt idx="539">
                  <c:v>3.5073563535911592</c:v>
                </c:pt>
                <c:pt idx="540">
                  <c:v>3.5073563535911592</c:v>
                </c:pt>
                <c:pt idx="541">
                  <c:v>3.5073563535911592</c:v>
                </c:pt>
                <c:pt idx="542">
                  <c:v>3.5073563535911592</c:v>
                </c:pt>
                <c:pt idx="543">
                  <c:v>3.5073563535911592</c:v>
                </c:pt>
                <c:pt idx="544">
                  <c:v>3.5073563535911592</c:v>
                </c:pt>
                <c:pt idx="545">
                  <c:v>3.5073563535911592</c:v>
                </c:pt>
                <c:pt idx="546">
                  <c:v>3.5073563535911592</c:v>
                </c:pt>
                <c:pt idx="547">
                  <c:v>3.5073563535911592</c:v>
                </c:pt>
                <c:pt idx="548">
                  <c:v>3.5073563535911592</c:v>
                </c:pt>
                <c:pt idx="549">
                  <c:v>3.5073563535911592</c:v>
                </c:pt>
                <c:pt idx="550">
                  <c:v>3.5073563535911592</c:v>
                </c:pt>
                <c:pt idx="551">
                  <c:v>3.5073563535911592</c:v>
                </c:pt>
                <c:pt idx="552">
                  <c:v>3.5073563535911592</c:v>
                </c:pt>
                <c:pt idx="553">
                  <c:v>3.5073563535911592</c:v>
                </c:pt>
                <c:pt idx="554">
                  <c:v>3.5073563535911592</c:v>
                </c:pt>
                <c:pt idx="555">
                  <c:v>3.5073563535911592</c:v>
                </c:pt>
                <c:pt idx="556">
                  <c:v>3.5073563535911592</c:v>
                </c:pt>
                <c:pt idx="557">
                  <c:v>3.5073563535911592</c:v>
                </c:pt>
                <c:pt idx="558">
                  <c:v>3.5073563535911592</c:v>
                </c:pt>
                <c:pt idx="559">
                  <c:v>3.5073563535911592</c:v>
                </c:pt>
                <c:pt idx="560">
                  <c:v>3.5073563535911592</c:v>
                </c:pt>
                <c:pt idx="561">
                  <c:v>3.5073563535911592</c:v>
                </c:pt>
                <c:pt idx="562">
                  <c:v>3.5073563535911592</c:v>
                </c:pt>
                <c:pt idx="563">
                  <c:v>3.5073563535911592</c:v>
                </c:pt>
                <c:pt idx="564">
                  <c:v>3.5073563535911592</c:v>
                </c:pt>
                <c:pt idx="565">
                  <c:v>3.5073563535911592</c:v>
                </c:pt>
                <c:pt idx="566">
                  <c:v>3.5073563535911592</c:v>
                </c:pt>
                <c:pt idx="567">
                  <c:v>3.5073563535911592</c:v>
                </c:pt>
                <c:pt idx="568">
                  <c:v>3.5073563535911592</c:v>
                </c:pt>
                <c:pt idx="569">
                  <c:v>3.5073563535911592</c:v>
                </c:pt>
                <c:pt idx="570">
                  <c:v>3.5073563535911592</c:v>
                </c:pt>
                <c:pt idx="571">
                  <c:v>3.5073563535911592</c:v>
                </c:pt>
                <c:pt idx="572">
                  <c:v>3.5073563535911592</c:v>
                </c:pt>
                <c:pt idx="573">
                  <c:v>3.5073563535911592</c:v>
                </c:pt>
                <c:pt idx="574">
                  <c:v>3.5073563535911592</c:v>
                </c:pt>
                <c:pt idx="575">
                  <c:v>3.5073563535911592</c:v>
                </c:pt>
                <c:pt idx="576">
                  <c:v>3.5073563535911592</c:v>
                </c:pt>
                <c:pt idx="577">
                  <c:v>3.5073563535911592</c:v>
                </c:pt>
                <c:pt idx="578">
                  <c:v>3.5073563535911592</c:v>
                </c:pt>
                <c:pt idx="579">
                  <c:v>3.5073563535911592</c:v>
                </c:pt>
                <c:pt idx="580">
                  <c:v>3.5073563535911592</c:v>
                </c:pt>
                <c:pt idx="581">
                  <c:v>3.5073563535911592</c:v>
                </c:pt>
                <c:pt idx="582">
                  <c:v>3.5073563535911592</c:v>
                </c:pt>
                <c:pt idx="583">
                  <c:v>3.5073563535911592</c:v>
                </c:pt>
                <c:pt idx="584">
                  <c:v>3.5073563535911592</c:v>
                </c:pt>
                <c:pt idx="585">
                  <c:v>3.5073563535911592</c:v>
                </c:pt>
                <c:pt idx="586">
                  <c:v>3.5073563535911592</c:v>
                </c:pt>
                <c:pt idx="587">
                  <c:v>3.5073563535911592</c:v>
                </c:pt>
                <c:pt idx="588">
                  <c:v>3.5073563535911592</c:v>
                </c:pt>
                <c:pt idx="589">
                  <c:v>3.5073563535911592</c:v>
                </c:pt>
                <c:pt idx="590">
                  <c:v>3.5073563535911592</c:v>
                </c:pt>
                <c:pt idx="591">
                  <c:v>3.5073563535911592</c:v>
                </c:pt>
                <c:pt idx="592">
                  <c:v>3.5073563535911592</c:v>
                </c:pt>
                <c:pt idx="593">
                  <c:v>3.5073563535911592</c:v>
                </c:pt>
                <c:pt idx="594">
                  <c:v>3.5073563535911592</c:v>
                </c:pt>
                <c:pt idx="595">
                  <c:v>3.5073563535911592</c:v>
                </c:pt>
                <c:pt idx="596">
                  <c:v>3.5073563535911592</c:v>
                </c:pt>
                <c:pt idx="597">
                  <c:v>3.5073563535911592</c:v>
                </c:pt>
                <c:pt idx="598">
                  <c:v>3.5073563535911592</c:v>
                </c:pt>
                <c:pt idx="599">
                  <c:v>3.5073563535911592</c:v>
                </c:pt>
                <c:pt idx="600">
                  <c:v>3.5073563535911592</c:v>
                </c:pt>
                <c:pt idx="601">
                  <c:v>3.5073563535911592</c:v>
                </c:pt>
                <c:pt idx="602">
                  <c:v>3.5073563535911592</c:v>
                </c:pt>
                <c:pt idx="603">
                  <c:v>3.5073563535911592</c:v>
                </c:pt>
                <c:pt idx="604">
                  <c:v>3.5073563535911592</c:v>
                </c:pt>
                <c:pt idx="605">
                  <c:v>3.5073563535911592</c:v>
                </c:pt>
                <c:pt idx="606">
                  <c:v>3.5073563535911592</c:v>
                </c:pt>
                <c:pt idx="607">
                  <c:v>3.5073563535911592</c:v>
                </c:pt>
                <c:pt idx="608">
                  <c:v>3.5073563535911592</c:v>
                </c:pt>
                <c:pt idx="609">
                  <c:v>3.5073563535911592</c:v>
                </c:pt>
                <c:pt idx="610">
                  <c:v>3.5073563535911592</c:v>
                </c:pt>
                <c:pt idx="611">
                  <c:v>3.5073563535911592</c:v>
                </c:pt>
                <c:pt idx="612">
                  <c:v>3.5073563535911592</c:v>
                </c:pt>
                <c:pt idx="613">
                  <c:v>3.5073563535911592</c:v>
                </c:pt>
                <c:pt idx="614">
                  <c:v>3.5073563535911592</c:v>
                </c:pt>
                <c:pt idx="615">
                  <c:v>3.5073563535911592</c:v>
                </c:pt>
                <c:pt idx="616">
                  <c:v>3.5073563535911592</c:v>
                </c:pt>
                <c:pt idx="617">
                  <c:v>3.5073563535911592</c:v>
                </c:pt>
                <c:pt idx="618">
                  <c:v>3.5073563535911592</c:v>
                </c:pt>
                <c:pt idx="619">
                  <c:v>3.5073563535911592</c:v>
                </c:pt>
                <c:pt idx="620">
                  <c:v>3.5073563535911592</c:v>
                </c:pt>
                <c:pt idx="621">
                  <c:v>3.5073563535911592</c:v>
                </c:pt>
                <c:pt idx="622">
                  <c:v>3.5073563535911592</c:v>
                </c:pt>
                <c:pt idx="623">
                  <c:v>3.5073563535911592</c:v>
                </c:pt>
                <c:pt idx="624">
                  <c:v>3.5073563535911592</c:v>
                </c:pt>
                <c:pt idx="625">
                  <c:v>3.5073563535911592</c:v>
                </c:pt>
                <c:pt idx="626">
                  <c:v>3.5073563535911592</c:v>
                </c:pt>
                <c:pt idx="627">
                  <c:v>3.5073563535911592</c:v>
                </c:pt>
                <c:pt idx="628">
                  <c:v>3.5073563535911592</c:v>
                </c:pt>
                <c:pt idx="629">
                  <c:v>3.5073563535911592</c:v>
                </c:pt>
                <c:pt idx="630">
                  <c:v>3.5073563535911592</c:v>
                </c:pt>
                <c:pt idx="631">
                  <c:v>3.5073563535911592</c:v>
                </c:pt>
                <c:pt idx="632">
                  <c:v>3.5073563535911592</c:v>
                </c:pt>
                <c:pt idx="633">
                  <c:v>3.5073563535911592</c:v>
                </c:pt>
                <c:pt idx="634">
                  <c:v>3.5073563535911592</c:v>
                </c:pt>
                <c:pt idx="635">
                  <c:v>3.5073563535911592</c:v>
                </c:pt>
                <c:pt idx="636">
                  <c:v>3.5073563535911592</c:v>
                </c:pt>
                <c:pt idx="637">
                  <c:v>3.5073563535911592</c:v>
                </c:pt>
                <c:pt idx="638">
                  <c:v>3.5073563535911592</c:v>
                </c:pt>
                <c:pt idx="639">
                  <c:v>3.5073563535911592</c:v>
                </c:pt>
                <c:pt idx="640">
                  <c:v>3.5073563535911592</c:v>
                </c:pt>
                <c:pt idx="641">
                  <c:v>3.5073563535911592</c:v>
                </c:pt>
                <c:pt idx="642">
                  <c:v>3.5073563535911592</c:v>
                </c:pt>
                <c:pt idx="643">
                  <c:v>3.5073563535911592</c:v>
                </c:pt>
                <c:pt idx="644">
                  <c:v>3.5073563535911592</c:v>
                </c:pt>
                <c:pt idx="645">
                  <c:v>3.5073563535911592</c:v>
                </c:pt>
                <c:pt idx="646">
                  <c:v>3.5073563535911592</c:v>
                </c:pt>
                <c:pt idx="647">
                  <c:v>3.5073563535911592</c:v>
                </c:pt>
                <c:pt idx="648">
                  <c:v>3.5073563535911592</c:v>
                </c:pt>
                <c:pt idx="649">
                  <c:v>3.5073563535911592</c:v>
                </c:pt>
                <c:pt idx="650">
                  <c:v>3.5073563535911592</c:v>
                </c:pt>
                <c:pt idx="651">
                  <c:v>3.5073563535911592</c:v>
                </c:pt>
                <c:pt idx="652">
                  <c:v>3.5073563535911592</c:v>
                </c:pt>
                <c:pt idx="653">
                  <c:v>3.5073563535911592</c:v>
                </c:pt>
                <c:pt idx="654">
                  <c:v>3.5073563535911592</c:v>
                </c:pt>
                <c:pt idx="655">
                  <c:v>3.5073563535911592</c:v>
                </c:pt>
                <c:pt idx="656">
                  <c:v>3.5073563535911592</c:v>
                </c:pt>
                <c:pt idx="657">
                  <c:v>3.5073563535911592</c:v>
                </c:pt>
                <c:pt idx="658">
                  <c:v>3.5073563535911592</c:v>
                </c:pt>
                <c:pt idx="659">
                  <c:v>3.5073563535911592</c:v>
                </c:pt>
                <c:pt idx="660">
                  <c:v>3.5073563535911592</c:v>
                </c:pt>
                <c:pt idx="661">
                  <c:v>3.5073563535911592</c:v>
                </c:pt>
                <c:pt idx="662">
                  <c:v>3.5073563535911592</c:v>
                </c:pt>
                <c:pt idx="663">
                  <c:v>3.5073563535911592</c:v>
                </c:pt>
                <c:pt idx="664">
                  <c:v>3.5073563535911592</c:v>
                </c:pt>
                <c:pt idx="665">
                  <c:v>3.5073563535911592</c:v>
                </c:pt>
                <c:pt idx="666">
                  <c:v>3.5073563535911592</c:v>
                </c:pt>
                <c:pt idx="667">
                  <c:v>3.5073563535911592</c:v>
                </c:pt>
                <c:pt idx="668">
                  <c:v>3.5073563535911592</c:v>
                </c:pt>
                <c:pt idx="669">
                  <c:v>3.5073563535911592</c:v>
                </c:pt>
                <c:pt idx="670">
                  <c:v>3.5073563535911592</c:v>
                </c:pt>
                <c:pt idx="671">
                  <c:v>3.5073563535911592</c:v>
                </c:pt>
                <c:pt idx="672">
                  <c:v>3.5073563535911592</c:v>
                </c:pt>
                <c:pt idx="673">
                  <c:v>3.5073563535911592</c:v>
                </c:pt>
                <c:pt idx="674">
                  <c:v>3.5073563535911592</c:v>
                </c:pt>
                <c:pt idx="675">
                  <c:v>3.5073563535911592</c:v>
                </c:pt>
                <c:pt idx="676">
                  <c:v>3.5073563535911592</c:v>
                </c:pt>
                <c:pt idx="677">
                  <c:v>3.5073563535911592</c:v>
                </c:pt>
                <c:pt idx="678">
                  <c:v>3.5073563535911592</c:v>
                </c:pt>
                <c:pt idx="679">
                  <c:v>3.5073563535911592</c:v>
                </c:pt>
                <c:pt idx="680">
                  <c:v>3.5073563535911592</c:v>
                </c:pt>
                <c:pt idx="681">
                  <c:v>3.5073563535911592</c:v>
                </c:pt>
                <c:pt idx="682">
                  <c:v>3.5073563535911592</c:v>
                </c:pt>
                <c:pt idx="683">
                  <c:v>3.5073563535911592</c:v>
                </c:pt>
                <c:pt idx="684">
                  <c:v>3.5073563535911592</c:v>
                </c:pt>
                <c:pt idx="685">
                  <c:v>3.5073563535911592</c:v>
                </c:pt>
                <c:pt idx="686">
                  <c:v>3.5073563535911592</c:v>
                </c:pt>
                <c:pt idx="687">
                  <c:v>3.5073563535911592</c:v>
                </c:pt>
                <c:pt idx="688">
                  <c:v>3.5073563535911592</c:v>
                </c:pt>
                <c:pt idx="689">
                  <c:v>3.5073563535911592</c:v>
                </c:pt>
                <c:pt idx="690">
                  <c:v>3.5073563535911592</c:v>
                </c:pt>
                <c:pt idx="691">
                  <c:v>3.5073563535911592</c:v>
                </c:pt>
                <c:pt idx="692">
                  <c:v>3.5073563535911592</c:v>
                </c:pt>
                <c:pt idx="693">
                  <c:v>3.5073563535911592</c:v>
                </c:pt>
                <c:pt idx="694">
                  <c:v>3.5073563535911592</c:v>
                </c:pt>
                <c:pt idx="695">
                  <c:v>3.5073563535911592</c:v>
                </c:pt>
                <c:pt idx="696">
                  <c:v>3.5073563535911592</c:v>
                </c:pt>
                <c:pt idx="697">
                  <c:v>3.5073563535911592</c:v>
                </c:pt>
                <c:pt idx="698">
                  <c:v>3.5073563535911592</c:v>
                </c:pt>
                <c:pt idx="699">
                  <c:v>3.5073563535911592</c:v>
                </c:pt>
                <c:pt idx="700">
                  <c:v>3.5073563535911592</c:v>
                </c:pt>
                <c:pt idx="701">
                  <c:v>3.5073563535911592</c:v>
                </c:pt>
                <c:pt idx="702">
                  <c:v>3.5073563535911592</c:v>
                </c:pt>
                <c:pt idx="703">
                  <c:v>3.5073563535911592</c:v>
                </c:pt>
                <c:pt idx="704">
                  <c:v>3.5073563535911592</c:v>
                </c:pt>
                <c:pt idx="705">
                  <c:v>3.5073563535911592</c:v>
                </c:pt>
                <c:pt idx="706">
                  <c:v>3.5073563535911592</c:v>
                </c:pt>
                <c:pt idx="707">
                  <c:v>3.5073563535911592</c:v>
                </c:pt>
                <c:pt idx="708">
                  <c:v>3.5073563535911592</c:v>
                </c:pt>
                <c:pt idx="709">
                  <c:v>3.5073563535911592</c:v>
                </c:pt>
                <c:pt idx="710">
                  <c:v>3.5073563535911592</c:v>
                </c:pt>
                <c:pt idx="711">
                  <c:v>3.5073563535911592</c:v>
                </c:pt>
                <c:pt idx="712">
                  <c:v>3.5073563535911592</c:v>
                </c:pt>
                <c:pt idx="713">
                  <c:v>3.5073563535911592</c:v>
                </c:pt>
                <c:pt idx="714">
                  <c:v>3.5073563535911592</c:v>
                </c:pt>
                <c:pt idx="715">
                  <c:v>3.5073563535911592</c:v>
                </c:pt>
                <c:pt idx="716">
                  <c:v>3.5073563535911592</c:v>
                </c:pt>
                <c:pt idx="717">
                  <c:v>3.5073563535911592</c:v>
                </c:pt>
                <c:pt idx="718">
                  <c:v>3.5073563535911592</c:v>
                </c:pt>
                <c:pt idx="719">
                  <c:v>3.5073563535911592</c:v>
                </c:pt>
                <c:pt idx="720">
                  <c:v>3.5073563535911592</c:v>
                </c:pt>
                <c:pt idx="721">
                  <c:v>3.5073563535911592</c:v>
                </c:pt>
                <c:pt idx="722">
                  <c:v>3.5073563535911592</c:v>
                </c:pt>
                <c:pt idx="723">
                  <c:v>3.5073563535911592</c:v>
                </c:pt>
                <c:pt idx="724">
                  <c:v>3.5073563535911592</c:v>
                </c:pt>
                <c:pt idx="725">
                  <c:v>3.5073563535911592</c:v>
                </c:pt>
                <c:pt idx="726">
                  <c:v>3.5073563535911592</c:v>
                </c:pt>
                <c:pt idx="727">
                  <c:v>3.5073563535911592</c:v>
                </c:pt>
                <c:pt idx="728">
                  <c:v>3.5073563535911592</c:v>
                </c:pt>
                <c:pt idx="729">
                  <c:v>3.5073563535911592</c:v>
                </c:pt>
                <c:pt idx="730">
                  <c:v>3.5073563535911592</c:v>
                </c:pt>
                <c:pt idx="731">
                  <c:v>3.5073563535911592</c:v>
                </c:pt>
                <c:pt idx="732">
                  <c:v>3.5073563535911592</c:v>
                </c:pt>
                <c:pt idx="733">
                  <c:v>3.5073563535911592</c:v>
                </c:pt>
                <c:pt idx="734">
                  <c:v>3.5073563535911592</c:v>
                </c:pt>
                <c:pt idx="735">
                  <c:v>3.5073563535911592</c:v>
                </c:pt>
                <c:pt idx="736">
                  <c:v>3.5073563535911592</c:v>
                </c:pt>
                <c:pt idx="737">
                  <c:v>3.5073563535911592</c:v>
                </c:pt>
                <c:pt idx="738">
                  <c:v>3.5073563535911592</c:v>
                </c:pt>
                <c:pt idx="739">
                  <c:v>3.5073563535911592</c:v>
                </c:pt>
                <c:pt idx="740">
                  <c:v>3.5073563535911592</c:v>
                </c:pt>
                <c:pt idx="741">
                  <c:v>3.5073563535911592</c:v>
                </c:pt>
                <c:pt idx="742">
                  <c:v>3.5073563535911592</c:v>
                </c:pt>
                <c:pt idx="743">
                  <c:v>3.5073563535911592</c:v>
                </c:pt>
                <c:pt idx="744">
                  <c:v>3.5073563535911592</c:v>
                </c:pt>
                <c:pt idx="745">
                  <c:v>3.5073563535911592</c:v>
                </c:pt>
                <c:pt idx="746">
                  <c:v>3.5073563535911592</c:v>
                </c:pt>
                <c:pt idx="747">
                  <c:v>3.5073563535911592</c:v>
                </c:pt>
                <c:pt idx="748">
                  <c:v>3.5073563535911592</c:v>
                </c:pt>
                <c:pt idx="749">
                  <c:v>3.5073563535911592</c:v>
                </c:pt>
                <c:pt idx="750">
                  <c:v>3.5073563535911592</c:v>
                </c:pt>
                <c:pt idx="751">
                  <c:v>3.5073563535911592</c:v>
                </c:pt>
                <c:pt idx="752">
                  <c:v>3.5073563535911592</c:v>
                </c:pt>
                <c:pt idx="753">
                  <c:v>3.5073563535911592</c:v>
                </c:pt>
                <c:pt idx="754">
                  <c:v>3.5073563535911592</c:v>
                </c:pt>
                <c:pt idx="755">
                  <c:v>3.5073563535911592</c:v>
                </c:pt>
                <c:pt idx="756">
                  <c:v>3.5073563535911592</c:v>
                </c:pt>
                <c:pt idx="757">
                  <c:v>3.5073563535911592</c:v>
                </c:pt>
                <c:pt idx="758">
                  <c:v>3.5073563535911592</c:v>
                </c:pt>
                <c:pt idx="759">
                  <c:v>3.5073563535911592</c:v>
                </c:pt>
                <c:pt idx="760">
                  <c:v>3.5073563535911592</c:v>
                </c:pt>
                <c:pt idx="761">
                  <c:v>3.5073563535911592</c:v>
                </c:pt>
                <c:pt idx="762">
                  <c:v>3.5073563535911592</c:v>
                </c:pt>
                <c:pt idx="763">
                  <c:v>3.5073563535911592</c:v>
                </c:pt>
                <c:pt idx="764">
                  <c:v>3.5073563535911592</c:v>
                </c:pt>
                <c:pt idx="765">
                  <c:v>3.5073563535911592</c:v>
                </c:pt>
                <c:pt idx="766">
                  <c:v>3.5073563535911592</c:v>
                </c:pt>
                <c:pt idx="767">
                  <c:v>3.5073563535911592</c:v>
                </c:pt>
                <c:pt idx="768">
                  <c:v>3.5073563535911592</c:v>
                </c:pt>
                <c:pt idx="769">
                  <c:v>3.5073563535911592</c:v>
                </c:pt>
                <c:pt idx="770">
                  <c:v>3.5073563535911592</c:v>
                </c:pt>
                <c:pt idx="771">
                  <c:v>3.5073563535911592</c:v>
                </c:pt>
                <c:pt idx="772">
                  <c:v>3.5073563535911592</c:v>
                </c:pt>
                <c:pt idx="773">
                  <c:v>3.5073563535911592</c:v>
                </c:pt>
                <c:pt idx="774">
                  <c:v>3.5073563535911592</c:v>
                </c:pt>
                <c:pt idx="775">
                  <c:v>3.5073563535911592</c:v>
                </c:pt>
                <c:pt idx="776">
                  <c:v>3.5073563535911592</c:v>
                </c:pt>
                <c:pt idx="777">
                  <c:v>3.5073563535911592</c:v>
                </c:pt>
                <c:pt idx="778">
                  <c:v>3.5073563535911592</c:v>
                </c:pt>
                <c:pt idx="779">
                  <c:v>3.5073563535911592</c:v>
                </c:pt>
                <c:pt idx="780">
                  <c:v>3.5073563535911592</c:v>
                </c:pt>
                <c:pt idx="781">
                  <c:v>3.5073563535911592</c:v>
                </c:pt>
                <c:pt idx="782">
                  <c:v>3.5073563535911592</c:v>
                </c:pt>
                <c:pt idx="783">
                  <c:v>3.5073563535911592</c:v>
                </c:pt>
                <c:pt idx="784">
                  <c:v>3.5073563535911592</c:v>
                </c:pt>
                <c:pt idx="785">
                  <c:v>3.5073563535911592</c:v>
                </c:pt>
                <c:pt idx="786">
                  <c:v>3.5073563535911592</c:v>
                </c:pt>
                <c:pt idx="787">
                  <c:v>3.5073563535911592</c:v>
                </c:pt>
                <c:pt idx="788">
                  <c:v>3.5073563535911592</c:v>
                </c:pt>
                <c:pt idx="789">
                  <c:v>3.5073563535911592</c:v>
                </c:pt>
                <c:pt idx="790">
                  <c:v>3.5073563535911592</c:v>
                </c:pt>
                <c:pt idx="791">
                  <c:v>3.5073563535911592</c:v>
                </c:pt>
                <c:pt idx="792">
                  <c:v>3.5073563535911592</c:v>
                </c:pt>
                <c:pt idx="793">
                  <c:v>3.5073563535911592</c:v>
                </c:pt>
                <c:pt idx="794">
                  <c:v>3.5073563535911592</c:v>
                </c:pt>
                <c:pt idx="795">
                  <c:v>3.5073563535911592</c:v>
                </c:pt>
                <c:pt idx="796">
                  <c:v>3.5073563535911592</c:v>
                </c:pt>
                <c:pt idx="797">
                  <c:v>3.5073563535911592</c:v>
                </c:pt>
                <c:pt idx="798">
                  <c:v>3.5073563535911592</c:v>
                </c:pt>
                <c:pt idx="799">
                  <c:v>3.5073563535911592</c:v>
                </c:pt>
                <c:pt idx="800">
                  <c:v>3.5073563535911592</c:v>
                </c:pt>
                <c:pt idx="801">
                  <c:v>3.5073563535911592</c:v>
                </c:pt>
                <c:pt idx="802">
                  <c:v>3.5073563535911592</c:v>
                </c:pt>
                <c:pt idx="803">
                  <c:v>3.5073563535911592</c:v>
                </c:pt>
                <c:pt idx="804">
                  <c:v>3.5073563535911592</c:v>
                </c:pt>
                <c:pt idx="805">
                  <c:v>3.5073563535911592</c:v>
                </c:pt>
                <c:pt idx="806">
                  <c:v>3.5073563535911592</c:v>
                </c:pt>
                <c:pt idx="807">
                  <c:v>3.5073563535911592</c:v>
                </c:pt>
                <c:pt idx="808">
                  <c:v>3.5073563535911592</c:v>
                </c:pt>
                <c:pt idx="809">
                  <c:v>3.5073563535911592</c:v>
                </c:pt>
                <c:pt idx="810">
                  <c:v>3.5073563535911592</c:v>
                </c:pt>
                <c:pt idx="811">
                  <c:v>3.5073563535911592</c:v>
                </c:pt>
                <c:pt idx="812">
                  <c:v>3.5073563535911592</c:v>
                </c:pt>
                <c:pt idx="813">
                  <c:v>3.5073563535911592</c:v>
                </c:pt>
                <c:pt idx="814">
                  <c:v>3.5073563535911592</c:v>
                </c:pt>
                <c:pt idx="815">
                  <c:v>3.5073563535911592</c:v>
                </c:pt>
                <c:pt idx="816">
                  <c:v>3.5073563535911592</c:v>
                </c:pt>
                <c:pt idx="817">
                  <c:v>3.5073563535911592</c:v>
                </c:pt>
                <c:pt idx="818">
                  <c:v>3.5073563535911592</c:v>
                </c:pt>
                <c:pt idx="819">
                  <c:v>3.5073563535911592</c:v>
                </c:pt>
                <c:pt idx="820">
                  <c:v>3.5073563535911592</c:v>
                </c:pt>
                <c:pt idx="821">
                  <c:v>3.5073563535911592</c:v>
                </c:pt>
                <c:pt idx="822">
                  <c:v>3.5073563535911592</c:v>
                </c:pt>
                <c:pt idx="823">
                  <c:v>3.5073563535911592</c:v>
                </c:pt>
                <c:pt idx="824">
                  <c:v>3.5073563535911592</c:v>
                </c:pt>
                <c:pt idx="825">
                  <c:v>3.5073563535911592</c:v>
                </c:pt>
                <c:pt idx="826">
                  <c:v>3.5073563535911592</c:v>
                </c:pt>
                <c:pt idx="827">
                  <c:v>3.5073563535911592</c:v>
                </c:pt>
                <c:pt idx="828">
                  <c:v>3.5073563535911592</c:v>
                </c:pt>
                <c:pt idx="829">
                  <c:v>3.5073563535911592</c:v>
                </c:pt>
                <c:pt idx="830">
                  <c:v>3.5073563535911592</c:v>
                </c:pt>
                <c:pt idx="831">
                  <c:v>3.5073563535911592</c:v>
                </c:pt>
                <c:pt idx="832">
                  <c:v>3.5073563535911592</c:v>
                </c:pt>
                <c:pt idx="833">
                  <c:v>3.5073563535911592</c:v>
                </c:pt>
                <c:pt idx="834">
                  <c:v>3.5073563535911592</c:v>
                </c:pt>
                <c:pt idx="835">
                  <c:v>3.5073563535911592</c:v>
                </c:pt>
                <c:pt idx="836">
                  <c:v>3.5073563535911592</c:v>
                </c:pt>
                <c:pt idx="837">
                  <c:v>3.5073563535911592</c:v>
                </c:pt>
                <c:pt idx="838">
                  <c:v>3.5073563535911592</c:v>
                </c:pt>
                <c:pt idx="839">
                  <c:v>3.5073563535911592</c:v>
                </c:pt>
                <c:pt idx="840">
                  <c:v>3.5073563535911592</c:v>
                </c:pt>
                <c:pt idx="841">
                  <c:v>3.5073563535911592</c:v>
                </c:pt>
                <c:pt idx="842">
                  <c:v>3.5073563535911592</c:v>
                </c:pt>
                <c:pt idx="843">
                  <c:v>3.5073563535911592</c:v>
                </c:pt>
                <c:pt idx="844">
                  <c:v>3.5073563535911592</c:v>
                </c:pt>
                <c:pt idx="845">
                  <c:v>3.5073563535911592</c:v>
                </c:pt>
                <c:pt idx="846">
                  <c:v>3.5073563535911592</c:v>
                </c:pt>
                <c:pt idx="847">
                  <c:v>3.5073563535911592</c:v>
                </c:pt>
                <c:pt idx="848">
                  <c:v>3.5073563535911592</c:v>
                </c:pt>
                <c:pt idx="849">
                  <c:v>3.5073563535911592</c:v>
                </c:pt>
                <c:pt idx="850">
                  <c:v>3.5073563535911592</c:v>
                </c:pt>
                <c:pt idx="851">
                  <c:v>3.5073563535911592</c:v>
                </c:pt>
                <c:pt idx="852">
                  <c:v>3.5073563535911592</c:v>
                </c:pt>
                <c:pt idx="853">
                  <c:v>3.5073563535911592</c:v>
                </c:pt>
                <c:pt idx="854">
                  <c:v>3.5073563535911592</c:v>
                </c:pt>
                <c:pt idx="855">
                  <c:v>3.5073563535911592</c:v>
                </c:pt>
                <c:pt idx="856">
                  <c:v>3.5073563535911592</c:v>
                </c:pt>
                <c:pt idx="857">
                  <c:v>3.5073563535911592</c:v>
                </c:pt>
                <c:pt idx="858">
                  <c:v>3.5073563535911592</c:v>
                </c:pt>
                <c:pt idx="859">
                  <c:v>3.5073563535911592</c:v>
                </c:pt>
                <c:pt idx="860">
                  <c:v>3.5073563535911592</c:v>
                </c:pt>
                <c:pt idx="861">
                  <c:v>3.5073563535911592</c:v>
                </c:pt>
                <c:pt idx="862">
                  <c:v>3.5073563535911592</c:v>
                </c:pt>
                <c:pt idx="863">
                  <c:v>3.5073563535911592</c:v>
                </c:pt>
                <c:pt idx="864">
                  <c:v>3.5073563535911592</c:v>
                </c:pt>
                <c:pt idx="865">
                  <c:v>3.5073563535911592</c:v>
                </c:pt>
                <c:pt idx="866">
                  <c:v>3.5073563535911592</c:v>
                </c:pt>
                <c:pt idx="867">
                  <c:v>3.5073563535911592</c:v>
                </c:pt>
                <c:pt idx="868">
                  <c:v>3.5073563535911592</c:v>
                </c:pt>
                <c:pt idx="869">
                  <c:v>3.5073563535911592</c:v>
                </c:pt>
                <c:pt idx="870">
                  <c:v>3.5073563535911592</c:v>
                </c:pt>
                <c:pt idx="871">
                  <c:v>3.5073563535911592</c:v>
                </c:pt>
                <c:pt idx="872">
                  <c:v>3.5073563535911592</c:v>
                </c:pt>
                <c:pt idx="873">
                  <c:v>3.5073563535911592</c:v>
                </c:pt>
                <c:pt idx="874">
                  <c:v>3.5073563535911592</c:v>
                </c:pt>
                <c:pt idx="875">
                  <c:v>3.5073563535911592</c:v>
                </c:pt>
                <c:pt idx="876">
                  <c:v>3.5073563535911592</c:v>
                </c:pt>
                <c:pt idx="877">
                  <c:v>3.5073563535911592</c:v>
                </c:pt>
                <c:pt idx="878">
                  <c:v>3.5073563535911592</c:v>
                </c:pt>
                <c:pt idx="879">
                  <c:v>3.5073563535911592</c:v>
                </c:pt>
                <c:pt idx="880">
                  <c:v>3.5073563535911592</c:v>
                </c:pt>
                <c:pt idx="881">
                  <c:v>3.5073563535911592</c:v>
                </c:pt>
                <c:pt idx="882">
                  <c:v>3.5073563535911592</c:v>
                </c:pt>
                <c:pt idx="883">
                  <c:v>3.5073563535911592</c:v>
                </c:pt>
                <c:pt idx="884">
                  <c:v>3.5073563535911592</c:v>
                </c:pt>
                <c:pt idx="885">
                  <c:v>3.5073563535911592</c:v>
                </c:pt>
                <c:pt idx="886">
                  <c:v>3.5073563535911592</c:v>
                </c:pt>
                <c:pt idx="887">
                  <c:v>3.5073563535911592</c:v>
                </c:pt>
                <c:pt idx="888">
                  <c:v>3.5073563535911592</c:v>
                </c:pt>
                <c:pt idx="889">
                  <c:v>3.5073563535911592</c:v>
                </c:pt>
                <c:pt idx="890">
                  <c:v>3.5073563535911592</c:v>
                </c:pt>
                <c:pt idx="891">
                  <c:v>3.5073563535911592</c:v>
                </c:pt>
                <c:pt idx="892">
                  <c:v>3.5073563535911592</c:v>
                </c:pt>
                <c:pt idx="893">
                  <c:v>3.5073563535911592</c:v>
                </c:pt>
                <c:pt idx="894">
                  <c:v>3.5073563535911592</c:v>
                </c:pt>
                <c:pt idx="895">
                  <c:v>3.5073563535911592</c:v>
                </c:pt>
                <c:pt idx="896">
                  <c:v>3.5073563535911592</c:v>
                </c:pt>
                <c:pt idx="897">
                  <c:v>3.5073563535911592</c:v>
                </c:pt>
                <c:pt idx="898">
                  <c:v>3.5073563535911592</c:v>
                </c:pt>
                <c:pt idx="899">
                  <c:v>3.5073563535911592</c:v>
                </c:pt>
                <c:pt idx="900">
                  <c:v>3.5073563535911592</c:v>
                </c:pt>
                <c:pt idx="901">
                  <c:v>3.5073563535911592</c:v>
                </c:pt>
                <c:pt idx="902">
                  <c:v>3.5073563535911592</c:v>
                </c:pt>
                <c:pt idx="903">
                  <c:v>3.5073563535911592</c:v>
                </c:pt>
                <c:pt idx="904">
                  <c:v>3.5073563535911592</c:v>
                </c:pt>
                <c:pt idx="905">
                  <c:v>3.5073563535911592</c:v>
                </c:pt>
                <c:pt idx="906">
                  <c:v>3.5073563535911592</c:v>
                </c:pt>
                <c:pt idx="907">
                  <c:v>3.5073563535911592</c:v>
                </c:pt>
                <c:pt idx="908">
                  <c:v>3.5073563535911592</c:v>
                </c:pt>
                <c:pt idx="909">
                  <c:v>3.5073563535911592</c:v>
                </c:pt>
                <c:pt idx="910">
                  <c:v>3.5073563535911592</c:v>
                </c:pt>
                <c:pt idx="911">
                  <c:v>3.5073563535911592</c:v>
                </c:pt>
                <c:pt idx="912">
                  <c:v>3.5073563535911592</c:v>
                </c:pt>
                <c:pt idx="913">
                  <c:v>3.5073563535911592</c:v>
                </c:pt>
                <c:pt idx="914">
                  <c:v>3.5073563535911592</c:v>
                </c:pt>
                <c:pt idx="915">
                  <c:v>3.5073563535911592</c:v>
                </c:pt>
                <c:pt idx="916">
                  <c:v>3.5073563535911592</c:v>
                </c:pt>
                <c:pt idx="917">
                  <c:v>3.5073563535911592</c:v>
                </c:pt>
                <c:pt idx="918">
                  <c:v>3.5073563535911592</c:v>
                </c:pt>
                <c:pt idx="919">
                  <c:v>3.5073563535911592</c:v>
                </c:pt>
                <c:pt idx="920">
                  <c:v>3.5073563535911592</c:v>
                </c:pt>
                <c:pt idx="921">
                  <c:v>3.5073563535911592</c:v>
                </c:pt>
                <c:pt idx="922">
                  <c:v>3.5073563535911592</c:v>
                </c:pt>
                <c:pt idx="923">
                  <c:v>3.5073563535911592</c:v>
                </c:pt>
                <c:pt idx="924">
                  <c:v>3.5073563535911592</c:v>
                </c:pt>
                <c:pt idx="925">
                  <c:v>3.5073563535911592</c:v>
                </c:pt>
                <c:pt idx="926">
                  <c:v>3.5073563535911592</c:v>
                </c:pt>
                <c:pt idx="927">
                  <c:v>3.5073563535911592</c:v>
                </c:pt>
                <c:pt idx="928">
                  <c:v>3.5073563535911592</c:v>
                </c:pt>
                <c:pt idx="929">
                  <c:v>3.5073563535911592</c:v>
                </c:pt>
                <c:pt idx="930">
                  <c:v>3.5073563535911592</c:v>
                </c:pt>
                <c:pt idx="931">
                  <c:v>3.5073563535911592</c:v>
                </c:pt>
                <c:pt idx="932">
                  <c:v>3.5073563535911592</c:v>
                </c:pt>
                <c:pt idx="933">
                  <c:v>3.5073563535911592</c:v>
                </c:pt>
                <c:pt idx="934">
                  <c:v>3.5073563535911592</c:v>
                </c:pt>
                <c:pt idx="935">
                  <c:v>3.5073563535911592</c:v>
                </c:pt>
                <c:pt idx="936">
                  <c:v>3.5073563535911592</c:v>
                </c:pt>
                <c:pt idx="937">
                  <c:v>3.5073563535911592</c:v>
                </c:pt>
                <c:pt idx="938">
                  <c:v>3.5073563535911592</c:v>
                </c:pt>
                <c:pt idx="939">
                  <c:v>3.5073563535911592</c:v>
                </c:pt>
                <c:pt idx="940">
                  <c:v>3.5073563535911592</c:v>
                </c:pt>
                <c:pt idx="941">
                  <c:v>3.5073563535911592</c:v>
                </c:pt>
                <c:pt idx="942">
                  <c:v>3.5073563535911592</c:v>
                </c:pt>
                <c:pt idx="943">
                  <c:v>3.5073563535911592</c:v>
                </c:pt>
                <c:pt idx="944">
                  <c:v>3.5073563535911592</c:v>
                </c:pt>
                <c:pt idx="945">
                  <c:v>3.5073563535911592</c:v>
                </c:pt>
                <c:pt idx="946">
                  <c:v>3.5073563535911592</c:v>
                </c:pt>
                <c:pt idx="947">
                  <c:v>3.5073563535911592</c:v>
                </c:pt>
                <c:pt idx="948">
                  <c:v>3.5073563535911592</c:v>
                </c:pt>
                <c:pt idx="949">
                  <c:v>3.5073563535911592</c:v>
                </c:pt>
                <c:pt idx="950">
                  <c:v>3.5073563535911592</c:v>
                </c:pt>
                <c:pt idx="951">
                  <c:v>3.5073563535911592</c:v>
                </c:pt>
                <c:pt idx="952">
                  <c:v>3.5073563535911592</c:v>
                </c:pt>
                <c:pt idx="953">
                  <c:v>3.5073563535911592</c:v>
                </c:pt>
                <c:pt idx="954">
                  <c:v>3.5073563535911592</c:v>
                </c:pt>
                <c:pt idx="955">
                  <c:v>3.5073563535911592</c:v>
                </c:pt>
                <c:pt idx="956">
                  <c:v>3.5073563535911592</c:v>
                </c:pt>
                <c:pt idx="957">
                  <c:v>3.5073563535911592</c:v>
                </c:pt>
                <c:pt idx="958">
                  <c:v>3.5073563535911592</c:v>
                </c:pt>
                <c:pt idx="959">
                  <c:v>3.5073563535911592</c:v>
                </c:pt>
                <c:pt idx="960">
                  <c:v>3.5073563535911592</c:v>
                </c:pt>
                <c:pt idx="961">
                  <c:v>3.5073563535911592</c:v>
                </c:pt>
                <c:pt idx="962">
                  <c:v>3.5073563535911592</c:v>
                </c:pt>
                <c:pt idx="963">
                  <c:v>3.5073563535911592</c:v>
                </c:pt>
                <c:pt idx="964">
                  <c:v>3.5073563535911592</c:v>
                </c:pt>
                <c:pt idx="965">
                  <c:v>3.5073563535911592</c:v>
                </c:pt>
                <c:pt idx="966">
                  <c:v>3.5073563535911592</c:v>
                </c:pt>
                <c:pt idx="967">
                  <c:v>3.5073563535911592</c:v>
                </c:pt>
                <c:pt idx="968">
                  <c:v>3.5073563535911592</c:v>
                </c:pt>
                <c:pt idx="969">
                  <c:v>3.5073563535911592</c:v>
                </c:pt>
                <c:pt idx="970">
                  <c:v>3.5073563535911592</c:v>
                </c:pt>
                <c:pt idx="971">
                  <c:v>3.5073563535911592</c:v>
                </c:pt>
                <c:pt idx="972">
                  <c:v>3.5073563535911592</c:v>
                </c:pt>
                <c:pt idx="973">
                  <c:v>3.5073563535911592</c:v>
                </c:pt>
                <c:pt idx="974">
                  <c:v>3.5073563535911592</c:v>
                </c:pt>
                <c:pt idx="975">
                  <c:v>3.5073563535911592</c:v>
                </c:pt>
                <c:pt idx="976">
                  <c:v>3.5073563535911592</c:v>
                </c:pt>
                <c:pt idx="977">
                  <c:v>3.5073563535911592</c:v>
                </c:pt>
                <c:pt idx="978">
                  <c:v>3.5073563535911592</c:v>
                </c:pt>
                <c:pt idx="979">
                  <c:v>3.5073563535911592</c:v>
                </c:pt>
                <c:pt idx="980">
                  <c:v>3.5073563535911592</c:v>
                </c:pt>
                <c:pt idx="981">
                  <c:v>3.5073563535911592</c:v>
                </c:pt>
                <c:pt idx="982">
                  <c:v>3.5073563535911592</c:v>
                </c:pt>
                <c:pt idx="983">
                  <c:v>3.5073563535911592</c:v>
                </c:pt>
                <c:pt idx="984">
                  <c:v>3.5073563535911592</c:v>
                </c:pt>
                <c:pt idx="985">
                  <c:v>3.5073563535911592</c:v>
                </c:pt>
                <c:pt idx="986">
                  <c:v>3.5073563535911592</c:v>
                </c:pt>
                <c:pt idx="987">
                  <c:v>3.5073563535911592</c:v>
                </c:pt>
                <c:pt idx="988">
                  <c:v>3.5073563535911592</c:v>
                </c:pt>
                <c:pt idx="989">
                  <c:v>3.5073563535911592</c:v>
                </c:pt>
                <c:pt idx="990">
                  <c:v>3.5073563535911592</c:v>
                </c:pt>
                <c:pt idx="991">
                  <c:v>3.5073563535911592</c:v>
                </c:pt>
                <c:pt idx="992">
                  <c:v>3.5073563535911592</c:v>
                </c:pt>
                <c:pt idx="993">
                  <c:v>3.5073563535911592</c:v>
                </c:pt>
                <c:pt idx="994">
                  <c:v>3.5073563535911592</c:v>
                </c:pt>
                <c:pt idx="995">
                  <c:v>3.5073563535911592</c:v>
                </c:pt>
                <c:pt idx="996">
                  <c:v>3.5073563535911592</c:v>
                </c:pt>
                <c:pt idx="997">
                  <c:v>3.5073563535911592</c:v>
                </c:pt>
                <c:pt idx="998">
                  <c:v>3.5073563535911592</c:v>
                </c:pt>
                <c:pt idx="999">
                  <c:v>3.5073563535911592</c:v>
                </c:pt>
                <c:pt idx="1000">
                  <c:v>3.5073563535911592</c:v>
                </c:pt>
                <c:pt idx="1001">
                  <c:v>3.5073563535911592</c:v>
                </c:pt>
                <c:pt idx="1002">
                  <c:v>3.5073563535911592</c:v>
                </c:pt>
                <c:pt idx="1003">
                  <c:v>3.5073563535911592</c:v>
                </c:pt>
                <c:pt idx="1004">
                  <c:v>3.5073563535911592</c:v>
                </c:pt>
                <c:pt idx="1005">
                  <c:v>3.5073563535911592</c:v>
                </c:pt>
                <c:pt idx="1006">
                  <c:v>3.5073563535911592</c:v>
                </c:pt>
                <c:pt idx="1007">
                  <c:v>3.5073563535911592</c:v>
                </c:pt>
                <c:pt idx="1008">
                  <c:v>3.5073563535911592</c:v>
                </c:pt>
                <c:pt idx="1009">
                  <c:v>3.5073563535911592</c:v>
                </c:pt>
                <c:pt idx="1010">
                  <c:v>3.5073563535911592</c:v>
                </c:pt>
                <c:pt idx="1011">
                  <c:v>3.5073563535911592</c:v>
                </c:pt>
                <c:pt idx="1012">
                  <c:v>3.5073563535911592</c:v>
                </c:pt>
                <c:pt idx="1013">
                  <c:v>3.5073563535911592</c:v>
                </c:pt>
                <c:pt idx="1014">
                  <c:v>3.5073563535911592</c:v>
                </c:pt>
                <c:pt idx="1015">
                  <c:v>3.5073563535911592</c:v>
                </c:pt>
                <c:pt idx="1016">
                  <c:v>3.5073563535911592</c:v>
                </c:pt>
                <c:pt idx="1017">
                  <c:v>3.5073563535911592</c:v>
                </c:pt>
                <c:pt idx="1018">
                  <c:v>3.5073563535911592</c:v>
                </c:pt>
                <c:pt idx="1019">
                  <c:v>3.5073563535911592</c:v>
                </c:pt>
                <c:pt idx="1020">
                  <c:v>3.5073563535911592</c:v>
                </c:pt>
                <c:pt idx="1021">
                  <c:v>3.5073563535911592</c:v>
                </c:pt>
                <c:pt idx="1022">
                  <c:v>3.5073563535911592</c:v>
                </c:pt>
                <c:pt idx="1023">
                  <c:v>3.5073563535911592</c:v>
                </c:pt>
                <c:pt idx="1024">
                  <c:v>3.5073563535911592</c:v>
                </c:pt>
                <c:pt idx="1025">
                  <c:v>3.5073563535911592</c:v>
                </c:pt>
                <c:pt idx="1026">
                  <c:v>3.5073563535911592</c:v>
                </c:pt>
                <c:pt idx="1027">
                  <c:v>3.5073563535911592</c:v>
                </c:pt>
                <c:pt idx="1028">
                  <c:v>3.5073563535911592</c:v>
                </c:pt>
                <c:pt idx="1029">
                  <c:v>3.5073563535911592</c:v>
                </c:pt>
                <c:pt idx="1030">
                  <c:v>3.5073563535911592</c:v>
                </c:pt>
                <c:pt idx="1031">
                  <c:v>3.5073563535911592</c:v>
                </c:pt>
                <c:pt idx="1032">
                  <c:v>3.5073563535911592</c:v>
                </c:pt>
                <c:pt idx="1033">
                  <c:v>3.5073563535911592</c:v>
                </c:pt>
                <c:pt idx="1034">
                  <c:v>3.5073563535911592</c:v>
                </c:pt>
                <c:pt idx="1035">
                  <c:v>3.5073563535911592</c:v>
                </c:pt>
                <c:pt idx="1036">
                  <c:v>3.5073563535911592</c:v>
                </c:pt>
                <c:pt idx="1037">
                  <c:v>3.5073563535911592</c:v>
                </c:pt>
                <c:pt idx="1038">
                  <c:v>3.5073563535911592</c:v>
                </c:pt>
                <c:pt idx="1039">
                  <c:v>3.5073563535911592</c:v>
                </c:pt>
                <c:pt idx="1040">
                  <c:v>3.5073563535911592</c:v>
                </c:pt>
                <c:pt idx="1041">
                  <c:v>3.5073563535911592</c:v>
                </c:pt>
                <c:pt idx="1042">
                  <c:v>3.5073563535911592</c:v>
                </c:pt>
                <c:pt idx="1043">
                  <c:v>3.5073563535911592</c:v>
                </c:pt>
                <c:pt idx="1044">
                  <c:v>3.5073563535911592</c:v>
                </c:pt>
                <c:pt idx="1045">
                  <c:v>3.5073563535911592</c:v>
                </c:pt>
                <c:pt idx="1046">
                  <c:v>3.5073563535911592</c:v>
                </c:pt>
                <c:pt idx="1047">
                  <c:v>3.5073563535911592</c:v>
                </c:pt>
                <c:pt idx="1048">
                  <c:v>3.5073563535911592</c:v>
                </c:pt>
                <c:pt idx="1049">
                  <c:v>3.5073563535911592</c:v>
                </c:pt>
                <c:pt idx="1050">
                  <c:v>3.5073563535911592</c:v>
                </c:pt>
                <c:pt idx="1051">
                  <c:v>3.5073563535911592</c:v>
                </c:pt>
                <c:pt idx="1052">
                  <c:v>3.5073563535911592</c:v>
                </c:pt>
                <c:pt idx="1053">
                  <c:v>3.5073563535911592</c:v>
                </c:pt>
                <c:pt idx="1054">
                  <c:v>3.5073563535911592</c:v>
                </c:pt>
                <c:pt idx="1055">
                  <c:v>3.5073563535911592</c:v>
                </c:pt>
                <c:pt idx="1056">
                  <c:v>3.5073563535911592</c:v>
                </c:pt>
                <c:pt idx="1057">
                  <c:v>3.5073563535911592</c:v>
                </c:pt>
                <c:pt idx="1058">
                  <c:v>3.5073563535911592</c:v>
                </c:pt>
                <c:pt idx="1059">
                  <c:v>3.5073563535911592</c:v>
                </c:pt>
                <c:pt idx="1060">
                  <c:v>3.5073563535911592</c:v>
                </c:pt>
                <c:pt idx="1061">
                  <c:v>3.5073563535911592</c:v>
                </c:pt>
                <c:pt idx="1062">
                  <c:v>3.5073563535911592</c:v>
                </c:pt>
                <c:pt idx="1063">
                  <c:v>3.5073563535911592</c:v>
                </c:pt>
                <c:pt idx="1064">
                  <c:v>3.5073563535911592</c:v>
                </c:pt>
                <c:pt idx="1065">
                  <c:v>3.5073563535911592</c:v>
                </c:pt>
                <c:pt idx="1066">
                  <c:v>3.5073563535911592</c:v>
                </c:pt>
                <c:pt idx="1067">
                  <c:v>3.5073563535911592</c:v>
                </c:pt>
                <c:pt idx="1068">
                  <c:v>3.5073563535911592</c:v>
                </c:pt>
                <c:pt idx="1069">
                  <c:v>3.5073563535911592</c:v>
                </c:pt>
                <c:pt idx="1070">
                  <c:v>3.5073563535911592</c:v>
                </c:pt>
                <c:pt idx="1071">
                  <c:v>3.5073563535911592</c:v>
                </c:pt>
                <c:pt idx="1072">
                  <c:v>3.5073563535911592</c:v>
                </c:pt>
                <c:pt idx="1073">
                  <c:v>3.5073563535911592</c:v>
                </c:pt>
                <c:pt idx="1074">
                  <c:v>3.5073563535911592</c:v>
                </c:pt>
                <c:pt idx="1075">
                  <c:v>3.5073563535911592</c:v>
                </c:pt>
                <c:pt idx="1076">
                  <c:v>3.5073563535911592</c:v>
                </c:pt>
                <c:pt idx="1077">
                  <c:v>3.5073563535911592</c:v>
                </c:pt>
                <c:pt idx="1078">
                  <c:v>3.5073563535911592</c:v>
                </c:pt>
                <c:pt idx="1079">
                  <c:v>3.5073563535911592</c:v>
                </c:pt>
                <c:pt idx="1080">
                  <c:v>3.5073563535911592</c:v>
                </c:pt>
                <c:pt idx="1081">
                  <c:v>3.5073563535911592</c:v>
                </c:pt>
                <c:pt idx="1082">
                  <c:v>3.5073563535911592</c:v>
                </c:pt>
                <c:pt idx="1083">
                  <c:v>3.5073563535911592</c:v>
                </c:pt>
                <c:pt idx="1084">
                  <c:v>3.5073563535911592</c:v>
                </c:pt>
                <c:pt idx="1085">
                  <c:v>3.5073563535911592</c:v>
                </c:pt>
                <c:pt idx="1086">
                  <c:v>3.5073563535911592</c:v>
                </c:pt>
                <c:pt idx="1087">
                  <c:v>3.5073563535911592</c:v>
                </c:pt>
                <c:pt idx="1088">
                  <c:v>3.5073563535911592</c:v>
                </c:pt>
                <c:pt idx="1089">
                  <c:v>3.5073563535911592</c:v>
                </c:pt>
                <c:pt idx="1090">
                  <c:v>3.5073563535911592</c:v>
                </c:pt>
                <c:pt idx="1091">
                  <c:v>3.5073563535911592</c:v>
                </c:pt>
                <c:pt idx="1092">
                  <c:v>3.5073563535911592</c:v>
                </c:pt>
                <c:pt idx="1093">
                  <c:v>3.5073563535911592</c:v>
                </c:pt>
                <c:pt idx="1094">
                  <c:v>3.5073563535911592</c:v>
                </c:pt>
                <c:pt idx="1095">
                  <c:v>3.5073563535911592</c:v>
                </c:pt>
                <c:pt idx="1096">
                  <c:v>3.5073563535911592</c:v>
                </c:pt>
                <c:pt idx="1097">
                  <c:v>3.5073563535911592</c:v>
                </c:pt>
                <c:pt idx="1098">
                  <c:v>3.5073563535911592</c:v>
                </c:pt>
                <c:pt idx="1099">
                  <c:v>3.5073563535911592</c:v>
                </c:pt>
                <c:pt idx="1100">
                  <c:v>3.5073563535911592</c:v>
                </c:pt>
                <c:pt idx="1101">
                  <c:v>3.5073563535911592</c:v>
                </c:pt>
                <c:pt idx="1102">
                  <c:v>3.5073563535911592</c:v>
                </c:pt>
                <c:pt idx="1103">
                  <c:v>3.5073563535911592</c:v>
                </c:pt>
                <c:pt idx="1104">
                  <c:v>3.5073563535911592</c:v>
                </c:pt>
                <c:pt idx="1105">
                  <c:v>3.5073563535911592</c:v>
                </c:pt>
                <c:pt idx="1106">
                  <c:v>3.5073563535911592</c:v>
                </c:pt>
                <c:pt idx="1107">
                  <c:v>3.5073563535911592</c:v>
                </c:pt>
                <c:pt idx="1108">
                  <c:v>3.5073563535911592</c:v>
                </c:pt>
                <c:pt idx="1109">
                  <c:v>3.5073563535911592</c:v>
                </c:pt>
                <c:pt idx="1110">
                  <c:v>3.5073563535911592</c:v>
                </c:pt>
                <c:pt idx="1111">
                  <c:v>3.5073563535911592</c:v>
                </c:pt>
                <c:pt idx="1112">
                  <c:v>3.5073563535911592</c:v>
                </c:pt>
                <c:pt idx="1113">
                  <c:v>3.5073563535911592</c:v>
                </c:pt>
                <c:pt idx="1114">
                  <c:v>3.5073563535911592</c:v>
                </c:pt>
                <c:pt idx="1115">
                  <c:v>3.5073563535911592</c:v>
                </c:pt>
                <c:pt idx="1116">
                  <c:v>3.5073563535911592</c:v>
                </c:pt>
                <c:pt idx="1117">
                  <c:v>3.5073563535911592</c:v>
                </c:pt>
                <c:pt idx="1118">
                  <c:v>3.5073563535911592</c:v>
                </c:pt>
                <c:pt idx="1119">
                  <c:v>3.5073563535911592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6EF9-4ED0-A0C6-A413A6DFB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079664"/>
        <c:axId val="498080224"/>
        <c:extLst xmlns:c16r2="http://schemas.microsoft.com/office/drawing/2015/06/chart"/>
      </c:lineChart>
      <c:catAx>
        <c:axId val="498079664"/>
        <c:scaling>
          <c:orientation val="minMax"/>
        </c:scaling>
        <c:delete val="1"/>
        <c:axPos val="b"/>
        <c:numFmt formatCode="[$-409]m/d/yy\ h:mm\ AM/PM;@" sourceLinked="1"/>
        <c:majorTickMark val="none"/>
        <c:minorTickMark val="none"/>
        <c:tickLblPos val="low"/>
        <c:crossAx val="498080224"/>
        <c:crosses val="autoZero"/>
        <c:auto val="0"/>
        <c:lblAlgn val="ctr"/>
        <c:lblOffset val="10"/>
        <c:tickLblSkip val="25"/>
        <c:tickMarkSkip val="1"/>
        <c:noMultiLvlLbl val="0"/>
      </c:catAx>
      <c:valAx>
        <c:axId val="49808022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07966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21</xdr:row>
      <xdr:rowOff>0</xdr:rowOff>
    </xdr:from>
    <xdr:to>
      <xdr:col>38</xdr:col>
      <xdr:colOff>76200</xdr:colOff>
      <xdr:row>96</xdr:row>
      <xdr:rowOff>76200</xdr:rowOff>
    </xdr:to>
    <xdr:graphicFrame macro="">
      <xdr:nvGraphicFramePr>
        <xdr:cNvPr id="3" name="Individual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e/ccrev/test/pH%20by%20Orion%20%232%20pH%20Me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 meter #2__083118AM"/>
      <sheetName val="Chart"/>
    </sheetNames>
    <sheetDataSet>
      <sheetData sheetId="0">
        <row r="2">
          <cell r="O2">
            <v>3.5073563535911592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5" name="Table1689106" displayName="Table1689106" ref="A1:T1121" totalsRowShown="0" headerRowDxfId="20">
  <tableColumns count="20">
    <tableColumn id="1" name="Date" dataDxfId="19"/>
    <tableColumn id="4" name="Time" dataDxfId="18"/>
    <tableColumn id="2" name="Operator" dataDxfId="17"/>
    <tableColumn id="5" name="Measured Value" dataDxfId="16"/>
    <tableColumn id="6" name="Mean Value" dataDxfId="15">
      <calculatedColumnFormula>'[1]pH meter #2__083118AM'!$O$2</calculatedColumnFormula>
    </tableColumn>
    <tableColumn id="7" name="Datetime" dataDxfId="14">
      <calculatedColumnFormula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calculatedColumnFormula>
    </tableColumn>
    <tableColumn id="15" name="+1SL" dataDxfId="13">
      <calculatedColumnFormula>Table1689106[[#This Row],[Mean Value]]+$V$2</calculatedColumnFormula>
    </tableColumn>
    <tableColumn id="14" name="-1SL" dataDxfId="12">
      <calculatedColumnFormula>Table1689106[[#This Row],[Mean Value]]-$V$2</calculatedColumnFormula>
    </tableColumn>
    <tableColumn id="9" name="UWL" dataDxfId="11">
      <calculatedColumnFormula>Table1689106[[#This Row],[Mean Value]]+$W$2</calculatedColumnFormula>
    </tableColumn>
    <tableColumn id="10" name="LWL " dataDxfId="10">
      <calculatedColumnFormula>Table1689106[[#This Row],[Mean Value]]-($W$2)</calculatedColumnFormula>
    </tableColumn>
    <tableColumn id="11" name="UAL " dataDxfId="9">
      <calculatedColumnFormula>Table1689106[[#This Row],[Mean Value]]+$X$2</calculatedColumnFormula>
    </tableColumn>
    <tableColumn id="12" name="LAL " dataDxfId="8">
      <calculatedColumnFormula>Table1689106[[#This Row],[Mean Value]]-$X$2</calculatedColumnFormula>
    </tableColumn>
    <tableColumn id="13" name="Outlier" dataDxfId="7">
      <calculatedColumnFormula array="1">IF(OR(D2&lt;$AF$2, D2&gt;$AE$2), "Yes", "No")</calculatedColumnFormula>
    </tableColumn>
    <tableColumn id="16" name="Notes" dataDxfId="6"/>
    <tableColumn id="3" name="Rule 2 Check" dataDxfId="5"/>
    <tableColumn id="8" name="Rule 2 Check2" dataDxfId="4"/>
    <tableColumn id="17" name="Rule 3 Check" dataDxfId="3"/>
    <tableColumn id="18" name="Rule 3 Check2" dataDxfId="2"/>
    <tableColumn id="19" name="Rule 4 Check" dataDxfId="1"/>
    <tableColumn id="20" name="Rule 4 Check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47889"/>
  <sheetViews>
    <sheetView tabSelected="1" zoomScale="70" zoomScaleNormal="70" workbookViewId="0">
      <pane ySplit="1" topLeftCell="A2" activePane="bottomLeft" state="frozen"/>
      <selection pane="bottomLeft" activeCell="O1" sqref="O1:T15"/>
    </sheetView>
  </sheetViews>
  <sheetFormatPr defaultRowHeight="15" x14ac:dyDescent="0.25"/>
  <cols>
    <col min="1" max="1" width="12.5703125" style="11" bestFit="1" customWidth="1"/>
    <col min="2" max="2" width="12.5703125" style="18" customWidth="1"/>
    <col min="3" max="3" width="12.5703125" style="11" customWidth="1"/>
    <col min="4" max="4" width="24.85546875" style="12" bestFit="1" customWidth="1"/>
    <col min="5" max="5" width="26" style="16" bestFit="1" customWidth="1"/>
    <col min="6" max="6" width="17.42578125" style="20" hidden="1" customWidth="1"/>
    <col min="7" max="7" width="8.7109375" style="10" customWidth="1"/>
    <col min="8" max="8" width="9.42578125" style="10" customWidth="1"/>
    <col min="9" max="9" width="7.140625" style="13" bestFit="1" customWidth="1"/>
    <col min="10" max="10" width="6.85546875" style="13" customWidth="1"/>
    <col min="11" max="11" width="9.140625" customWidth="1"/>
    <col min="12" max="12" width="10" customWidth="1"/>
    <col min="13" max="13" width="9.140625" customWidth="1"/>
    <col min="14" max="14" width="9.28515625" bestFit="1" customWidth="1"/>
    <col min="15" max="15" width="12.140625" bestFit="1" customWidth="1"/>
    <col min="16" max="16" width="13.28515625" bestFit="1" customWidth="1"/>
    <col min="17" max="20" width="13.28515625" customWidth="1"/>
    <col min="21" max="21" width="9.140625" customWidth="1"/>
    <col min="22" max="22" width="19.85546875" bestFit="1" customWidth="1"/>
    <col min="23" max="27" width="9.140625" customWidth="1"/>
    <col min="28" max="29" width="9.140625" style="1" customWidth="1"/>
    <col min="32" max="32" width="9.140625" style="1" customWidth="1"/>
    <col min="33" max="33" width="9.140625" style="1"/>
    <col min="34" max="34" width="12.140625" style="1" bestFit="1" customWidth="1"/>
    <col min="35" max="35" width="20.7109375" style="1" bestFit="1" customWidth="1"/>
    <col min="36" max="16384" width="9.140625" style="1"/>
  </cols>
  <sheetData>
    <row r="1" spans="1:36" ht="42.75" customHeight="1" x14ac:dyDescent="0.25">
      <c r="A1" s="2" t="s">
        <v>0</v>
      </c>
      <c r="B1" s="17" t="s">
        <v>6</v>
      </c>
      <c r="C1" s="2" t="s">
        <v>5</v>
      </c>
      <c r="D1" s="4" t="s">
        <v>61</v>
      </c>
      <c r="E1" s="15" t="s">
        <v>24</v>
      </c>
      <c r="F1" s="19" t="s">
        <v>25</v>
      </c>
      <c r="G1" s="7" t="s">
        <v>19</v>
      </c>
      <c r="H1" s="7" t="s">
        <v>20</v>
      </c>
      <c r="I1" s="5" t="s">
        <v>1</v>
      </c>
      <c r="J1" s="5" t="s">
        <v>2</v>
      </c>
      <c r="K1" s="8" t="s">
        <v>3</v>
      </c>
      <c r="L1" s="9" t="s">
        <v>4</v>
      </c>
      <c r="M1" t="s">
        <v>11</v>
      </c>
      <c r="N1" s="1" t="s">
        <v>21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t="s">
        <v>7</v>
      </c>
      <c r="V1" t="s">
        <v>8</v>
      </c>
      <c r="W1" t="s">
        <v>9</v>
      </c>
      <c r="X1" t="s">
        <v>10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H1" s="14" t="s">
        <v>22</v>
      </c>
      <c r="AI1" s="14" t="s">
        <v>23</v>
      </c>
      <c r="AJ1" s="14"/>
    </row>
    <row r="2" spans="1:36" x14ac:dyDescent="0.25">
      <c r="A2" s="2">
        <v>43350</v>
      </c>
      <c r="B2" s="17">
        <v>1340</v>
      </c>
      <c r="C2" s="21" t="s">
        <v>29</v>
      </c>
      <c r="D2" s="25">
        <v>3.53</v>
      </c>
      <c r="E2" s="22">
        <f>'[1]pH meter #2__083118AM'!$O$2</f>
        <v>3.5073563535911592</v>
      </c>
      <c r="F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43350.569444444445</v>
      </c>
      <c r="G2" s="7">
        <f>Table1689106[[#This Row],[Mean Value]]+$V$2</f>
        <v>3.527303060242065</v>
      </c>
      <c r="H2" s="7">
        <f>Table1689106[[#This Row],[Mean Value]]-$V$2</f>
        <v>3.4874096469402533</v>
      </c>
      <c r="I2" s="5">
        <f>Table1689106[[#This Row],[Mean Value]]+$W$2</f>
        <v>3.5472497668929703</v>
      </c>
      <c r="J2" s="5">
        <f>Table1689106[[#This Row],[Mean Value]]-($W$2)</f>
        <v>3.467462940289348</v>
      </c>
      <c r="K2" s="8">
        <f>Table1689106[[#This Row],[Mean Value]]+$X$2</f>
        <v>3.5671964735438761</v>
      </c>
      <c r="L2" s="9">
        <f>Table1689106[[#This Row],[Mean Value]]-$X$2</f>
        <v>3.4475162336384422</v>
      </c>
      <c r="M2" s="23" t="str">
        <f t="array" ref="M2">IF(OR(D2&lt;$AF$2, D2&gt;$AE$2), "Yes", "No")</f>
        <v>No</v>
      </c>
      <c r="N2" s="3"/>
      <c r="O2" s="3"/>
      <c r="P2" s="3"/>
      <c r="Q2" s="3"/>
      <c r="R2" s="3"/>
      <c r="S2" s="3"/>
      <c r="T2" s="3"/>
      <c r="U2" s="16">
        <f>AVERAGEIF(M:M, "No",D:D)</f>
        <v>3.5080446428571643</v>
      </c>
      <c r="V2">
        <f t="array" ref="V2">IF(COUNT(Table1689106[Measured Value])&gt;20, STDEV(IF(M:M="No",D:D)), IF(ISBLANK(AI2),STDEV(IF(M:M="No",D:D)),AI2))</f>
        <v>1.994670665090564E-2</v>
      </c>
      <c r="W2">
        <f>2*$V$2</f>
        <v>3.989341330181128E-2</v>
      </c>
      <c r="X2">
        <f>3*$V$2</f>
        <v>5.9840119952716916E-2</v>
      </c>
      <c r="Z2">
        <f t="array" ref="Z2">QUARTILE(D:D,1)</f>
        <v>3.49</v>
      </c>
      <c r="AA2">
        <f>QUARTILE(D:D,3)</f>
        <v>3.52</v>
      </c>
      <c r="AB2">
        <f>AA2-Z2</f>
        <v>2.9999999999999805E-2</v>
      </c>
      <c r="AC2">
        <f>AA2+(1.5*AB2)</f>
        <v>3.5649999999999995</v>
      </c>
      <c r="AD2">
        <f>Z2-(1.5*AB2)</f>
        <v>3.4450000000000003</v>
      </c>
      <c r="AE2">
        <f>AA2+(3*AB2)</f>
        <v>3.6099999999999994</v>
      </c>
      <c r="AF2">
        <f>Z2-(3*AB2)</f>
        <v>3.4000000000000008</v>
      </c>
      <c r="AH2" s="5">
        <v>3.5</v>
      </c>
      <c r="AI2" s="1">
        <v>2.6322489015927548E-2</v>
      </c>
    </row>
    <row r="3" spans="1:36" x14ac:dyDescent="0.25">
      <c r="A3" s="2">
        <v>43351</v>
      </c>
      <c r="B3" s="17">
        <v>1225</v>
      </c>
      <c r="C3" s="21" t="s">
        <v>26</v>
      </c>
      <c r="D3" s="25">
        <v>3.56</v>
      </c>
      <c r="E3" s="22">
        <f>'[1]pH meter #2__083118AM'!$O$2</f>
        <v>3.5073563535911592</v>
      </c>
      <c r="F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43351.517361111109</v>
      </c>
      <c r="G3" s="7">
        <f>Table1689106[[#This Row],[Mean Value]]+$V$2</f>
        <v>3.527303060242065</v>
      </c>
      <c r="H3" s="7">
        <f>Table1689106[[#This Row],[Mean Value]]-$V$2</f>
        <v>3.4874096469402533</v>
      </c>
      <c r="I3" s="5">
        <f>Table1689106[[#This Row],[Mean Value]]+$W$2</f>
        <v>3.5472497668929703</v>
      </c>
      <c r="J3" s="5">
        <f>Table1689106[[#This Row],[Mean Value]]-($W$2)</f>
        <v>3.467462940289348</v>
      </c>
      <c r="K3" s="8">
        <f>Table1689106[[#This Row],[Mean Value]]+$X$2</f>
        <v>3.5671964735438761</v>
      </c>
      <c r="L3" s="9">
        <f>Table1689106[[#This Row],[Mean Value]]-$X$2</f>
        <v>3.4475162336384422</v>
      </c>
      <c r="M3" s="23" t="str">
        <f t="array" ref="M3">IF(OR(D3&lt;$AF$2, D3&gt;$AE$2), "Yes", "No")</f>
        <v>No</v>
      </c>
      <c r="N3" s="3"/>
      <c r="O3" s="3"/>
      <c r="P3" s="3"/>
      <c r="Q3" s="3"/>
      <c r="R3" s="3"/>
      <c r="S3" s="3"/>
      <c r="T3" s="3"/>
      <c r="AB3"/>
      <c r="AC3"/>
      <c r="AF3"/>
    </row>
    <row r="4" spans="1:36" x14ac:dyDescent="0.25">
      <c r="A4" s="2">
        <v>43353</v>
      </c>
      <c r="B4" s="17">
        <v>1950</v>
      </c>
      <c r="C4" s="21" t="s">
        <v>28</v>
      </c>
      <c r="D4" s="25">
        <v>3.48</v>
      </c>
      <c r="E4" s="22">
        <f>'[1]pH meter #2__083118AM'!$O$2</f>
        <v>3.5073563535911592</v>
      </c>
      <c r="F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43353.826388888891</v>
      </c>
      <c r="G4" s="7">
        <f>Table1689106[[#This Row],[Mean Value]]+$V$2</f>
        <v>3.527303060242065</v>
      </c>
      <c r="H4" s="7">
        <f>Table1689106[[#This Row],[Mean Value]]-$V$2</f>
        <v>3.4874096469402533</v>
      </c>
      <c r="I4" s="5">
        <f>Table1689106[[#This Row],[Mean Value]]+$W$2</f>
        <v>3.5472497668929703</v>
      </c>
      <c r="J4" s="5">
        <f>Table1689106[[#This Row],[Mean Value]]-($W$2)</f>
        <v>3.467462940289348</v>
      </c>
      <c r="K4" s="8">
        <f>Table1689106[[#This Row],[Mean Value]]+$X$2</f>
        <v>3.5671964735438761</v>
      </c>
      <c r="L4" s="9">
        <f>Table1689106[[#This Row],[Mean Value]]-$X$2</f>
        <v>3.4475162336384422</v>
      </c>
      <c r="M4" s="23" t="str">
        <f t="array" ref="M4">IF(OR(D4&lt;$AF$2, D4&gt;$AE$2), "Yes", "No")</f>
        <v>No</v>
      </c>
      <c r="N4" s="3"/>
      <c r="O4" s="3"/>
      <c r="P4" s="3"/>
      <c r="Q4" s="3"/>
      <c r="R4" s="3"/>
      <c r="S4" s="3"/>
      <c r="T4" s="3"/>
      <c r="AB4"/>
      <c r="AC4"/>
      <c r="AF4"/>
      <c r="AH4"/>
    </row>
    <row r="5" spans="1:36" x14ac:dyDescent="0.25">
      <c r="A5" s="2">
        <v>43354</v>
      </c>
      <c r="B5" s="17">
        <v>1824</v>
      </c>
      <c r="C5" s="1" t="s">
        <v>27</v>
      </c>
      <c r="D5" s="24">
        <v>3.51</v>
      </c>
      <c r="E5" s="15">
        <f>'[1]pH meter #2__083118AM'!$O$2</f>
        <v>3.5073563535911592</v>
      </c>
      <c r="F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43354.76666666667</v>
      </c>
      <c r="G5" s="6">
        <f>Table1689106[[#This Row],[Mean Value]]+$V$2</f>
        <v>3.527303060242065</v>
      </c>
      <c r="H5" s="6">
        <f>Table1689106[[#This Row],[Mean Value]]-$V$2</f>
        <v>3.4874096469402533</v>
      </c>
      <c r="I5" s="5">
        <f>Table1689106[[#This Row],[Mean Value]]+$W$2</f>
        <v>3.5472497668929703</v>
      </c>
      <c r="J5" s="5">
        <f>Table1689106[[#This Row],[Mean Value]]-($W$2)</f>
        <v>3.467462940289348</v>
      </c>
      <c r="K5" s="8">
        <f>Table1689106[[#This Row],[Mean Value]]+$X$2</f>
        <v>3.5671964735438761</v>
      </c>
      <c r="L5" s="9">
        <f>Table1689106[[#This Row],[Mean Value]]-$X$2</f>
        <v>3.4475162336384422</v>
      </c>
      <c r="M5" s="23" t="str">
        <f t="array" ref="M5">IF(OR(D5&lt;$AF$2, D5&gt;$AE$2), "Yes", "No")</f>
        <v>No</v>
      </c>
      <c r="N5" s="1"/>
      <c r="O5" s="1"/>
      <c r="P5" s="1"/>
      <c r="Q5" s="1"/>
      <c r="R5" s="3"/>
      <c r="S5" s="3"/>
      <c r="T5" s="3"/>
      <c r="AB5"/>
      <c r="AC5"/>
      <c r="AF5"/>
      <c r="AH5"/>
    </row>
    <row r="6" spans="1:36" x14ac:dyDescent="0.25">
      <c r="A6" s="2">
        <v>43362</v>
      </c>
      <c r="B6" s="17">
        <v>1300</v>
      </c>
      <c r="C6" s="21" t="s">
        <v>30</v>
      </c>
      <c r="D6" s="25">
        <v>3.53</v>
      </c>
      <c r="E6" s="22">
        <f>'[1]pH meter #2__083118AM'!$O$2</f>
        <v>3.5073563535911592</v>
      </c>
      <c r="F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43362.541666666664</v>
      </c>
      <c r="G6" s="6">
        <f>Table1689106[[#This Row],[Mean Value]]+$V$2</f>
        <v>3.527303060242065</v>
      </c>
      <c r="H6" s="6">
        <f>Table1689106[[#This Row],[Mean Value]]-$V$2</f>
        <v>3.4874096469402533</v>
      </c>
      <c r="I6" s="26">
        <f>Table1689106[[#This Row],[Mean Value]]+$W$2</f>
        <v>3.5472497668929703</v>
      </c>
      <c r="J6" s="26">
        <f>Table1689106[[#This Row],[Mean Value]]-($W$2)</f>
        <v>3.467462940289348</v>
      </c>
      <c r="K6" s="8">
        <f>Table1689106[[#This Row],[Mean Value]]+$X$2</f>
        <v>3.5671964735438761</v>
      </c>
      <c r="L6" s="9">
        <f>Table1689106[[#This Row],[Mean Value]]-$X$2</f>
        <v>3.4475162336384422</v>
      </c>
      <c r="M6" s="23" t="str">
        <f t="array" ref="M6">IF(OR(D6&lt;$AF$2, D6&gt;$AE$2), "Yes", "No")</f>
        <v>No</v>
      </c>
      <c r="N6" s="3"/>
      <c r="O6" s="3"/>
      <c r="P6" s="3"/>
      <c r="Q6" s="3"/>
      <c r="R6" s="3"/>
      <c r="S6" s="3"/>
      <c r="T6" s="3"/>
      <c r="AB6"/>
      <c r="AC6"/>
      <c r="AF6"/>
      <c r="AH6"/>
    </row>
    <row r="7" spans="1:36" x14ac:dyDescent="0.25">
      <c r="A7" s="2">
        <v>43362</v>
      </c>
      <c r="B7" s="17">
        <v>1302</v>
      </c>
      <c r="C7" s="21" t="s">
        <v>31</v>
      </c>
      <c r="D7" s="25">
        <v>3.53</v>
      </c>
      <c r="E7" s="22">
        <f>'[1]pH meter #2__083118AM'!$O$2</f>
        <v>3.5073563535911592</v>
      </c>
      <c r="F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43362.543055555558</v>
      </c>
      <c r="G7" s="6">
        <f>Table1689106[[#This Row],[Mean Value]]+$V$2</f>
        <v>3.527303060242065</v>
      </c>
      <c r="H7" s="6">
        <f>Table1689106[[#This Row],[Mean Value]]-$V$2</f>
        <v>3.4874096469402533</v>
      </c>
      <c r="I7" s="26">
        <f>Table1689106[[#This Row],[Mean Value]]+$W$2</f>
        <v>3.5472497668929703</v>
      </c>
      <c r="J7" s="26">
        <f>Table1689106[[#This Row],[Mean Value]]-($W$2)</f>
        <v>3.467462940289348</v>
      </c>
      <c r="K7" s="8">
        <f>Table1689106[[#This Row],[Mean Value]]+$X$2</f>
        <v>3.5671964735438761</v>
      </c>
      <c r="L7" s="9">
        <f>Table1689106[[#This Row],[Mean Value]]-$X$2</f>
        <v>3.4475162336384422</v>
      </c>
      <c r="M7" s="23" t="str">
        <f t="array" ref="M7">IF(OR(D7&lt;$AF$2, D7&gt;$AE$2), "Yes", "No")</f>
        <v>No</v>
      </c>
      <c r="N7" s="3"/>
      <c r="O7" s="3"/>
      <c r="P7" s="3"/>
      <c r="Q7" s="3" t="b">
        <f>AND(Table1689106[[#This Row],[Measured Value]]&gt;E6,E6&gt;E5,E5&gt;E4,E4&gt;E3,E3&gt;E2)</f>
        <v>0</v>
      </c>
      <c r="R7" s="3" t="b">
        <f>AND(Table1689106[[#This Row],[Measured Value]]&lt;E6,E6&lt;E5,E5&lt;E4,E4&lt;E3,E3&lt;E2)</f>
        <v>0</v>
      </c>
      <c r="S7" s="3"/>
      <c r="T7" s="3"/>
      <c r="AB7"/>
      <c r="AC7"/>
      <c r="AF7"/>
      <c r="AH7"/>
    </row>
    <row r="8" spans="1:36" x14ac:dyDescent="0.25">
      <c r="A8" s="2">
        <v>43362</v>
      </c>
      <c r="B8" s="17">
        <v>1331</v>
      </c>
      <c r="C8" s="21" t="s">
        <v>32</v>
      </c>
      <c r="D8" s="25">
        <v>3.52</v>
      </c>
      <c r="E8" s="22">
        <f>'[1]pH meter #2__083118AM'!$O$2</f>
        <v>3.5073563535911592</v>
      </c>
      <c r="F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43362.563194444447</v>
      </c>
      <c r="G8" s="6">
        <f>Table1689106[[#This Row],[Mean Value]]+$V$2</f>
        <v>3.527303060242065</v>
      </c>
      <c r="H8" s="6">
        <f>Table1689106[[#This Row],[Mean Value]]-$V$2</f>
        <v>3.4874096469402533</v>
      </c>
      <c r="I8" s="26">
        <f>Table1689106[[#This Row],[Mean Value]]+$W$2</f>
        <v>3.5472497668929703</v>
      </c>
      <c r="J8" s="26">
        <f>Table1689106[[#This Row],[Mean Value]]-($W$2)</f>
        <v>3.467462940289348</v>
      </c>
      <c r="K8" s="8">
        <f>Table1689106[[#This Row],[Mean Value]]+$X$2</f>
        <v>3.5671964735438761</v>
      </c>
      <c r="L8" s="9">
        <f>Table1689106[[#This Row],[Mean Value]]-$X$2</f>
        <v>3.4475162336384422</v>
      </c>
      <c r="M8" s="23" t="str">
        <f t="array" ref="M8">IF(OR(D8&lt;$AF$2, D8&gt;$AE$2), "Yes", "No")</f>
        <v>No</v>
      </c>
      <c r="N8" s="3"/>
      <c r="O8" s="3"/>
      <c r="P8" s="3"/>
      <c r="Q8" s="3" t="b">
        <f>AND(Table1689106[[#This Row],[Measured Value]]&gt;E7,E7&gt;E6,E6&gt;E5,E5&gt;E4,E4&gt;E3)</f>
        <v>0</v>
      </c>
      <c r="R8" s="3" t="b">
        <f>AND(Table1689106[[#This Row],[Measured Value]]&lt;E7,E7&lt;E6,E6&lt;E5,E5&lt;E4,E4&lt;E3)</f>
        <v>0</v>
      </c>
      <c r="S8" s="3"/>
      <c r="T8" s="3"/>
      <c r="AB8"/>
      <c r="AC8"/>
      <c r="AF8"/>
      <c r="AH8"/>
    </row>
    <row r="9" spans="1:36" x14ac:dyDescent="0.25">
      <c r="A9" s="2">
        <v>43362</v>
      </c>
      <c r="B9" s="17">
        <v>1345</v>
      </c>
      <c r="C9" s="21" t="s">
        <v>32</v>
      </c>
      <c r="D9" s="25">
        <v>3.5</v>
      </c>
      <c r="E9" s="22">
        <f>'[1]pH meter #2__083118AM'!$O$2</f>
        <v>3.5073563535911592</v>
      </c>
      <c r="F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43362.572916666664</v>
      </c>
      <c r="G9" s="6">
        <f>Table1689106[[#This Row],[Mean Value]]+$V$2</f>
        <v>3.527303060242065</v>
      </c>
      <c r="H9" s="6">
        <f>Table1689106[[#This Row],[Mean Value]]-$V$2</f>
        <v>3.4874096469402533</v>
      </c>
      <c r="I9" s="26">
        <f>Table1689106[[#This Row],[Mean Value]]+$W$2</f>
        <v>3.5472497668929703</v>
      </c>
      <c r="J9" s="26">
        <f>Table1689106[[#This Row],[Mean Value]]-($W$2)</f>
        <v>3.467462940289348</v>
      </c>
      <c r="K9" s="8">
        <f>Table1689106[[#This Row],[Mean Value]]+$X$2</f>
        <v>3.5671964735438761</v>
      </c>
      <c r="L9" s="9">
        <f>Table1689106[[#This Row],[Mean Value]]-$X$2</f>
        <v>3.4475162336384422</v>
      </c>
      <c r="M9" s="23" t="str">
        <f t="array" ref="M9">IF(OR(D9&lt;$AF$2, D9&gt;$AE$2), "Yes", "No")</f>
        <v>No</v>
      </c>
      <c r="N9" s="3"/>
      <c r="O9" s="3" t="b">
        <f>AND(Table1689106[[#This Row],[Measured Value]]&gt;Table1689106[[#This Row],[Mean Value]],D8&gt;E8,D7&gt;E7,D6&gt;E6,D5&gt;E5,D4&gt;E4,D3&gt;E3,D2&gt;E2)</f>
        <v>0</v>
      </c>
      <c r="P9" s="3" t="b">
        <f>AND(Table1689106[[#This Row],[Measured Value]]&lt;Table1689106[[#This Row],[Mean Value]],D8&lt;E8,D7&lt;E7,D6&lt;E6,D5&lt;E5,D4&lt;E4,D3&lt;E3,D2&lt;E2)</f>
        <v>0</v>
      </c>
      <c r="Q9" s="3" t="b">
        <f>AND(Table1689106[[#This Row],[Measured Value]]&gt;E8,E8&gt;E7,E7&gt;E6,E6&gt;E5,E5&gt;E4)</f>
        <v>0</v>
      </c>
      <c r="R9" s="3" t="b">
        <f>AND(Table1689106[[#This Row],[Measured Value]]&lt;E8,E8&lt;E7,E7&lt;E6,E6&lt;E5,E5&lt;E4)</f>
        <v>0</v>
      </c>
      <c r="S9" s="3"/>
      <c r="T9" s="3"/>
      <c r="AB9"/>
      <c r="AC9"/>
      <c r="AF9"/>
      <c r="AH9"/>
    </row>
    <row r="10" spans="1:36" x14ac:dyDescent="0.25">
      <c r="A10" s="2">
        <v>43362</v>
      </c>
      <c r="B10" s="17">
        <v>1400</v>
      </c>
      <c r="C10" s="21" t="s">
        <v>32</v>
      </c>
      <c r="D10" s="25">
        <v>3.51</v>
      </c>
      <c r="E10" s="22">
        <f>'[1]pH meter #2__083118AM'!$O$2</f>
        <v>3.5073563535911592</v>
      </c>
      <c r="F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43362.583333333336</v>
      </c>
      <c r="G10" s="6">
        <f>Table1689106[[#This Row],[Mean Value]]+$V$2</f>
        <v>3.527303060242065</v>
      </c>
      <c r="H10" s="6">
        <f>Table1689106[[#This Row],[Mean Value]]-$V$2</f>
        <v>3.4874096469402533</v>
      </c>
      <c r="I10" s="26">
        <f>Table1689106[[#This Row],[Mean Value]]+$W$2</f>
        <v>3.5472497668929703</v>
      </c>
      <c r="J10" s="26">
        <f>Table1689106[[#This Row],[Mean Value]]-($W$2)</f>
        <v>3.467462940289348</v>
      </c>
      <c r="K10" s="8">
        <f>Table1689106[[#This Row],[Mean Value]]+$X$2</f>
        <v>3.5671964735438761</v>
      </c>
      <c r="L10" s="9">
        <f>Table1689106[[#This Row],[Mean Value]]-$X$2</f>
        <v>3.4475162336384422</v>
      </c>
      <c r="M10" s="23" t="str">
        <f t="array" ref="M10">IF(OR(D10&lt;$AF$2, D10&gt;$AE$2), "Yes", "No")</f>
        <v>No</v>
      </c>
      <c r="N10" s="3"/>
      <c r="O10" s="3" t="b">
        <f>AND(Table1689106[[#This Row],[Measured Value]]&gt;Table1689106[[#This Row],[Mean Value]],D9&gt;E9,D8&gt;E8,D7&gt;E7,D6&gt;E6,D5&gt;E5,D4&gt;E4,D3&gt;E3)</f>
        <v>0</v>
      </c>
      <c r="P10" s="3" t="b">
        <f>AND(Table1689106[[#This Row],[Measured Value]]&lt;Table1689106[[#This Row],[Mean Value]],D9&lt;E9,D8&lt;E8,D7&lt;E7,D6&lt;E6,D5&lt;E5,D4&lt;E4,D3&lt;E3)</f>
        <v>0</v>
      </c>
      <c r="Q10" s="3" t="b">
        <f>AND(Table1689106[[#This Row],[Measured Value]]&gt;E9,E9&gt;E8,E8&gt;E7,E7&gt;E6,E6&gt;E5)</f>
        <v>0</v>
      </c>
      <c r="R10" s="3" t="b">
        <f>AND(Table1689106[[#This Row],[Measured Value]]&lt;E9,E9&lt;E8,E8&lt;E7,E7&lt;E6,E6&lt;E5)</f>
        <v>0</v>
      </c>
      <c r="S10" s="3"/>
      <c r="T10" s="3"/>
      <c r="AB10"/>
      <c r="AC10"/>
      <c r="AF10"/>
      <c r="AH10"/>
    </row>
    <row r="11" spans="1:36" x14ac:dyDescent="0.25">
      <c r="A11" s="2">
        <v>43362</v>
      </c>
      <c r="B11" s="17">
        <v>1410</v>
      </c>
      <c r="C11" s="21" t="s">
        <v>32</v>
      </c>
      <c r="D11" s="25">
        <v>3.51</v>
      </c>
      <c r="E11" s="22">
        <f>'[1]pH meter #2__083118AM'!$O$2</f>
        <v>3.5073563535911592</v>
      </c>
      <c r="F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43362.590277777781</v>
      </c>
      <c r="G11" s="6">
        <f>Table1689106[[#This Row],[Mean Value]]+$V$2</f>
        <v>3.527303060242065</v>
      </c>
      <c r="H11" s="6">
        <f>Table1689106[[#This Row],[Mean Value]]-$V$2</f>
        <v>3.4874096469402533</v>
      </c>
      <c r="I11" s="26">
        <f>Table1689106[[#This Row],[Mean Value]]+$W$2</f>
        <v>3.5472497668929703</v>
      </c>
      <c r="J11" s="26">
        <f>Table1689106[[#This Row],[Mean Value]]-($W$2)</f>
        <v>3.467462940289348</v>
      </c>
      <c r="K11" s="8">
        <f>Table1689106[[#This Row],[Mean Value]]+$X$2</f>
        <v>3.5671964735438761</v>
      </c>
      <c r="L11" s="9">
        <f>Table1689106[[#This Row],[Mean Value]]-$X$2</f>
        <v>3.4475162336384422</v>
      </c>
      <c r="M11" s="23" t="str">
        <f t="array" ref="M11">IF(OR(D11&lt;$AF$2, D11&gt;$AE$2), "Yes", "No")</f>
        <v>No</v>
      </c>
      <c r="N11" s="3"/>
      <c r="O11" s="3" t="b">
        <f>AND(Table1689106[[#This Row],[Measured Value]]&gt;Table1689106[[#This Row],[Mean Value]],D10&gt;E10,D9&gt;E9,D8&gt;E8,D7&gt;E7,D6&gt;E6,D5&gt;E5,D4&gt;E4)</f>
        <v>0</v>
      </c>
      <c r="P11" s="3" t="b">
        <f>AND(Table1689106[[#This Row],[Measured Value]]&lt;Table1689106[[#This Row],[Mean Value]],D10&lt;E10,D9&lt;E9,D8&lt;E8,D7&lt;E7,D6&lt;E6,D5&lt;E5,D4&lt;E4)</f>
        <v>0</v>
      </c>
      <c r="Q11" s="3" t="b">
        <f>AND(Table1689106[[#This Row],[Measured Value]]&gt;E10,E10&gt;E9,E9&gt;E8,E8&gt;E7,E7&gt;E6)</f>
        <v>0</v>
      </c>
      <c r="R11" s="3" t="b">
        <f>AND(Table1689106[[#This Row],[Measured Value]]&lt;E10,E10&lt;E9,E9&lt;E8,E8&lt;E7,E7&lt;E6)</f>
        <v>0</v>
      </c>
      <c r="S11" s="3"/>
      <c r="T11" s="3"/>
      <c r="AB11"/>
      <c r="AC11"/>
      <c r="AF11"/>
      <c r="AH11"/>
    </row>
    <row r="12" spans="1:36" x14ac:dyDescent="0.25">
      <c r="A12" s="2">
        <v>43362</v>
      </c>
      <c r="B12" s="17">
        <v>1427</v>
      </c>
      <c r="C12" s="21" t="s">
        <v>33</v>
      </c>
      <c r="D12" s="25">
        <v>3.52</v>
      </c>
      <c r="E12" s="22">
        <f>'[1]pH meter #2__083118AM'!$O$2</f>
        <v>3.5073563535911592</v>
      </c>
      <c r="F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43362.602083333331</v>
      </c>
      <c r="G12" s="6">
        <f>Table1689106[[#This Row],[Mean Value]]+$V$2</f>
        <v>3.527303060242065</v>
      </c>
      <c r="H12" s="6">
        <f>Table1689106[[#This Row],[Mean Value]]-$V$2</f>
        <v>3.4874096469402533</v>
      </c>
      <c r="I12" s="26">
        <f>Table1689106[[#This Row],[Mean Value]]+$W$2</f>
        <v>3.5472497668929703</v>
      </c>
      <c r="J12" s="26">
        <f>Table1689106[[#This Row],[Mean Value]]-($W$2)</f>
        <v>3.467462940289348</v>
      </c>
      <c r="K12" s="8">
        <f>Table1689106[[#This Row],[Mean Value]]+$X$2</f>
        <v>3.5671964735438761</v>
      </c>
      <c r="L12" s="9">
        <f>Table1689106[[#This Row],[Mean Value]]-$X$2</f>
        <v>3.4475162336384422</v>
      </c>
      <c r="M12" s="23" t="str">
        <f t="array" ref="M12">IF(OR(D12&lt;$AF$2, D12&gt;$AE$2), "Yes", "No")</f>
        <v>No</v>
      </c>
      <c r="N12" s="3"/>
      <c r="O12" s="3" t="b">
        <f>AND(Table1689106[[#This Row],[Measured Value]]&gt;Table1689106[[#This Row],[Mean Value]],D11&gt;E11,D10&gt;E10,D9&gt;E9,D8&gt;E8,D7&gt;E7,D6&gt;E6,D5&gt;E5)</f>
        <v>0</v>
      </c>
      <c r="P12" s="3" t="b">
        <f>AND(Table1689106[[#This Row],[Measured Value]]&lt;Table1689106[[#This Row],[Mean Value]],D11&lt;E11,D10&lt;E10,D9&lt;E9,D8&lt;E8,D7&lt;E7,D6&lt;E6,D5&lt;E5)</f>
        <v>0</v>
      </c>
      <c r="Q12" s="3" t="b">
        <f>AND(Table1689106[[#This Row],[Measured Value]]&gt;E11,E11&gt;E10,E10&gt;E9,E9&gt;E8,E8&gt;E7)</f>
        <v>0</v>
      </c>
      <c r="R12" s="3" t="b">
        <f>AND(Table1689106[[#This Row],[Measured Value]]&lt;E11,E11&lt;E10,E10&lt;E9,E9&lt;E8,E8&lt;E7)</f>
        <v>0</v>
      </c>
      <c r="S12" s="3"/>
      <c r="T12" s="3"/>
      <c r="AB12"/>
      <c r="AC12"/>
      <c r="AF12"/>
      <c r="AH12"/>
    </row>
    <row r="13" spans="1:36" x14ac:dyDescent="0.25">
      <c r="A13" s="2">
        <v>43362</v>
      </c>
      <c r="B13" s="17">
        <v>1530</v>
      </c>
      <c r="C13" s="21" t="s">
        <v>32</v>
      </c>
      <c r="D13" s="25">
        <v>3.5</v>
      </c>
      <c r="E13" s="22">
        <f>'[1]pH meter #2__083118AM'!$O$2</f>
        <v>3.5073563535911592</v>
      </c>
      <c r="F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43362.645833333336</v>
      </c>
      <c r="G13" s="6">
        <f>Table1689106[[#This Row],[Mean Value]]+$V$2</f>
        <v>3.527303060242065</v>
      </c>
      <c r="H13" s="6">
        <f>Table1689106[[#This Row],[Mean Value]]-$V$2</f>
        <v>3.4874096469402533</v>
      </c>
      <c r="I13" s="26">
        <f>Table1689106[[#This Row],[Mean Value]]+$W$2</f>
        <v>3.5472497668929703</v>
      </c>
      <c r="J13" s="26">
        <f>Table1689106[[#This Row],[Mean Value]]-($W$2)</f>
        <v>3.467462940289348</v>
      </c>
      <c r="K13" s="8">
        <f>Table1689106[[#This Row],[Mean Value]]+$X$2</f>
        <v>3.5671964735438761</v>
      </c>
      <c r="L13" s="9">
        <f>Table1689106[[#This Row],[Mean Value]]-$X$2</f>
        <v>3.4475162336384422</v>
      </c>
      <c r="M13" s="23" t="str">
        <f t="array" ref="M13">IF(OR(D13&lt;$AF$2, D13&gt;$AE$2), "Yes", "No")</f>
        <v>No</v>
      </c>
      <c r="N13" s="3"/>
      <c r="O13" s="3" t="b">
        <f>AND(Table1689106[[#This Row],[Measured Value]]&gt;Table1689106[[#This Row],[Mean Value]],D12&gt;E12,D11&gt;E11,D10&gt;E10,D9&gt;E9,D8&gt;E8,D7&gt;E7,D6&gt;E6)</f>
        <v>0</v>
      </c>
      <c r="P13" s="3" t="b">
        <f>AND(Table1689106[[#This Row],[Measured Value]]&lt;Table1689106[[#This Row],[Mean Value]],D12&lt;E12,D11&lt;E11,D10&lt;E10,D9&lt;E9,D8&lt;E8,D7&lt;E7,D6&lt;E6)</f>
        <v>0</v>
      </c>
      <c r="Q13" s="3" t="b">
        <f>AND(Table1689106[[#This Row],[Measured Value]]&gt;E12,E12&gt;E11,E11&gt;E10,E10&gt;E9,E9&gt;E8)</f>
        <v>0</v>
      </c>
      <c r="R13" s="3" t="b">
        <f>AND(Table1689106[[#This Row],[Measured Value]]&lt;E12,E12&lt;E11,E11&lt;E10,E10&lt;E9,E9&lt;E8)</f>
        <v>0</v>
      </c>
      <c r="S13" s="3"/>
      <c r="T13" s="3"/>
      <c r="AB13"/>
      <c r="AC13"/>
      <c r="AF13"/>
      <c r="AH13"/>
    </row>
    <row r="14" spans="1:36" x14ac:dyDescent="0.25">
      <c r="A14" s="2">
        <v>43362</v>
      </c>
      <c r="B14" s="17">
        <v>1555</v>
      </c>
      <c r="C14" s="21" t="s">
        <v>26</v>
      </c>
      <c r="D14" s="25">
        <v>3.52</v>
      </c>
      <c r="E14" s="22">
        <f>'[1]pH meter #2__083118AM'!$O$2</f>
        <v>3.5073563535911592</v>
      </c>
      <c r="F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43362.663194444445</v>
      </c>
      <c r="G14" s="6">
        <f>Table1689106[[#This Row],[Mean Value]]+$V$2</f>
        <v>3.527303060242065</v>
      </c>
      <c r="H14" s="6">
        <f>Table1689106[[#This Row],[Mean Value]]-$V$2</f>
        <v>3.4874096469402533</v>
      </c>
      <c r="I14" s="26">
        <f>Table1689106[[#This Row],[Mean Value]]+$W$2</f>
        <v>3.5472497668929703</v>
      </c>
      <c r="J14" s="26">
        <f>Table1689106[[#This Row],[Mean Value]]-($W$2)</f>
        <v>3.467462940289348</v>
      </c>
      <c r="K14" s="8">
        <f>Table1689106[[#This Row],[Mean Value]]+$X$2</f>
        <v>3.5671964735438761</v>
      </c>
      <c r="L14" s="9">
        <f>Table1689106[[#This Row],[Mean Value]]-$X$2</f>
        <v>3.4475162336384422</v>
      </c>
      <c r="M14" s="23" t="str">
        <f t="array" ref="M14">IF(OR(D14&lt;$AF$2, D14&gt;$AE$2), "Yes", "No")</f>
        <v>No</v>
      </c>
      <c r="N14" s="3"/>
      <c r="O14" s="3" t="b">
        <f>AND(Table1689106[[#This Row],[Measured Value]]&gt;Table1689106[[#This Row],[Mean Value]],D13&gt;E13,D12&gt;E12,D11&gt;E11,D10&gt;E10,D9&gt;E9,D8&gt;E8,D7&gt;E7)</f>
        <v>0</v>
      </c>
      <c r="P14" s="3" t="b">
        <f>AND(Table1689106[[#This Row],[Measured Value]]&lt;Table1689106[[#This Row],[Mean Value]],D13&lt;E13,D12&lt;E12,D11&lt;E11,D10&lt;E10,D9&lt;E9,D8&lt;E8,D7&lt;E7)</f>
        <v>0</v>
      </c>
      <c r="Q14" s="3" t="b">
        <f>AND(Table1689106[[#This Row],[Measured Value]]&gt;E13,E13&gt;E12,E12&gt;E11,E11&gt;E10,E10&gt;E9)</f>
        <v>0</v>
      </c>
      <c r="R14" s="3" t="b">
        <f>AND(Table1689106[[#This Row],[Measured Value]]&lt;E13,E13&lt;E12,E12&lt;E11,E11&lt;E10,E10&lt;E9)</f>
        <v>0</v>
      </c>
      <c r="S14" s="3"/>
      <c r="T14" s="3"/>
      <c r="AB14"/>
      <c r="AC14"/>
      <c r="AF14"/>
      <c r="AH14"/>
    </row>
    <row r="15" spans="1:36" x14ac:dyDescent="0.25">
      <c r="A15" s="2">
        <v>43362</v>
      </c>
      <c r="B15" s="17">
        <v>1648</v>
      </c>
      <c r="C15" s="21" t="s">
        <v>34</v>
      </c>
      <c r="D15" s="25">
        <v>3.5</v>
      </c>
      <c r="E15" s="22">
        <f>'[1]pH meter #2__083118AM'!$O$2</f>
        <v>3.5073563535911592</v>
      </c>
      <c r="F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</v>
      </c>
      <c r="G15" s="6">
        <f>Table1689106[[#This Row],[Mean Value]]+$V$2</f>
        <v>3.527303060242065</v>
      </c>
      <c r="H15" s="6">
        <f>Table1689106[[#This Row],[Mean Value]]-$V$2</f>
        <v>3.4874096469402533</v>
      </c>
      <c r="I15" s="26">
        <f>Table1689106[[#This Row],[Mean Value]]+$W$2</f>
        <v>3.5472497668929703</v>
      </c>
      <c r="J15" s="26">
        <f>Table1689106[[#This Row],[Mean Value]]-($W$2)</f>
        <v>3.467462940289348</v>
      </c>
      <c r="K15" s="8">
        <f>Table1689106[[#This Row],[Mean Value]]+$X$2</f>
        <v>3.5671964735438761</v>
      </c>
      <c r="L15" s="9">
        <f>Table1689106[[#This Row],[Mean Value]]-$X$2</f>
        <v>3.4475162336384422</v>
      </c>
      <c r="M15" s="23" t="str">
        <f t="array" ref="M15">IF(OR(D15&lt;$AF$2, D15&gt;$AE$2), "Yes", "No")</f>
        <v>No</v>
      </c>
      <c r="N15" s="3"/>
      <c r="O15" s="3" t="b">
        <f>AND(Table1689106[[#This Row],[Measured Value]]&gt;Table1689106[[#This Row],[Mean Value]],D14&gt;E14,D13&gt;E13,D12&gt;E12,D11&gt;E11,D10&gt;E10,D9&gt;E9,D8&gt;E8)</f>
        <v>0</v>
      </c>
      <c r="P15" s="3" t="b">
        <f>AND(Table1689106[[#This Row],[Measured Value]]&lt;Table1689106[[#This Row],[Mean Value]],D14&lt;E14,D13&lt;E13,D12&lt;E12,D11&lt;E11,D10&lt;E10,D9&lt;E9,D8&lt;E8)</f>
        <v>0</v>
      </c>
      <c r="Q15" s="3" t="b">
        <f>AND(Table1689106[[#This Row],[Measured Value]]&gt;E14,E14&gt;E13,E13&gt;E12,E12&gt;E11,E11&gt;E10)</f>
        <v>0</v>
      </c>
      <c r="R15" s="3" t="b">
        <f>AND(Table1689106[[#This Row],[Measured Value]]&lt;E14,E14&lt;E13,E13&lt;E12,E12&lt;E11,E11&lt;E10)</f>
        <v>0</v>
      </c>
      <c r="S15" s="3" t="b">
        <f>AND(Table1689106[[#This Row],[Measured Value]]&gt;E14,E14&lt;E13,E13&gt;E12,E12&lt;E11,E11&gt;E10,E10&lt;E9,E9&gt;E8,E8&lt;E7,E7&gt;E6,E6&lt;E5,E5&gt;E4,E4&lt;E3,E3&gt;E2)</f>
        <v>0</v>
      </c>
      <c r="T15" s="3" t="b">
        <f>AND(Table1689106[[#This Row],[Measured Value]]&lt;F14,F14&gt;F13,F13&lt;F12,F12&gt;F11,F11&lt;F10,F10&gt;F9,F9&lt;F8,F8&gt;F7,F7&lt;F6,F6&gt;F5,F5&lt;F4,F4&gt;F3,F3&lt;F2)</f>
        <v>0</v>
      </c>
      <c r="AB15"/>
      <c r="AC15"/>
      <c r="AF15"/>
      <c r="AH15"/>
    </row>
    <row r="16" spans="1:36" x14ac:dyDescent="0.25">
      <c r="A16" s="2">
        <v>43362</v>
      </c>
      <c r="B16" s="17">
        <v>1658</v>
      </c>
      <c r="C16" s="21" t="s">
        <v>34</v>
      </c>
      <c r="D16" s="25">
        <v>3.51</v>
      </c>
      <c r="E16" s="22">
        <f>'[1]pH meter #2__083118AM'!$O$2</f>
        <v>3.5073563535911592</v>
      </c>
      <c r="F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43362.706944444442</v>
      </c>
      <c r="G16" s="6">
        <f>Table1689106[[#This Row],[Mean Value]]+$V$2</f>
        <v>3.527303060242065</v>
      </c>
      <c r="H16" s="6">
        <f>Table1689106[[#This Row],[Mean Value]]-$V$2</f>
        <v>3.4874096469402533</v>
      </c>
      <c r="I16" s="26">
        <f>Table1689106[[#This Row],[Mean Value]]+$W$2</f>
        <v>3.5472497668929703</v>
      </c>
      <c r="J16" s="26">
        <f>Table1689106[[#This Row],[Mean Value]]-($W$2)</f>
        <v>3.467462940289348</v>
      </c>
      <c r="K16" s="8">
        <f>Table1689106[[#This Row],[Mean Value]]+$X$2</f>
        <v>3.5671964735438761</v>
      </c>
      <c r="L16" s="9">
        <f>Table1689106[[#This Row],[Mean Value]]-$X$2</f>
        <v>3.4475162336384422</v>
      </c>
      <c r="M16" s="23" t="str">
        <f t="array" ref="M16">IF(OR(D16&lt;$AF$2, D16&gt;$AE$2), "Yes", "No")</f>
        <v>No</v>
      </c>
      <c r="N16" s="3"/>
      <c r="O16" s="3" t="b">
        <f>AND(Table1689106[[#This Row],[Measured Value]]&gt;Table1689106[[#This Row],[Mean Value]],D15&gt;E15,D14&gt;E14,D13&gt;E13,D12&gt;E12,D11&gt;E11,D10&gt;E10,D9&gt;E9)</f>
        <v>0</v>
      </c>
      <c r="P16" s="3" t="b">
        <f>AND(Table1689106[[#This Row],[Measured Value]]&lt;Table1689106[[#This Row],[Mean Value]],D15&lt;E15,D14&lt;E14,D13&lt;E13,D12&lt;E12,D11&lt;E11,D10&lt;E10,D9&lt;E9)</f>
        <v>0</v>
      </c>
      <c r="Q16" s="3" t="b">
        <f>AND(Table1689106[[#This Row],[Measured Value]]&gt;E15,E15&gt;E14,E14&gt;E13,E13&gt;E12,E12&gt;E11)</f>
        <v>0</v>
      </c>
      <c r="R16" s="3" t="b">
        <f>AND(Table1689106[[#This Row],[Measured Value]]&lt;E15,E15&lt;E14,E14&lt;E13,E13&lt;E12,E12&lt;E11)</f>
        <v>0</v>
      </c>
      <c r="S16" s="3" t="b">
        <f>AND(Table1689106[[#This Row],[Measured Value]]&gt;E15,E15&lt;E14,E14&gt;E13,E13&lt;E12,E12&gt;E11,E11&lt;E10,E10&gt;E9,E9&lt;E8,E8&gt;E7,E7&lt;E6,E6&gt;E5,E5&lt;E4,E4&gt;E3)</f>
        <v>0</v>
      </c>
      <c r="T16" s="3" t="b">
        <f>AND(Table1689106[[#This Row],[Measured Value]]&lt;F15,F15&gt;F14,F14&lt;F13,F13&gt;F12,F12&lt;F11,F11&gt;F10,F10&lt;F9,F9&gt;F8,F8&lt;F7,F7&gt;F6,F6&lt;F5,F5&gt;F4,F4&lt;F3)</f>
        <v>0</v>
      </c>
      <c r="AB16"/>
      <c r="AC16"/>
      <c r="AF16"/>
      <c r="AH16"/>
    </row>
    <row r="17" spans="1:34" x14ac:dyDescent="0.25">
      <c r="A17" s="2">
        <v>43362</v>
      </c>
      <c r="B17" s="17">
        <v>1745</v>
      </c>
      <c r="C17" s="21" t="s">
        <v>34</v>
      </c>
      <c r="D17" s="25">
        <v>3.52</v>
      </c>
      <c r="E17" s="22">
        <f>'[1]pH meter #2__083118AM'!$O$2</f>
        <v>3.5073563535911592</v>
      </c>
      <c r="F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43362.739583333336</v>
      </c>
      <c r="G17" s="6">
        <f>Table1689106[[#This Row],[Mean Value]]+$V$2</f>
        <v>3.527303060242065</v>
      </c>
      <c r="H17" s="6">
        <f>Table1689106[[#This Row],[Mean Value]]-$V$2</f>
        <v>3.4874096469402533</v>
      </c>
      <c r="I17" s="26">
        <f>Table1689106[[#This Row],[Mean Value]]+$W$2</f>
        <v>3.5472497668929703</v>
      </c>
      <c r="J17" s="26">
        <f>Table1689106[[#This Row],[Mean Value]]-($W$2)</f>
        <v>3.467462940289348</v>
      </c>
      <c r="K17" s="8">
        <f>Table1689106[[#This Row],[Mean Value]]+$X$2</f>
        <v>3.5671964735438761</v>
      </c>
      <c r="L17" s="9">
        <f>Table1689106[[#This Row],[Mean Value]]-$X$2</f>
        <v>3.4475162336384422</v>
      </c>
      <c r="M17" s="23" t="str">
        <f t="array" ref="M17">IF(OR(D17&lt;$AF$2, D17&gt;$AE$2), "Yes", "No")</f>
        <v>No</v>
      </c>
      <c r="N17" s="3"/>
      <c r="O17" s="3" t="b">
        <f>AND(Table1689106[[#This Row],[Measured Value]]&gt;Table1689106[[#This Row],[Mean Value]],D16&gt;E16,D15&gt;E15,D14&gt;E14,D13&gt;E13,D12&gt;E12,D11&gt;E11,D10&gt;E10)</f>
        <v>0</v>
      </c>
      <c r="P17" s="3" t="b">
        <f>AND(Table1689106[[#This Row],[Measured Value]]&lt;Table1689106[[#This Row],[Mean Value]],D16&lt;E16,D15&lt;E15,D14&lt;E14,D13&lt;E13,D12&lt;E12,D11&lt;E11,D10&lt;E10)</f>
        <v>0</v>
      </c>
      <c r="Q17" s="3" t="b">
        <f>AND(Table1689106[[#This Row],[Measured Value]]&gt;E16,E16&gt;E15,E15&gt;E14,E14&gt;E13,E13&gt;E12)</f>
        <v>0</v>
      </c>
      <c r="R17" s="3" t="b">
        <f>AND(Table1689106[[#This Row],[Measured Value]]&lt;E16,E16&lt;E15,E15&lt;E14,E14&lt;E13,E13&lt;E12)</f>
        <v>0</v>
      </c>
      <c r="S17" s="3" t="b">
        <f>AND(Table1689106[[#This Row],[Measured Value]]&gt;E16,E16&lt;E15,E15&gt;E14,E14&lt;E13,E13&gt;E12,E12&lt;E11,E11&gt;E10,E10&lt;E9,E9&gt;E8,E8&lt;E7,E7&gt;E6,E6&lt;E5,E5&gt;E4)</f>
        <v>0</v>
      </c>
      <c r="T17" s="3" t="b">
        <f>AND(Table1689106[[#This Row],[Measured Value]]&lt;F16,F16&gt;F15,F15&lt;F14,F14&gt;F13,F13&lt;F12,F12&gt;F11,F11&lt;F10,F10&gt;F9,F9&lt;F8,F8&gt;F7,F7&lt;F6,F6&gt;F5,F5&lt;F4)</f>
        <v>0</v>
      </c>
      <c r="AB17"/>
      <c r="AC17"/>
      <c r="AF17"/>
      <c r="AH17"/>
    </row>
    <row r="18" spans="1:34" x14ac:dyDescent="0.25">
      <c r="A18" s="2">
        <v>43362</v>
      </c>
      <c r="B18" s="17">
        <v>1846</v>
      </c>
      <c r="C18" s="21" t="s">
        <v>34</v>
      </c>
      <c r="D18" s="25">
        <v>3.5</v>
      </c>
      <c r="E18" s="22">
        <f>'[1]pH meter #2__083118AM'!$O$2</f>
        <v>3.5073563535911592</v>
      </c>
      <c r="F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43362.781944444447</v>
      </c>
      <c r="G18" s="6">
        <f>Table1689106[[#This Row],[Mean Value]]+$V$2</f>
        <v>3.527303060242065</v>
      </c>
      <c r="H18" s="6">
        <f>Table1689106[[#This Row],[Mean Value]]-$V$2</f>
        <v>3.4874096469402533</v>
      </c>
      <c r="I18" s="26">
        <f>Table1689106[[#This Row],[Mean Value]]+$W$2</f>
        <v>3.5472497668929703</v>
      </c>
      <c r="J18" s="26">
        <f>Table1689106[[#This Row],[Mean Value]]-($W$2)</f>
        <v>3.467462940289348</v>
      </c>
      <c r="K18" s="8">
        <f>Table1689106[[#This Row],[Mean Value]]+$X$2</f>
        <v>3.5671964735438761</v>
      </c>
      <c r="L18" s="9">
        <f>Table1689106[[#This Row],[Mean Value]]-$X$2</f>
        <v>3.4475162336384422</v>
      </c>
      <c r="M18" s="23" t="str">
        <f t="array" ref="M18">IF(OR(D18&lt;$AF$2, D18&gt;$AE$2), "Yes", "No")</f>
        <v>No</v>
      </c>
      <c r="N18" s="3"/>
      <c r="O18" s="3" t="b">
        <f>AND(Table1689106[[#This Row],[Measured Value]]&gt;Table1689106[[#This Row],[Mean Value]],D17&gt;E17,D16&gt;E16,D15&gt;E15,D14&gt;E14,D13&gt;E13,D12&gt;E12,D11&gt;E11)</f>
        <v>0</v>
      </c>
      <c r="P18" s="3" t="b">
        <f>AND(Table1689106[[#This Row],[Measured Value]]&lt;Table1689106[[#This Row],[Mean Value]],D17&lt;E17,D16&lt;E16,D15&lt;E15,D14&lt;E14,D13&lt;E13,D12&lt;E12,D11&lt;E11)</f>
        <v>0</v>
      </c>
      <c r="Q18" s="3" t="b">
        <f>AND(Table1689106[[#This Row],[Measured Value]]&gt;E17,E17&gt;E16,E16&gt;E15,E15&gt;E14,E14&gt;E13)</f>
        <v>0</v>
      </c>
      <c r="R18" s="3" t="b">
        <f>AND(Table1689106[[#This Row],[Measured Value]]&lt;E17,E17&lt;E16,E16&lt;E15,E15&lt;E14,E14&lt;E13)</f>
        <v>0</v>
      </c>
      <c r="S18" s="3" t="b">
        <f>AND(Table1689106[[#This Row],[Measured Value]]&gt;E17,E17&lt;E16,E16&gt;E15,E15&lt;E14,E14&gt;E13,E13&lt;E12,E12&gt;E11,E11&lt;E10,E10&gt;E9,E9&lt;E8,E8&gt;E7,E7&lt;E6,E6&gt;E5)</f>
        <v>0</v>
      </c>
      <c r="T18" s="3" t="b">
        <f>AND(Table1689106[[#This Row],[Measured Value]]&lt;F17,F17&gt;F16,F16&lt;F15,F15&gt;F14,F14&lt;F13,F13&gt;F12,F12&lt;F11,F11&gt;F10,F10&lt;F9,F9&gt;F8,F8&lt;F7,F7&gt;F6,F6&lt;F5)</f>
        <v>0</v>
      </c>
      <c r="AB18"/>
      <c r="AC18"/>
      <c r="AF18"/>
      <c r="AH18"/>
    </row>
    <row r="19" spans="1:34" x14ac:dyDescent="0.25">
      <c r="A19" s="2">
        <v>43363</v>
      </c>
      <c r="B19" s="17">
        <v>601</v>
      </c>
      <c r="C19" s="21" t="s">
        <v>31</v>
      </c>
      <c r="D19" s="25">
        <v>3.53</v>
      </c>
      <c r="E19" s="22">
        <f>'[1]pH meter #2__083118AM'!$O$2</f>
        <v>3.5073563535911592</v>
      </c>
      <c r="F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43363.250694444447</v>
      </c>
      <c r="G19" s="6">
        <f>Table1689106[[#This Row],[Mean Value]]+$V$2</f>
        <v>3.527303060242065</v>
      </c>
      <c r="H19" s="6">
        <f>Table1689106[[#This Row],[Mean Value]]-$V$2</f>
        <v>3.4874096469402533</v>
      </c>
      <c r="I19" s="26">
        <f>Table1689106[[#This Row],[Mean Value]]+$W$2</f>
        <v>3.5472497668929703</v>
      </c>
      <c r="J19" s="26">
        <f>Table1689106[[#This Row],[Mean Value]]-($W$2)</f>
        <v>3.467462940289348</v>
      </c>
      <c r="K19" s="8">
        <f>Table1689106[[#This Row],[Mean Value]]+$X$2</f>
        <v>3.5671964735438761</v>
      </c>
      <c r="L19" s="9">
        <f>Table1689106[[#This Row],[Mean Value]]-$X$2</f>
        <v>3.4475162336384422</v>
      </c>
      <c r="M19" s="23" t="str">
        <f t="array" ref="M19">IF(OR(D19&lt;$AF$2, D19&gt;$AE$2), "Yes", "No")</f>
        <v>No</v>
      </c>
      <c r="N19" s="3"/>
      <c r="O19" s="3" t="b">
        <f>AND(Table1689106[[#This Row],[Measured Value]]&gt;Table1689106[[#This Row],[Mean Value]],D18&gt;E18,D17&gt;E17,D16&gt;E16,D15&gt;E15,D14&gt;E14,D13&gt;E13,D12&gt;E12)</f>
        <v>0</v>
      </c>
      <c r="P19" s="3" t="b">
        <f>AND(Table1689106[[#This Row],[Measured Value]]&lt;Table1689106[[#This Row],[Mean Value]],D18&lt;E18,D17&lt;E17,D16&lt;E16,D15&lt;E15,D14&lt;E14,D13&lt;E13,D12&lt;E12)</f>
        <v>0</v>
      </c>
      <c r="Q19" s="3" t="b">
        <f>AND(Table1689106[[#This Row],[Measured Value]]&gt;E18,E18&gt;E17,E17&gt;E16,E16&gt;E15,E15&gt;E14)</f>
        <v>0</v>
      </c>
      <c r="R19" s="3" t="b">
        <f>AND(Table1689106[[#This Row],[Measured Value]]&lt;E18,E18&lt;E17,E17&lt;E16,E16&lt;E15,E15&lt;E14)</f>
        <v>0</v>
      </c>
      <c r="S19" s="3" t="b">
        <f>AND(Table1689106[[#This Row],[Measured Value]]&gt;E18,E18&lt;E17,E17&gt;E16,E16&lt;E15,E15&gt;E14,E14&lt;E13,E13&gt;E12,E12&lt;E11,E11&gt;E10,E10&lt;E9,E9&gt;E8,E8&lt;E7,E7&gt;E6)</f>
        <v>0</v>
      </c>
      <c r="T19" s="3" t="b">
        <f>AND(Table1689106[[#This Row],[Measured Value]]&lt;F18,F18&gt;F17,F17&lt;F16,F16&gt;F15,F15&lt;F14,F14&gt;F13,F13&lt;F12,F12&gt;F11,F11&lt;F10,F10&gt;F9,F9&lt;F8,F8&gt;F7,F7&lt;F6)</f>
        <v>0</v>
      </c>
      <c r="AB19"/>
      <c r="AC19"/>
      <c r="AF19"/>
      <c r="AH19"/>
    </row>
    <row r="20" spans="1:34" x14ac:dyDescent="0.25">
      <c r="A20" s="2">
        <v>43363</v>
      </c>
      <c r="B20" s="17">
        <v>620</v>
      </c>
      <c r="C20" s="21" t="s">
        <v>31</v>
      </c>
      <c r="D20" s="25">
        <v>3.53</v>
      </c>
      <c r="E20" s="22">
        <f>'[1]pH meter #2__083118AM'!$O$2</f>
        <v>3.5073563535911592</v>
      </c>
      <c r="F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43363.263888888891</v>
      </c>
      <c r="G20" s="6">
        <f>Table1689106[[#This Row],[Mean Value]]+$V$2</f>
        <v>3.527303060242065</v>
      </c>
      <c r="H20" s="6">
        <f>Table1689106[[#This Row],[Mean Value]]-$V$2</f>
        <v>3.4874096469402533</v>
      </c>
      <c r="I20" s="26">
        <f>Table1689106[[#This Row],[Mean Value]]+$W$2</f>
        <v>3.5472497668929703</v>
      </c>
      <c r="J20" s="26">
        <f>Table1689106[[#This Row],[Mean Value]]-($W$2)</f>
        <v>3.467462940289348</v>
      </c>
      <c r="K20" s="8">
        <f>Table1689106[[#This Row],[Mean Value]]+$X$2</f>
        <v>3.5671964735438761</v>
      </c>
      <c r="L20" s="9">
        <f>Table1689106[[#This Row],[Mean Value]]-$X$2</f>
        <v>3.4475162336384422</v>
      </c>
      <c r="M20" s="23" t="str">
        <f t="array" ref="M20">IF(OR(D20&lt;$AF$2, D20&gt;$AE$2), "Yes", "No")</f>
        <v>No</v>
      </c>
      <c r="N20" s="3"/>
      <c r="O20" s="3" t="b">
        <f>AND(Table1689106[[#This Row],[Measured Value]]&gt;Table1689106[[#This Row],[Mean Value]],D19&gt;E19,D18&gt;E18,D17&gt;E17,D16&gt;E16,D15&gt;E15,D14&gt;E14,D13&gt;E13)</f>
        <v>0</v>
      </c>
      <c r="P20" s="3" t="b">
        <f>AND(Table1689106[[#This Row],[Measured Value]]&lt;Table1689106[[#This Row],[Mean Value]],D19&lt;E19,D18&lt;E18,D17&lt;E17,D16&lt;E16,D15&lt;E15,D14&lt;E14,D13&lt;E13)</f>
        <v>0</v>
      </c>
      <c r="Q20" s="3" t="b">
        <f>AND(Table1689106[[#This Row],[Measured Value]]&gt;E19,E19&gt;E18,E18&gt;E17,E17&gt;E16,E16&gt;E15)</f>
        <v>0</v>
      </c>
      <c r="R20" s="3" t="b">
        <f>AND(Table1689106[[#This Row],[Measured Value]]&lt;E19,E19&lt;E18,E18&lt;E17,E17&lt;E16,E16&lt;E15)</f>
        <v>0</v>
      </c>
      <c r="S20" s="3" t="b">
        <f>AND(Table1689106[[#This Row],[Measured Value]]&gt;E19,E19&lt;E18,E18&gt;E17,E17&lt;E16,E16&gt;E15,E15&lt;E14,E14&gt;E13,E13&lt;E12,E12&gt;E11,E11&lt;E10,E10&gt;E9,E9&lt;E8,E8&gt;E7)</f>
        <v>0</v>
      </c>
      <c r="T20" s="3" t="b">
        <f>AND(Table1689106[[#This Row],[Measured Value]]&lt;F19,F19&gt;F18,F18&lt;F17,F17&gt;F16,F16&lt;F15,F15&gt;F14,F14&lt;F13,F13&gt;F12,F12&lt;F11,F11&gt;F10,F10&lt;F9,F9&gt;F8,F8&lt;F7)</f>
        <v>0</v>
      </c>
      <c r="AB20"/>
      <c r="AC20"/>
      <c r="AF20"/>
      <c r="AH20"/>
    </row>
    <row r="21" spans="1:34" x14ac:dyDescent="0.25">
      <c r="A21" s="2">
        <v>43363</v>
      </c>
      <c r="B21" s="17">
        <v>635</v>
      </c>
      <c r="C21" s="21" t="s">
        <v>30</v>
      </c>
      <c r="D21" s="25">
        <v>3.53</v>
      </c>
      <c r="E21" s="22">
        <f>'[1]pH meter #2__083118AM'!$O$2</f>
        <v>3.5073563535911592</v>
      </c>
      <c r="F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43363.274305555555</v>
      </c>
      <c r="G21" s="6">
        <f>Table1689106[[#This Row],[Mean Value]]+$V$2</f>
        <v>3.527303060242065</v>
      </c>
      <c r="H21" s="6">
        <f>Table1689106[[#This Row],[Mean Value]]-$V$2</f>
        <v>3.4874096469402533</v>
      </c>
      <c r="I21" s="26">
        <f>Table1689106[[#This Row],[Mean Value]]+$W$2</f>
        <v>3.5472497668929703</v>
      </c>
      <c r="J21" s="26">
        <f>Table1689106[[#This Row],[Mean Value]]-($W$2)</f>
        <v>3.467462940289348</v>
      </c>
      <c r="K21" s="8">
        <f>Table1689106[[#This Row],[Mean Value]]+$X$2</f>
        <v>3.5671964735438761</v>
      </c>
      <c r="L21" s="9">
        <f>Table1689106[[#This Row],[Mean Value]]-$X$2</f>
        <v>3.4475162336384422</v>
      </c>
      <c r="M21" s="23" t="str">
        <f t="array" ref="M21">IF(OR(D21&lt;$AF$2, D21&gt;$AE$2), "Yes", "No")</f>
        <v>No</v>
      </c>
      <c r="N21" s="3"/>
      <c r="O21" s="3" t="b">
        <f>AND(Table1689106[[#This Row],[Measured Value]]&gt;Table1689106[[#This Row],[Mean Value]],D20&gt;E20,D19&gt;E19,D18&gt;E18,D17&gt;E17,D16&gt;E16,D15&gt;E15,D14&gt;E14)</f>
        <v>0</v>
      </c>
      <c r="P21" s="3" t="b">
        <f>AND(Table1689106[[#This Row],[Measured Value]]&lt;Table1689106[[#This Row],[Mean Value]],D20&lt;E20,D19&lt;E19,D18&lt;E18,D17&lt;E17,D16&lt;E16,D15&lt;E15,D14&lt;E14)</f>
        <v>0</v>
      </c>
      <c r="Q21" s="3" t="b">
        <f>AND(Table1689106[[#This Row],[Measured Value]]&gt;E20,E20&gt;E19,E19&gt;E18,E18&gt;E17,E17&gt;E16)</f>
        <v>0</v>
      </c>
      <c r="R21" s="3" t="b">
        <f>AND(Table1689106[[#This Row],[Measured Value]]&lt;E20,E20&lt;E19,E19&lt;E18,E18&lt;E17,E17&lt;E16)</f>
        <v>0</v>
      </c>
      <c r="S21" s="3" t="b">
        <f>AND(Table1689106[[#This Row],[Measured Value]]&gt;E20,E20&lt;E19,E19&gt;E18,E18&lt;E17,E17&gt;E16,E16&lt;E15,E15&gt;E14,E14&lt;E13,E13&gt;E12,E12&lt;E11,E11&gt;E10,E10&lt;E9,E9&gt;E8)</f>
        <v>0</v>
      </c>
      <c r="T21" s="3" t="b">
        <f>AND(Table1689106[[#This Row],[Measured Value]]&lt;F20,F20&gt;F19,F19&lt;F18,F18&gt;F17,F17&lt;F16,F16&gt;F15,F15&lt;F14,F14&gt;F13,F13&lt;F12,F12&gt;F11,F11&lt;F10,F10&gt;F9,F9&lt;F8)</f>
        <v>0</v>
      </c>
      <c r="AB21"/>
      <c r="AC21"/>
      <c r="AF21"/>
      <c r="AH21"/>
    </row>
    <row r="22" spans="1:34" x14ac:dyDescent="0.25">
      <c r="A22" s="2">
        <v>43363</v>
      </c>
      <c r="B22" s="17">
        <v>646</v>
      </c>
      <c r="C22" s="21" t="s">
        <v>31</v>
      </c>
      <c r="D22" s="25">
        <v>3.53</v>
      </c>
      <c r="E22" s="22">
        <f>'[1]pH meter #2__083118AM'!$O$2</f>
        <v>3.5073563535911592</v>
      </c>
      <c r="F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43363.281944444447</v>
      </c>
      <c r="G22" s="6">
        <f>Table1689106[[#This Row],[Mean Value]]+$V$2</f>
        <v>3.527303060242065</v>
      </c>
      <c r="H22" s="6">
        <f>Table1689106[[#This Row],[Mean Value]]-$V$2</f>
        <v>3.4874096469402533</v>
      </c>
      <c r="I22" s="26">
        <f>Table1689106[[#This Row],[Mean Value]]+$W$2</f>
        <v>3.5472497668929703</v>
      </c>
      <c r="J22" s="26">
        <f>Table1689106[[#This Row],[Mean Value]]-($W$2)</f>
        <v>3.467462940289348</v>
      </c>
      <c r="K22" s="8">
        <f>Table1689106[[#This Row],[Mean Value]]+$X$2</f>
        <v>3.5671964735438761</v>
      </c>
      <c r="L22" s="9">
        <f>Table1689106[[#This Row],[Mean Value]]-$X$2</f>
        <v>3.4475162336384422</v>
      </c>
      <c r="M22" s="23" t="str">
        <f t="array" ref="M22">IF(OR(D22&lt;$AF$2, D22&gt;$AE$2), "Yes", "No")</f>
        <v>No</v>
      </c>
      <c r="N22" s="3"/>
      <c r="O22" s="3" t="b">
        <f>AND(Table1689106[[#This Row],[Measured Value]]&gt;Table1689106[[#This Row],[Mean Value]],D21&gt;E21,D20&gt;E20,D19&gt;E19,D18&gt;E18,D17&gt;E17,D16&gt;E16,D15&gt;E15)</f>
        <v>0</v>
      </c>
      <c r="P22" s="3" t="b">
        <f>AND(Table1689106[[#This Row],[Measured Value]]&lt;Table1689106[[#This Row],[Mean Value]],D21&lt;E21,D20&lt;E20,D19&lt;E19,D18&lt;E18,D17&lt;E17,D16&lt;E16,D15&lt;E15)</f>
        <v>0</v>
      </c>
      <c r="Q22" s="3" t="b">
        <f>AND(Table1689106[[#This Row],[Measured Value]]&gt;E21,E21&gt;E20,E20&gt;E19,E19&gt;E18,E18&gt;E17)</f>
        <v>0</v>
      </c>
      <c r="R22" s="3" t="b">
        <f>AND(Table1689106[[#This Row],[Measured Value]]&lt;E21,E21&lt;E20,E20&lt;E19,E19&lt;E18,E18&lt;E17)</f>
        <v>0</v>
      </c>
      <c r="S22" s="3" t="b">
        <f>AND(Table1689106[[#This Row],[Measured Value]]&gt;E21,E21&lt;E20,E20&gt;E19,E19&lt;E18,E18&gt;E17,E17&lt;E16,E16&gt;E15,E15&lt;E14,E14&gt;E13,E13&lt;E12,E12&gt;E11,E11&lt;E10,E10&gt;E9)</f>
        <v>0</v>
      </c>
      <c r="T22" s="3" t="b">
        <f>AND(Table1689106[[#This Row],[Measured Value]]&lt;F21,F21&gt;F20,F20&lt;F19,F19&gt;F18,F18&lt;F17,F17&gt;F16,F16&lt;F15,F15&gt;F14,F14&lt;F13,F13&gt;F12,F12&lt;F11,F11&gt;F10,F10&lt;F9)</f>
        <v>0</v>
      </c>
      <c r="AB22"/>
      <c r="AC22"/>
      <c r="AF22"/>
      <c r="AH22"/>
    </row>
    <row r="23" spans="1:34" x14ac:dyDescent="0.25">
      <c r="A23" s="2">
        <v>43363</v>
      </c>
      <c r="B23" s="17">
        <v>715</v>
      </c>
      <c r="C23" s="21" t="s">
        <v>31</v>
      </c>
      <c r="D23" s="25">
        <v>3.53</v>
      </c>
      <c r="E23" s="22">
        <f>'[1]pH meter #2__083118AM'!$O$2</f>
        <v>3.5073563535911592</v>
      </c>
      <c r="F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43363.302083333336</v>
      </c>
      <c r="G23" s="6">
        <f>Table1689106[[#This Row],[Mean Value]]+$V$2</f>
        <v>3.527303060242065</v>
      </c>
      <c r="H23" s="6">
        <f>Table1689106[[#This Row],[Mean Value]]-$V$2</f>
        <v>3.4874096469402533</v>
      </c>
      <c r="I23" s="26">
        <f>Table1689106[[#This Row],[Mean Value]]+$W$2</f>
        <v>3.5472497668929703</v>
      </c>
      <c r="J23" s="26">
        <f>Table1689106[[#This Row],[Mean Value]]-($W$2)</f>
        <v>3.467462940289348</v>
      </c>
      <c r="K23" s="8">
        <f>Table1689106[[#This Row],[Mean Value]]+$X$2</f>
        <v>3.5671964735438761</v>
      </c>
      <c r="L23" s="9">
        <f>Table1689106[[#This Row],[Mean Value]]-$X$2</f>
        <v>3.4475162336384422</v>
      </c>
      <c r="M23" s="23" t="str">
        <f t="array" ref="M23">IF(OR(D23&lt;$AF$2, D23&gt;$AE$2), "Yes", "No")</f>
        <v>No</v>
      </c>
      <c r="N23" s="3"/>
      <c r="O23" s="3" t="b">
        <f>AND(Table1689106[[#This Row],[Measured Value]]&gt;Table1689106[[#This Row],[Mean Value]],D22&gt;E22,D21&gt;E21,D20&gt;E20,D19&gt;E19,D18&gt;E18,D17&gt;E17,D16&gt;E16)</f>
        <v>0</v>
      </c>
      <c r="P23" s="3" t="b">
        <f>AND(Table1689106[[#This Row],[Measured Value]]&lt;Table1689106[[#This Row],[Mean Value]],D22&lt;E22,D21&lt;E21,D20&lt;E20,D19&lt;E19,D18&lt;E18,D17&lt;E17,D16&lt;E16)</f>
        <v>0</v>
      </c>
      <c r="Q23" s="3" t="b">
        <f>AND(Table1689106[[#This Row],[Measured Value]]&gt;E22,E22&gt;E21,E21&gt;E20,E20&gt;E19,E19&gt;E18)</f>
        <v>0</v>
      </c>
      <c r="R23" s="3" t="b">
        <f>AND(Table1689106[[#This Row],[Measured Value]]&lt;E22,E22&lt;E21,E21&lt;E20,E20&lt;E19,E19&lt;E18)</f>
        <v>0</v>
      </c>
      <c r="S23" s="3" t="b">
        <f>AND(Table1689106[[#This Row],[Measured Value]]&gt;E22,E22&lt;E21,E21&gt;E20,E20&lt;E19,E19&gt;E18,E18&lt;E17,E17&gt;E16,E16&lt;E15,E15&gt;E14,E14&lt;E13,E13&gt;E12,E12&lt;E11,E11&gt;E10)</f>
        <v>0</v>
      </c>
      <c r="T23" s="3" t="b">
        <f>AND(Table1689106[[#This Row],[Measured Value]]&lt;F22,F22&gt;F21,F21&lt;F20,F20&gt;F19,F19&lt;F18,F18&gt;F17,F17&lt;F16,F16&gt;F15,F15&lt;F14,F14&gt;F13,F13&lt;F12,F12&gt;F11,F11&lt;F10)</f>
        <v>0</v>
      </c>
      <c r="AB23"/>
      <c r="AC23"/>
      <c r="AF23"/>
      <c r="AH23"/>
    </row>
    <row r="24" spans="1:34" x14ac:dyDescent="0.25">
      <c r="A24" s="2">
        <v>43363</v>
      </c>
      <c r="B24" s="17">
        <v>745</v>
      </c>
      <c r="C24" s="21" t="s">
        <v>30</v>
      </c>
      <c r="D24" s="25">
        <v>3.53</v>
      </c>
      <c r="E24" s="22">
        <f>'[1]pH meter #2__083118AM'!$O$2</f>
        <v>3.5073563535911592</v>
      </c>
      <c r="F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43363.322916666664</v>
      </c>
      <c r="G24" s="6">
        <f>Table1689106[[#This Row],[Mean Value]]+$V$2</f>
        <v>3.527303060242065</v>
      </c>
      <c r="H24" s="6">
        <f>Table1689106[[#This Row],[Mean Value]]-$V$2</f>
        <v>3.4874096469402533</v>
      </c>
      <c r="I24" s="26">
        <f>Table1689106[[#This Row],[Mean Value]]+$W$2</f>
        <v>3.5472497668929703</v>
      </c>
      <c r="J24" s="26">
        <f>Table1689106[[#This Row],[Mean Value]]-($W$2)</f>
        <v>3.467462940289348</v>
      </c>
      <c r="K24" s="8">
        <f>Table1689106[[#This Row],[Mean Value]]+$X$2</f>
        <v>3.5671964735438761</v>
      </c>
      <c r="L24" s="9">
        <f>Table1689106[[#This Row],[Mean Value]]-$X$2</f>
        <v>3.4475162336384422</v>
      </c>
      <c r="M24" s="23" t="str">
        <f t="array" ref="M24">IF(OR(D24&lt;$AF$2, D24&gt;$AE$2), "Yes", "No")</f>
        <v>No</v>
      </c>
      <c r="N24" s="3"/>
      <c r="O24" s="3" t="b">
        <f>AND(Table1689106[[#This Row],[Measured Value]]&gt;Table1689106[[#This Row],[Mean Value]],D23&gt;E23,D22&gt;E22,D21&gt;E21,D20&gt;E20,D19&gt;E19,D18&gt;E18,D17&gt;E17)</f>
        <v>0</v>
      </c>
      <c r="P24" s="3" t="b">
        <f>AND(Table1689106[[#This Row],[Measured Value]]&lt;Table1689106[[#This Row],[Mean Value]],D23&lt;E23,D22&lt;E22,D21&lt;E21,D20&lt;E20,D19&lt;E19,D18&lt;E18,D17&lt;E17)</f>
        <v>0</v>
      </c>
      <c r="Q24" s="3" t="b">
        <f>AND(Table1689106[[#This Row],[Measured Value]]&gt;E23,E23&gt;E22,E22&gt;E21,E21&gt;E20,E20&gt;E19)</f>
        <v>0</v>
      </c>
      <c r="R24" s="3" t="b">
        <f>AND(Table1689106[[#This Row],[Measured Value]]&lt;E23,E23&lt;E22,E22&lt;E21,E21&lt;E20,E20&lt;E19)</f>
        <v>0</v>
      </c>
      <c r="S24" s="3" t="b">
        <f>AND(Table1689106[[#This Row],[Measured Value]]&gt;E23,E23&lt;E22,E22&gt;E21,E21&lt;E20,E20&gt;E19,E19&lt;E18,E18&gt;E17,E17&lt;E16,E16&gt;E15,E15&lt;E14,E14&gt;E13,E13&lt;E12,E12&gt;E11)</f>
        <v>0</v>
      </c>
      <c r="T24" s="3" t="b">
        <f>AND(Table1689106[[#This Row],[Measured Value]]&lt;F23,F23&gt;F22,F22&lt;F21,F21&gt;F20,F20&lt;F19,F19&gt;F18,F18&lt;F17,F17&gt;F16,F16&lt;F15,F15&gt;F14,F14&lt;F13,F13&gt;F12,F12&lt;F11)</f>
        <v>0</v>
      </c>
      <c r="AB24"/>
      <c r="AC24"/>
      <c r="AF24"/>
      <c r="AH24"/>
    </row>
    <row r="25" spans="1:34" x14ac:dyDescent="0.25">
      <c r="A25" s="2">
        <v>43363</v>
      </c>
      <c r="B25" s="17">
        <v>815</v>
      </c>
      <c r="C25" s="21" t="s">
        <v>30</v>
      </c>
      <c r="D25" s="25">
        <v>3.52</v>
      </c>
      <c r="E25" s="22">
        <f>'[1]pH meter #2__083118AM'!$O$2</f>
        <v>3.5073563535911592</v>
      </c>
      <c r="F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43363.34375</v>
      </c>
      <c r="G25" s="6">
        <f>Table1689106[[#This Row],[Mean Value]]+$V$2</f>
        <v>3.527303060242065</v>
      </c>
      <c r="H25" s="6">
        <f>Table1689106[[#This Row],[Mean Value]]-$V$2</f>
        <v>3.4874096469402533</v>
      </c>
      <c r="I25" s="26">
        <f>Table1689106[[#This Row],[Mean Value]]+$W$2</f>
        <v>3.5472497668929703</v>
      </c>
      <c r="J25" s="26">
        <f>Table1689106[[#This Row],[Mean Value]]-($W$2)</f>
        <v>3.467462940289348</v>
      </c>
      <c r="K25" s="8">
        <f>Table1689106[[#This Row],[Mean Value]]+$X$2</f>
        <v>3.5671964735438761</v>
      </c>
      <c r="L25" s="9">
        <f>Table1689106[[#This Row],[Mean Value]]-$X$2</f>
        <v>3.4475162336384422</v>
      </c>
      <c r="M25" s="23" t="str">
        <f t="array" ref="M25">IF(OR(D25&lt;$AF$2, D25&gt;$AE$2), "Yes", "No")</f>
        <v>No</v>
      </c>
      <c r="N25" s="3"/>
      <c r="O25" s="3" t="b">
        <f>AND(Table1689106[[#This Row],[Measured Value]]&gt;Table1689106[[#This Row],[Mean Value]],D24&gt;E24,D23&gt;E23,D22&gt;E22,D21&gt;E21,D20&gt;E20,D19&gt;E19,D18&gt;E18)</f>
        <v>0</v>
      </c>
      <c r="P25" s="3" t="b">
        <f>AND(Table1689106[[#This Row],[Measured Value]]&lt;Table1689106[[#This Row],[Mean Value]],D24&lt;E24,D23&lt;E23,D22&lt;E22,D21&lt;E21,D20&lt;E20,D19&lt;E19,D18&lt;E18)</f>
        <v>0</v>
      </c>
      <c r="Q25" s="3" t="b">
        <f>AND(Table1689106[[#This Row],[Measured Value]]&gt;E24,E24&gt;E23,E23&gt;E22,E22&gt;E21,E21&gt;E20)</f>
        <v>0</v>
      </c>
      <c r="R25" s="3" t="b">
        <f>AND(Table1689106[[#This Row],[Measured Value]]&lt;E24,E24&lt;E23,E23&lt;E22,E22&lt;E21,E21&lt;E20)</f>
        <v>0</v>
      </c>
      <c r="S25" s="3" t="b">
        <f>AND(Table1689106[[#This Row],[Measured Value]]&gt;E24,E24&lt;E23,E23&gt;E22,E22&lt;E21,E21&gt;E20,E20&lt;E19,E19&gt;E18,E18&lt;E17,E17&gt;E16,E16&lt;E15,E15&gt;E14,E14&lt;E13,E13&gt;E12)</f>
        <v>0</v>
      </c>
      <c r="T25" s="3" t="b">
        <f>AND(Table1689106[[#This Row],[Measured Value]]&lt;F24,F24&gt;F23,F23&lt;F22,F22&gt;F21,F21&lt;F20,F20&gt;F19,F19&lt;F18,F18&gt;F17,F17&lt;F16,F16&gt;F15,F15&lt;F14,F14&gt;F13,F13&lt;F12)</f>
        <v>0</v>
      </c>
      <c r="AB25"/>
      <c r="AC25"/>
      <c r="AF25"/>
      <c r="AH25"/>
    </row>
    <row r="26" spans="1:34" x14ac:dyDescent="0.25">
      <c r="A26" s="2">
        <v>43363</v>
      </c>
      <c r="B26" s="17">
        <v>900</v>
      </c>
      <c r="C26" s="21" t="s">
        <v>31</v>
      </c>
      <c r="D26" s="25">
        <v>3.54</v>
      </c>
      <c r="E26" s="22">
        <f>'[1]pH meter #2__083118AM'!$O$2</f>
        <v>3.5073563535911592</v>
      </c>
      <c r="F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43363.375</v>
      </c>
      <c r="G26" s="6">
        <f>Table1689106[[#This Row],[Mean Value]]+$V$2</f>
        <v>3.527303060242065</v>
      </c>
      <c r="H26" s="6">
        <f>Table1689106[[#This Row],[Mean Value]]-$V$2</f>
        <v>3.4874096469402533</v>
      </c>
      <c r="I26" s="26">
        <f>Table1689106[[#This Row],[Mean Value]]+$W$2</f>
        <v>3.5472497668929703</v>
      </c>
      <c r="J26" s="26">
        <f>Table1689106[[#This Row],[Mean Value]]-($W$2)</f>
        <v>3.467462940289348</v>
      </c>
      <c r="K26" s="8">
        <f>Table1689106[[#This Row],[Mean Value]]+$X$2</f>
        <v>3.5671964735438761</v>
      </c>
      <c r="L26" s="9">
        <f>Table1689106[[#This Row],[Mean Value]]-$X$2</f>
        <v>3.4475162336384422</v>
      </c>
      <c r="M26" s="23" t="str">
        <f t="array" ref="M26">IF(OR(D26&lt;$AF$2, D26&gt;$AE$2), "Yes", "No")</f>
        <v>No</v>
      </c>
      <c r="N26" s="3"/>
      <c r="O26" s="3" t="b">
        <f>AND(Table1689106[[#This Row],[Measured Value]]&gt;Table1689106[[#This Row],[Mean Value]],D25&gt;E25,D24&gt;E24,D23&gt;E23,D22&gt;E22,D21&gt;E21,D20&gt;E20,D19&gt;E19)</f>
        <v>1</v>
      </c>
      <c r="P26" s="3" t="b">
        <f>AND(Table1689106[[#This Row],[Measured Value]]&lt;Table1689106[[#This Row],[Mean Value]],D25&lt;E25,D24&lt;E24,D23&lt;E23,D22&lt;E22,D21&lt;E21,D20&lt;E20,D19&lt;E19)</f>
        <v>0</v>
      </c>
      <c r="Q26" s="3" t="b">
        <f>AND(Table1689106[[#This Row],[Measured Value]]&gt;E25,E25&gt;E24,E24&gt;E23,E23&gt;E22,E22&gt;E21)</f>
        <v>0</v>
      </c>
      <c r="R26" s="3" t="b">
        <f>AND(Table1689106[[#This Row],[Measured Value]]&lt;E25,E25&lt;E24,E24&lt;E23,E23&lt;E22,E22&lt;E21)</f>
        <v>0</v>
      </c>
      <c r="S26" s="3" t="b">
        <f>AND(Table1689106[[#This Row],[Measured Value]]&gt;E25,E25&lt;E24,E24&gt;E23,E23&lt;E22,E22&gt;E21,E21&lt;E20,E20&gt;E19,E19&lt;E18,E18&gt;E17,E17&lt;E16,E16&gt;E15,E15&lt;E14,E14&gt;E13)</f>
        <v>0</v>
      </c>
      <c r="T26" s="3" t="b">
        <f>AND(Table1689106[[#This Row],[Measured Value]]&lt;F25,F25&gt;F24,F24&lt;F23,F23&gt;F22,F22&lt;F21,F21&gt;F20,F20&lt;F19,F19&gt;F18,F18&lt;F17,F17&gt;F16,F16&lt;F15,F15&gt;F14,F14&lt;F13)</f>
        <v>0</v>
      </c>
      <c r="AB26"/>
      <c r="AC26"/>
      <c r="AF26"/>
      <c r="AH26"/>
    </row>
    <row r="27" spans="1:34" x14ac:dyDescent="0.25">
      <c r="A27" s="2">
        <v>43363</v>
      </c>
      <c r="B27" s="17">
        <v>929</v>
      </c>
      <c r="C27" s="21" t="s">
        <v>31</v>
      </c>
      <c r="D27" s="25">
        <v>3.52</v>
      </c>
      <c r="E27" s="22">
        <f>'[1]pH meter #2__083118AM'!$O$2</f>
        <v>3.5073563535911592</v>
      </c>
      <c r="F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43363.395138888889</v>
      </c>
      <c r="G27" s="6">
        <f>Table1689106[[#This Row],[Mean Value]]+$V$2</f>
        <v>3.527303060242065</v>
      </c>
      <c r="H27" s="6">
        <f>Table1689106[[#This Row],[Mean Value]]-$V$2</f>
        <v>3.4874096469402533</v>
      </c>
      <c r="I27" s="26">
        <f>Table1689106[[#This Row],[Mean Value]]+$W$2</f>
        <v>3.5472497668929703</v>
      </c>
      <c r="J27" s="26">
        <f>Table1689106[[#This Row],[Mean Value]]-($W$2)</f>
        <v>3.467462940289348</v>
      </c>
      <c r="K27" s="8">
        <f>Table1689106[[#This Row],[Mean Value]]+$X$2</f>
        <v>3.5671964735438761</v>
      </c>
      <c r="L27" s="9">
        <f>Table1689106[[#This Row],[Mean Value]]-$X$2</f>
        <v>3.4475162336384422</v>
      </c>
      <c r="M27" s="23" t="str">
        <f t="array" ref="M27">IF(OR(D27&lt;$AF$2, D27&gt;$AE$2), "Yes", "No")</f>
        <v>No</v>
      </c>
      <c r="N27" s="3"/>
      <c r="O27" s="3" t="b">
        <f>AND(Table1689106[[#This Row],[Measured Value]]&gt;Table1689106[[#This Row],[Mean Value]],D26&gt;E26,D25&gt;E25,D24&gt;E24,D23&gt;E23,D22&gt;E22,D21&gt;E21,D20&gt;E20)</f>
        <v>1</v>
      </c>
      <c r="P27" s="3" t="b">
        <f>AND(Table1689106[[#This Row],[Measured Value]]&lt;Table1689106[[#This Row],[Mean Value]],D26&lt;E26,D25&lt;E25,D24&lt;E24,D23&lt;E23,D22&lt;E22,D21&lt;E21,D20&lt;E20)</f>
        <v>0</v>
      </c>
      <c r="Q27" s="3" t="b">
        <f>AND(Table1689106[[#This Row],[Measured Value]]&gt;E26,E26&gt;E25,E25&gt;E24,E24&gt;E23,E23&gt;E22)</f>
        <v>0</v>
      </c>
      <c r="R27" s="3" t="b">
        <f>AND(Table1689106[[#This Row],[Measured Value]]&lt;E26,E26&lt;E25,E25&lt;E24,E24&lt;E23,E23&lt;E22)</f>
        <v>0</v>
      </c>
      <c r="S27" s="3" t="b">
        <f>AND(Table1689106[[#This Row],[Measured Value]]&gt;E26,E26&lt;E25,E25&gt;E24,E24&lt;E23,E23&gt;E22,E22&lt;E21,E21&gt;E20,E20&lt;E19,E19&gt;E18,E18&lt;E17,E17&gt;E16,E16&lt;E15,E15&gt;E14)</f>
        <v>0</v>
      </c>
      <c r="T27" s="3" t="b">
        <f>AND(Table1689106[[#This Row],[Measured Value]]&lt;F26,F26&gt;F25,F25&lt;F24,F24&gt;F23,F23&lt;F22,F22&gt;F21,F21&lt;F20,F20&gt;F19,F19&lt;F18,F18&gt;F17,F17&lt;F16,F16&gt;F15,F15&lt;F14)</f>
        <v>0</v>
      </c>
      <c r="V27">
        <f ca="1">CELL("row",O26)</f>
        <v>26</v>
      </c>
      <c r="AB27"/>
      <c r="AC27"/>
      <c r="AF27"/>
      <c r="AH27"/>
    </row>
    <row r="28" spans="1:34" x14ac:dyDescent="0.25">
      <c r="A28" s="2">
        <v>43363</v>
      </c>
      <c r="B28" s="17">
        <v>1010</v>
      </c>
      <c r="C28" s="21" t="s">
        <v>30</v>
      </c>
      <c r="D28" s="25">
        <v>3.52</v>
      </c>
      <c r="E28" s="22">
        <f>'[1]pH meter #2__083118AM'!$O$2</f>
        <v>3.5073563535911592</v>
      </c>
      <c r="F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43363.423611111109</v>
      </c>
      <c r="G28" s="6">
        <f>Table1689106[[#This Row],[Mean Value]]+$V$2</f>
        <v>3.527303060242065</v>
      </c>
      <c r="H28" s="6">
        <f>Table1689106[[#This Row],[Mean Value]]-$V$2</f>
        <v>3.4874096469402533</v>
      </c>
      <c r="I28" s="26">
        <f>Table1689106[[#This Row],[Mean Value]]+$W$2</f>
        <v>3.5472497668929703</v>
      </c>
      <c r="J28" s="26">
        <f>Table1689106[[#This Row],[Mean Value]]-($W$2)</f>
        <v>3.467462940289348</v>
      </c>
      <c r="K28" s="8">
        <f>Table1689106[[#This Row],[Mean Value]]+$X$2</f>
        <v>3.5671964735438761</v>
      </c>
      <c r="L28" s="9">
        <f>Table1689106[[#This Row],[Mean Value]]-$X$2</f>
        <v>3.4475162336384422</v>
      </c>
      <c r="M28" s="23" t="str">
        <f t="array" ref="M28">IF(OR(D28&lt;$AF$2, D28&gt;$AE$2), "Yes", "No")</f>
        <v>No</v>
      </c>
      <c r="N28" s="3"/>
      <c r="O28" s="3" t="b">
        <f>AND(Table1689106[[#This Row],[Measured Value]]&gt;Table1689106[[#This Row],[Mean Value]],D27&gt;E27,D26&gt;E26,D25&gt;E25,D24&gt;E24,D23&gt;E23,D22&gt;E22,D21&gt;E21)</f>
        <v>1</v>
      </c>
      <c r="P28" s="3" t="b">
        <f>AND(Table1689106[[#This Row],[Measured Value]]&lt;Table1689106[[#This Row],[Mean Value]],D27&lt;E27,D26&lt;E26,D25&lt;E25,D24&lt;E24,D23&lt;E23,D22&lt;E22,D21&lt;E21)</f>
        <v>0</v>
      </c>
      <c r="Q28" s="3" t="b">
        <f>AND(Table1689106[[#This Row],[Measured Value]]&gt;E27,E27&gt;E26,E26&gt;E25,E25&gt;E24,E24&gt;E23)</f>
        <v>0</v>
      </c>
      <c r="R28" s="3" t="b">
        <f>AND(Table1689106[[#This Row],[Measured Value]]&lt;E27,E27&lt;E26,E26&lt;E25,E25&lt;E24,E24&lt;E23)</f>
        <v>0</v>
      </c>
      <c r="S28" s="3" t="b">
        <f>AND(Table1689106[[#This Row],[Measured Value]]&gt;E27,E27&lt;E26,E26&gt;E25,E25&lt;E24,E24&gt;E23,E23&lt;E22,E22&gt;E21,E21&lt;E20,E20&gt;E19,E19&lt;E18,E18&gt;E17,E17&lt;E16,E16&gt;E15)</f>
        <v>0</v>
      </c>
      <c r="T28" s="3" t="b">
        <f>AND(Table1689106[[#This Row],[Measured Value]]&lt;F27,F27&gt;F26,F26&lt;F25,F25&gt;F24,F24&lt;F23,F23&gt;F22,F22&lt;F21,F21&gt;F20,F20&lt;F19,F19&gt;F18,F18&lt;F17,F17&gt;F16,F16&lt;F15)</f>
        <v>0</v>
      </c>
      <c r="AB28"/>
      <c r="AC28"/>
      <c r="AF28"/>
      <c r="AH28"/>
    </row>
    <row r="29" spans="1:34" x14ac:dyDescent="0.25">
      <c r="A29" s="2">
        <v>43363</v>
      </c>
      <c r="B29" s="17">
        <v>1020</v>
      </c>
      <c r="C29" s="21" t="s">
        <v>30</v>
      </c>
      <c r="D29" s="25">
        <v>3.49</v>
      </c>
      <c r="E29" s="22">
        <f>'[1]pH meter #2__083118AM'!$O$2</f>
        <v>3.5073563535911592</v>
      </c>
      <c r="F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43363.430555555555</v>
      </c>
      <c r="G29" s="6">
        <f>Table1689106[[#This Row],[Mean Value]]+$V$2</f>
        <v>3.527303060242065</v>
      </c>
      <c r="H29" s="6">
        <f>Table1689106[[#This Row],[Mean Value]]-$V$2</f>
        <v>3.4874096469402533</v>
      </c>
      <c r="I29" s="26">
        <f>Table1689106[[#This Row],[Mean Value]]+$W$2</f>
        <v>3.5472497668929703</v>
      </c>
      <c r="J29" s="26">
        <f>Table1689106[[#This Row],[Mean Value]]-($W$2)</f>
        <v>3.467462940289348</v>
      </c>
      <c r="K29" s="8">
        <f>Table1689106[[#This Row],[Mean Value]]+$X$2</f>
        <v>3.5671964735438761</v>
      </c>
      <c r="L29" s="9">
        <f>Table1689106[[#This Row],[Mean Value]]-$X$2</f>
        <v>3.4475162336384422</v>
      </c>
      <c r="M29" s="23" t="str">
        <f t="array" ref="M29">IF(OR(D29&lt;$AF$2, D29&gt;$AE$2), "Yes", "No")</f>
        <v>No</v>
      </c>
      <c r="N29" s="3"/>
      <c r="O29" s="3" t="b">
        <f>AND(Table1689106[[#This Row],[Measured Value]]&gt;Table1689106[[#This Row],[Mean Value]],D28&gt;E28,D27&gt;E27,D26&gt;E26,D25&gt;E25,D24&gt;E24,D23&gt;E23,D22&gt;E22)</f>
        <v>0</v>
      </c>
      <c r="P29" s="3" t="b">
        <f>AND(Table1689106[[#This Row],[Measured Value]]&lt;Table1689106[[#This Row],[Mean Value]],D28&lt;E28,D27&lt;E27,D26&lt;E26,D25&lt;E25,D24&lt;E24,D23&lt;E23,D22&lt;E22)</f>
        <v>0</v>
      </c>
      <c r="Q29" s="3" t="b">
        <f>AND(Table1689106[[#This Row],[Measured Value]]&gt;E28,E28&gt;E27,E27&gt;E26,E26&gt;E25,E25&gt;E24)</f>
        <v>0</v>
      </c>
      <c r="R29" s="3" t="b">
        <f>AND(Table1689106[[#This Row],[Measured Value]]&lt;E28,E28&lt;E27,E27&lt;E26,E26&lt;E25,E25&lt;E24)</f>
        <v>0</v>
      </c>
      <c r="S29" s="3" t="b">
        <f>AND(Table1689106[[#This Row],[Measured Value]]&gt;E28,E28&lt;E27,E27&gt;E26,E26&lt;E25,E25&gt;E24,E24&lt;E23,E23&gt;E22,E22&lt;E21,E21&gt;E20,E20&lt;E19,E19&gt;E18,E18&lt;E17,E17&gt;E16)</f>
        <v>0</v>
      </c>
      <c r="T29" s="3" t="b">
        <f>AND(Table1689106[[#This Row],[Measured Value]]&lt;F28,F28&gt;F27,F27&lt;F26,F26&gt;F25,F25&lt;F24,F24&gt;F23,F23&lt;F22,F22&gt;F21,F21&lt;F20,F20&gt;F19,F19&lt;F18,F18&gt;F17,F17&lt;F16)</f>
        <v>0</v>
      </c>
      <c r="AB29"/>
      <c r="AC29"/>
      <c r="AF29"/>
      <c r="AH29"/>
    </row>
    <row r="30" spans="1:34" x14ac:dyDescent="0.25">
      <c r="A30" s="2">
        <v>43363</v>
      </c>
      <c r="B30" s="17">
        <v>1044</v>
      </c>
      <c r="C30" s="21" t="s">
        <v>31</v>
      </c>
      <c r="D30" s="25">
        <v>3.5</v>
      </c>
      <c r="E30" s="22">
        <f>'[1]pH meter #2__083118AM'!$O$2</f>
        <v>3.5073563535911592</v>
      </c>
      <c r="F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43363.447222222225</v>
      </c>
      <c r="G30" s="6">
        <f>Table1689106[[#This Row],[Mean Value]]+$V$2</f>
        <v>3.527303060242065</v>
      </c>
      <c r="H30" s="6">
        <f>Table1689106[[#This Row],[Mean Value]]-$V$2</f>
        <v>3.4874096469402533</v>
      </c>
      <c r="I30" s="26">
        <f>Table1689106[[#This Row],[Mean Value]]+$W$2</f>
        <v>3.5472497668929703</v>
      </c>
      <c r="J30" s="26">
        <f>Table1689106[[#This Row],[Mean Value]]-($W$2)</f>
        <v>3.467462940289348</v>
      </c>
      <c r="K30" s="8">
        <f>Table1689106[[#This Row],[Mean Value]]+$X$2</f>
        <v>3.5671964735438761</v>
      </c>
      <c r="L30" s="9">
        <f>Table1689106[[#This Row],[Mean Value]]-$X$2</f>
        <v>3.4475162336384422</v>
      </c>
      <c r="M30" s="23" t="str">
        <f t="array" ref="M30">IF(OR(D30&lt;$AF$2, D30&gt;$AE$2), "Yes", "No")</f>
        <v>No</v>
      </c>
      <c r="N30" s="3"/>
      <c r="O30" s="3" t="b">
        <f>AND(Table1689106[[#This Row],[Measured Value]]&gt;Table1689106[[#This Row],[Mean Value]],D29&gt;E29,D28&gt;E28,D27&gt;E27,D26&gt;E26,D25&gt;E25,D24&gt;E24,D23&gt;E23)</f>
        <v>0</v>
      </c>
      <c r="P30" s="3" t="b">
        <f>AND(Table1689106[[#This Row],[Measured Value]]&lt;Table1689106[[#This Row],[Mean Value]],D29&lt;E29,D28&lt;E28,D27&lt;E27,D26&lt;E26,D25&lt;E25,D24&lt;E24,D23&lt;E23)</f>
        <v>0</v>
      </c>
      <c r="Q30" s="3" t="b">
        <f>AND(Table1689106[[#This Row],[Measured Value]]&gt;E29,E29&gt;E28,E28&gt;E27,E27&gt;E26,E26&gt;E25)</f>
        <v>0</v>
      </c>
      <c r="R30" s="3" t="b">
        <f>AND(Table1689106[[#This Row],[Measured Value]]&lt;E29,E29&lt;E28,E28&lt;E27,E27&lt;E26,E26&lt;E25)</f>
        <v>0</v>
      </c>
      <c r="S30" s="3" t="b">
        <f>AND(Table1689106[[#This Row],[Measured Value]]&gt;E29,E29&lt;E28,E28&gt;E27,E27&lt;E26,E26&gt;E25,E25&lt;E24,E24&gt;E23,E23&lt;E22,E22&gt;E21,E21&lt;E20,E20&gt;E19,E19&lt;E18,E18&gt;E17)</f>
        <v>0</v>
      </c>
      <c r="T30" s="3" t="b">
        <f>AND(Table1689106[[#This Row],[Measured Value]]&lt;F29,F29&gt;F28,F28&lt;F27,F27&gt;F26,F26&lt;F25,F25&gt;F24,F24&lt;F23,F23&gt;F22,F22&lt;F21,F21&gt;F20,F20&lt;F19,F19&gt;F18,F18&lt;F17)</f>
        <v>0</v>
      </c>
      <c r="AB30"/>
      <c r="AC30"/>
      <c r="AF30"/>
      <c r="AH30"/>
    </row>
    <row r="31" spans="1:34" x14ac:dyDescent="0.25">
      <c r="A31" s="2">
        <v>43363</v>
      </c>
      <c r="B31" s="17">
        <v>1105</v>
      </c>
      <c r="C31" s="21" t="s">
        <v>31</v>
      </c>
      <c r="D31" s="25">
        <v>3.49</v>
      </c>
      <c r="E31" s="22">
        <f>'[1]pH meter #2__083118AM'!$O$2</f>
        <v>3.5073563535911592</v>
      </c>
      <c r="F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43363.461805555555</v>
      </c>
      <c r="G31" s="6">
        <f>Table1689106[[#This Row],[Mean Value]]+$V$2</f>
        <v>3.527303060242065</v>
      </c>
      <c r="H31" s="6">
        <f>Table1689106[[#This Row],[Mean Value]]-$V$2</f>
        <v>3.4874096469402533</v>
      </c>
      <c r="I31" s="26">
        <f>Table1689106[[#This Row],[Mean Value]]+$W$2</f>
        <v>3.5472497668929703</v>
      </c>
      <c r="J31" s="26">
        <f>Table1689106[[#This Row],[Mean Value]]-($W$2)</f>
        <v>3.467462940289348</v>
      </c>
      <c r="K31" s="8">
        <f>Table1689106[[#This Row],[Mean Value]]+$X$2</f>
        <v>3.5671964735438761</v>
      </c>
      <c r="L31" s="9">
        <f>Table1689106[[#This Row],[Mean Value]]-$X$2</f>
        <v>3.4475162336384422</v>
      </c>
      <c r="M31" s="23" t="str">
        <f t="array" ref="M31">IF(OR(D31&lt;$AF$2, D31&gt;$AE$2), "Yes", "No")</f>
        <v>No</v>
      </c>
      <c r="N31" s="3"/>
      <c r="O31" s="3" t="b">
        <f>AND(Table1689106[[#This Row],[Measured Value]]&gt;Table1689106[[#This Row],[Mean Value]],D30&gt;E30,D29&gt;E29,D28&gt;E28,D27&gt;E27,D26&gt;E26,D25&gt;E25,D24&gt;E24)</f>
        <v>0</v>
      </c>
      <c r="P31" s="3" t="b">
        <f>AND(Table1689106[[#This Row],[Measured Value]]&lt;Table1689106[[#This Row],[Mean Value]],D30&lt;E30,D29&lt;E29,D28&lt;E28,D27&lt;E27,D26&lt;E26,D25&lt;E25,D24&lt;E24)</f>
        <v>0</v>
      </c>
      <c r="Q31" s="3" t="b">
        <f>AND(Table1689106[[#This Row],[Measured Value]]&gt;E30,E30&gt;E29,E29&gt;E28,E28&gt;E27,E27&gt;E26)</f>
        <v>0</v>
      </c>
      <c r="R31" s="3" t="b">
        <f>AND(Table1689106[[#This Row],[Measured Value]]&lt;E30,E30&lt;E29,E29&lt;E28,E28&lt;E27,E27&lt;E26)</f>
        <v>0</v>
      </c>
      <c r="S31" s="3" t="b">
        <f>AND(Table1689106[[#This Row],[Measured Value]]&gt;E30,E30&lt;E29,E29&gt;E28,E28&lt;E27,E27&gt;E26,E26&lt;E25,E25&gt;E24,E24&lt;E23,E23&gt;E22,E22&lt;E21,E21&gt;E20,E20&lt;E19,E19&gt;E18)</f>
        <v>0</v>
      </c>
      <c r="T31" s="3" t="b">
        <f>AND(Table1689106[[#This Row],[Measured Value]]&lt;F30,F30&gt;F29,F29&lt;F28,F28&gt;F27,F27&lt;F26,F26&gt;F25,F25&lt;F24,F24&gt;F23,F23&lt;F22,F22&gt;F21,F21&lt;F20,F20&gt;F19,F19&lt;F18)</f>
        <v>0</v>
      </c>
      <c r="AB31"/>
      <c r="AC31"/>
      <c r="AF31"/>
      <c r="AH31"/>
    </row>
    <row r="32" spans="1:34" x14ac:dyDescent="0.25">
      <c r="A32" s="2">
        <v>43363</v>
      </c>
      <c r="B32" s="17">
        <v>1141</v>
      </c>
      <c r="C32" s="21" t="s">
        <v>31</v>
      </c>
      <c r="D32" s="25">
        <v>3.5</v>
      </c>
      <c r="E32" s="22">
        <f>'[1]pH meter #2__083118AM'!$O$2</f>
        <v>3.5073563535911592</v>
      </c>
      <c r="F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43363.486805555556</v>
      </c>
      <c r="G32" s="6">
        <f>Table1689106[[#This Row],[Mean Value]]+$V$2</f>
        <v>3.527303060242065</v>
      </c>
      <c r="H32" s="6">
        <f>Table1689106[[#This Row],[Mean Value]]-$V$2</f>
        <v>3.4874096469402533</v>
      </c>
      <c r="I32" s="26">
        <f>Table1689106[[#This Row],[Mean Value]]+$W$2</f>
        <v>3.5472497668929703</v>
      </c>
      <c r="J32" s="26">
        <f>Table1689106[[#This Row],[Mean Value]]-($W$2)</f>
        <v>3.467462940289348</v>
      </c>
      <c r="K32" s="8">
        <f>Table1689106[[#This Row],[Mean Value]]+$X$2</f>
        <v>3.5671964735438761</v>
      </c>
      <c r="L32" s="9">
        <f>Table1689106[[#This Row],[Mean Value]]-$X$2</f>
        <v>3.4475162336384422</v>
      </c>
      <c r="M32" s="23" t="str">
        <f t="array" ref="M32">IF(OR(D32&lt;$AF$2, D32&gt;$AE$2), "Yes", "No")</f>
        <v>No</v>
      </c>
      <c r="N32" s="3"/>
      <c r="O32" s="3" t="b">
        <f>AND(Table1689106[[#This Row],[Measured Value]]&gt;Table1689106[[#This Row],[Mean Value]],D31&gt;E31,D30&gt;E30,D29&gt;E29,D28&gt;E28,D27&gt;E27,D26&gt;E26,D25&gt;E25)</f>
        <v>0</v>
      </c>
      <c r="P32" s="3" t="b">
        <f>AND(Table1689106[[#This Row],[Measured Value]]&lt;Table1689106[[#This Row],[Mean Value]],D31&lt;E31,D30&lt;E30,D29&lt;E29,D28&lt;E28,D27&lt;E27,D26&lt;E26,D25&lt;E25)</f>
        <v>0</v>
      </c>
      <c r="Q32" s="3" t="b">
        <f>AND(Table1689106[[#This Row],[Measured Value]]&gt;E31,E31&gt;E30,E30&gt;E29,E29&gt;E28,E28&gt;E27)</f>
        <v>0</v>
      </c>
      <c r="R32" s="3" t="b">
        <f>AND(Table1689106[[#This Row],[Measured Value]]&lt;E31,E31&lt;E30,E30&lt;E29,E29&lt;E28,E28&lt;E27)</f>
        <v>0</v>
      </c>
      <c r="S32" s="3" t="b">
        <f>AND(Table1689106[[#This Row],[Measured Value]]&gt;E31,E31&lt;E30,E30&gt;E29,E29&lt;E28,E28&gt;E27,E27&lt;E26,E26&gt;E25,E25&lt;E24,E24&gt;E23,E23&lt;E22,E22&gt;E21,E21&lt;E20,E20&gt;E19)</f>
        <v>0</v>
      </c>
      <c r="T32" s="3" t="b">
        <f>AND(Table1689106[[#This Row],[Measured Value]]&lt;F31,F31&gt;F30,F30&lt;F29,F29&gt;F28,F28&lt;F27,F27&gt;F26,F26&lt;F25,F25&gt;F24,F24&lt;F23,F23&gt;F22,F22&lt;F21,F21&gt;F20,F20&lt;F19)</f>
        <v>0</v>
      </c>
      <c r="AB32"/>
      <c r="AC32"/>
      <c r="AF32"/>
      <c r="AH32"/>
    </row>
    <row r="33" spans="1:34" x14ac:dyDescent="0.25">
      <c r="A33" s="2">
        <v>43363</v>
      </c>
      <c r="B33" s="17">
        <v>1155</v>
      </c>
      <c r="C33" s="21" t="s">
        <v>35</v>
      </c>
      <c r="D33" s="25">
        <v>3.51</v>
      </c>
      <c r="E33" s="22">
        <f>'[1]pH meter #2__083118AM'!$O$2</f>
        <v>3.5073563535911592</v>
      </c>
      <c r="F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43363.496527777781</v>
      </c>
      <c r="G33" s="6">
        <f>Table1689106[[#This Row],[Mean Value]]+$V$2</f>
        <v>3.527303060242065</v>
      </c>
      <c r="H33" s="6">
        <f>Table1689106[[#This Row],[Mean Value]]-$V$2</f>
        <v>3.4874096469402533</v>
      </c>
      <c r="I33" s="26">
        <f>Table1689106[[#This Row],[Mean Value]]+$W$2</f>
        <v>3.5472497668929703</v>
      </c>
      <c r="J33" s="26">
        <f>Table1689106[[#This Row],[Mean Value]]-($W$2)</f>
        <v>3.467462940289348</v>
      </c>
      <c r="K33" s="8">
        <f>Table1689106[[#This Row],[Mean Value]]+$X$2</f>
        <v>3.5671964735438761</v>
      </c>
      <c r="L33" s="9">
        <f>Table1689106[[#This Row],[Mean Value]]-$X$2</f>
        <v>3.4475162336384422</v>
      </c>
      <c r="M33" s="23" t="str">
        <f t="array" ref="M33">IF(OR(D33&lt;$AF$2, D33&gt;$AE$2), "Yes", "No")</f>
        <v>No</v>
      </c>
      <c r="N33" s="3"/>
      <c r="O33" s="3" t="b">
        <f>AND(Table1689106[[#This Row],[Measured Value]]&gt;Table1689106[[#This Row],[Mean Value]],D32&gt;E32,D31&gt;E31,D30&gt;E30,D29&gt;E29,D28&gt;E28,D27&gt;E27,D26&gt;E26)</f>
        <v>0</v>
      </c>
      <c r="P33" s="3" t="b">
        <f>AND(Table1689106[[#This Row],[Measured Value]]&lt;Table1689106[[#This Row],[Mean Value]],D32&lt;E32,D31&lt;E31,D30&lt;E30,D29&lt;E29,D28&lt;E28,D27&lt;E27,D26&lt;E26)</f>
        <v>0</v>
      </c>
      <c r="Q33" s="3" t="b">
        <f>AND(Table1689106[[#This Row],[Measured Value]]&gt;E32,E32&gt;E31,E31&gt;E30,E30&gt;E29,E29&gt;E28)</f>
        <v>0</v>
      </c>
      <c r="R33" s="3" t="b">
        <f>AND(Table1689106[[#This Row],[Measured Value]]&lt;E32,E32&lt;E31,E31&lt;E30,E30&lt;E29,E29&lt;E28)</f>
        <v>0</v>
      </c>
      <c r="S33" s="3" t="b">
        <f>AND(Table1689106[[#This Row],[Measured Value]]&gt;E32,E32&lt;E31,E31&gt;E30,E30&lt;E29,E29&gt;E28,E28&lt;E27,E27&gt;E26,E26&lt;E25,E25&gt;E24,E24&lt;E23,E23&gt;E22,E22&lt;E21,E21&gt;E20)</f>
        <v>0</v>
      </c>
      <c r="T33" s="3" t="b">
        <f>AND(Table1689106[[#This Row],[Measured Value]]&lt;F32,F32&gt;F31,F31&lt;F30,F30&gt;F29,F29&lt;F28,F28&gt;F27,F27&lt;F26,F26&gt;F25,F25&lt;F24,F24&gt;F23,F23&lt;F22,F22&gt;F21,F21&lt;F20)</f>
        <v>0</v>
      </c>
      <c r="AB33"/>
      <c r="AC33"/>
      <c r="AF33"/>
      <c r="AH33"/>
    </row>
    <row r="34" spans="1:34" x14ac:dyDescent="0.25">
      <c r="A34" s="2">
        <v>43363</v>
      </c>
      <c r="B34" s="17">
        <v>1200</v>
      </c>
      <c r="C34" s="21" t="s">
        <v>31</v>
      </c>
      <c r="D34" s="25">
        <v>3.5</v>
      </c>
      <c r="E34" s="22">
        <f>'[1]pH meter #2__083118AM'!$O$2</f>
        <v>3.5073563535911592</v>
      </c>
      <c r="F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</v>
      </c>
      <c r="G34" s="6">
        <f>Table1689106[[#This Row],[Mean Value]]+$V$2</f>
        <v>3.527303060242065</v>
      </c>
      <c r="H34" s="6">
        <f>Table1689106[[#This Row],[Mean Value]]-$V$2</f>
        <v>3.4874096469402533</v>
      </c>
      <c r="I34" s="26">
        <f>Table1689106[[#This Row],[Mean Value]]+$W$2</f>
        <v>3.5472497668929703</v>
      </c>
      <c r="J34" s="26">
        <f>Table1689106[[#This Row],[Mean Value]]-($W$2)</f>
        <v>3.467462940289348</v>
      </c>
      <c r="K34" s="8">
        <f>Table1689106[[#This Row],[Mean Value]]+$X$2</f>
        <v>3.5671964735438761</v>
      </c>
      <c r="L34" s="9">
        <f>Table1689106[[#This Row],[Mean Value]]-$X$2</f>
        <v>3.4475162336384422</v>
      </c>
      <c r="M34" s="23" t="str">
        <f t="array" ref="M34">IF(OR(D34&lt;$AF$2, D34&gt;$AE$2), "Yes", "No")</f>
        <v>No</v>
      </c>
      <c r="N34" s="3"/>
      <c r="O34" s="3" t="b">
        <f>AND(Table1689106[[#This Row],[Measured Value]]&gt;Table1689106[[#This Row],[Mean Value]],D33&gt;E33,D32&gt;E32,D31&gt;E31,D30&gt;E30,D29&gt;E29,D28&gt;E28,D27&gt;E27)</f>
        <v>0</v>
      </c>
      <c r="P34" s="3" t="b">
        <f>AND(Table1689106[[#This Row],[Measured Value]]&lt;Table1689106[[#This Row],[Mean Value]],D33&lt;E33,D32&lt;E32,D31&lt;E31,D30&lt;E30,D29&lt;E29,D28&lt;E28,D27&lt;E27)</f>
        <v>0</v>
      </c>
      <c r="Q34" s="3" t="b">
        <f>AND(Table1689106[[#This Row],[Measured Value]]&gt;E33,E33&gt;E32,E32&gt;E31,E31&gt;E30,E30&gt;E29)</f>
        <v>0</v>
      </c>
      <c r="R34" s="3" t="b">
        <f>AND(Table1689106[[#This Row],[Measured Value]]&lt;E33,E33&lt;E32,E32&lt;E31,E31&lt;E30,E30&lt;E29)</f>
        <v>0</v>
      </c>
      <c r="S34" s="3" t="b">
        <f>AND(Table1689106[[#This Row],[Measured Value]]&gt;E33,E33&lt;E32,E32&gt;E31,E31&lt;E30,E30&gt;E29,E29&lt;E28,E28&gt;E27,E27&lt;E26,E26&gt;E25,E25&lt;E24,E24&gt;E23,E23&lt;E22,E22&gt;E21)</f>
        <v>0</v>
      </c>
      <c r="T34" s="3" t="b">
        <f>AND(Table1689106[[#This Row],[Measured Value]]&lt;F33,F33&gt;F32,F32&lt;F31,F31&gt;F30,F30&lt;F29,F29&gt;F28,F28&lt;F27,F27&gt;F26,F26&lt;F25,F25&gt;F24,F24&lt;F23,F23&gt;F22,F22&lt;F21)</f>
        <v>0</v>
      </c>
      <c r="AB34"/>
      <c r="AC34"/>
      <c r="AF34"/>
      <c r="AH34"/>
    </row>
    <row r="35" spans="1:34" x14ac:dyDescent="0.25">
      <c r="A35" s="2">
        <v>43363</v>
      </c>
      <c r="B35" s="17">
        <v>1206</v>
      </c>
      <c r="C35" s="21" t="s">
        <v>31</v>
      </c>
      <c r="D35" s="25">
        <v>3.5</v>
      </c>
      <c r="E35" s="22">
        <f>'[1]pH meter #2__083118AM'!$O$2</f>
        <v>3.5073563535911592</v>
      </c>
      <c r="F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43363.504166666666</v>
      </c>
      <c r="G35" s="6">
        <f>Table1689106[[#This Row],[Mean Value]]+$V$2</f>
        <v>3.527303060242065</v>
      </c>
      <c r="H35" s="6">
        <f>Table1689106[[#This Row],[Mean Value]]-$V$2</f>
        <v>3.4874096469402533</v>
      </c>
      <c r="I35" s="26">
        <f>Table1689106[[#This Row],[Mean Value]]+$W$2</f>
        <v>3.5472497668929703</v>
      </c>
      <c r="J35" s="26">
        <f>Table1689106[[#This Row],[Mean Value]]-($W$2)</f>
        <v>3.467462940289348</v>
      </c>
      <c r="K35" s="8">
        <f>Table1689106[[#This Row],[Mean Value]]+$X$2</f>
        <v>3.5671964735438761</v>
      </c>
      <c r="L35" s="9">
        <f>Table1689106[[#This Row],[Mean Value]]-$X$2</f>
        <v>3.4475162336384422</v>
      </c>
      <c r="M35" s="23" t="str">
        <f t="array" ref="M35">IF(OR(D35&lt;$AF$2, D35&gt;$AE$2), "Yes", "No")</f>
        <v>No</v>
      </c>
      <c r="N35" s="3"/>
      <c r="O35" s="3" t="b">
        <f>AND(Table1689106[[#This Row],[Measured Value]]&gt;Table1689106[[#This Row],[Mean Value]],D34&gt;E34,D33&gt;E33,D32&gt;E32,D31&gt;E31,D30&gt;E30,D29&gt;E29,D28&gt;E28)</f>
        <v>0</v>
      </c>
      <c r="P35" s="3" t="b">
        <f>AND(Table1689106[[#This Row],[Measured Value]]&lt;Table1689106[[#This Row],[Mean Value]],D34&lt;E34,D33&lt;E33,D32&lt;E32,D31&lt;E31,D30&lt;E30,D29&lt;E29,D28&lt;E28)</f>
        <v>0</v>
      </c>
      <c r="Q35" s="3" t="b">
        <f>AND(Table1689106[[#This Row],[Measured Value]]&gt;E34,E34&gt;E33,E33&gt;E32,E32&gt;E31,E31&gt;E30)</f>
        <v>0</v>
      </c>
      <c r="R35" s="3" t="b">
        <f>AND(Table1689106[[#This Row],[Measured Value]]&lt;E34,E34&lt;E33,E33&lt;E32,E32&lt;E31,E31&lt;E30)</f>
        <v>0</v>
      </c>
      <c r="S35" s="3" t="b">
        <f>AND(Table1689106[[#This Row],[Measured Value]]&gt;E34,E34&lt;E33,E33&gt;E32,E32&lt;E31,E31&gt;E30,E30&lt;E29,E29&gt;E28,E28&lt;E27,E27&gt;E26,E26&lt;E25,E25&gt;E24,E24&lt;E23,E23&gt;E22)</f>
        <v>0</v>
      </c>
      <c r="T35" s="3" t="b">
        <f>AND(Table1689106[[#This Row],[Measured Value]]&lt;F34,F34&gt;F33,F33&lt;F32,F32&gt;F31,F31&lt;F30,F30&gt;F29,F29&lt;F28,F28&gt;F27,F27&lt;F26,F26&gt;F25,F25&lt;F24,F24&gt;F23,F23&lt;F22)</f>
        <v>0</v>
      </c>
      <c r="AB35"/>
      <c r="AC35"/>
      <c r="AF35"/>
      <c r="AH35"/>
    </row>
    <row r="36" spans="1:34" x14ac:dyDescent="0.25">
      <c r="A36" s="2">
        <v>43363</v>
      </c>
      <c r="B36" s="17">
        <v>1226</v>
      </c>
      <c r="C36" s="21" t="s">
        <v>29</v>
      </c>
      <c r="D36" s="25">
        <v>3.5</v>
      </c>
      <c r="E36" s="22">
        <f>'[1]pH meter #2__083118AM'!$O$2</f>
        <v>3.5073563535911592</v>
      </c>
      <c r="F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43363.518055555556</v>
      </c>
      <c r="G36" s="6">
        <f>Table1689106[[#This Row],[Mean Value]]+$V$2</f>
        <v>3.527303060242065</v>
      </c>
      <c r="H36" s="6">
        <f>Table1689106[[#This Row],[Mean Value]]-$V$2</f>
        <v>3.4874096469402533</v>
      </c>
      <c r="I36" s="26">
        <f>Table1689106[[#This Row],[Mean Value]]+$W$2</f>
        <v>3.5472497668929703</v>
      </c>
      <c r="J36" s="26">
        <f>Table1689106[[#This Row],[Mean Value]]-($W$2)</f>
        <v>3.467462940289348</v>
      </c>
      <c r="K36" s="8">
        <f>Table1689106[[#This Row],[Mean Value]]+$X$2</f>
        <v>3.5671964735438761</v>
      </c>
      <c r="L36" s="9">
        <f>Table1689106[[#This Row],[Mean Value]]-$X$2</f>
        <v>3.4475162336384422</v>
      </c>
      <c r="M36" s="23" t="str">
        <f t="array" ref="M36">IF(OR(D36&lt;$AF$2, D36&gt;$AE$2), "Yes", "No")</f>
        <v>No</v>
      </c>
      <c r="N36" s="3"/>
      <c r="O36" s="3" t="b">
        <f>AND(Table1689106[[#This Row],[Measured Value]]&gt;Table1689106[[#This Row],[Mean Value]],D35&gt;E35,D34&gt;E34,D33&gt;E33,D32&gt;E32,D31&gt;E31,D30&gt;E30,D29&gt;E29)</f>
        <v>0</v>
      </c>
      <c r="P36" s="3" t="b">
        <f>AND(Table1689106[[#This Row],[Measured Value]]&lt;Table1689106[[#This Row],[Mean Value]],D35&lt;E35,D34&lt;E34,D33&lt;E33,D32&lt;E32,D31&lt;E31,D30&lt;E30,D29&lt;E29)</f>
        <v>0</v>
      </c>
      <c r="Q36" s="3" t="b">
        <f>AND(Table1689106[[#This Row],[Measured Value]]&gt;E35,E35&gt;E34,E34&gt;E33,E33&gt;E32,E32&gt;E31)</f>
        <v>0</v>
      </c>
      <c r="R36" s="3" t="b">
        <f>AND(Table1689106[[#This Row],[Measured Value]]&lt;E35,E35&lt;E34,E34&lt;E33,E33&lt;E32,E32&lt;E31)</f>
        <v>0</v>
      </c>
      <c r="S36" s="3" t="b">
        <f>AND(Table1689106[[#This Row],[Measured Value]]&gt;E35,E35&lt;E34,E34&gt;E33,E33&lt;E32,E32&gt;E31,E31&lt;E30,E30&gt;E29,E29&lt;E28,E28&gt;E27,E27&lt;E26,E26&gt;E25,E25&lt;E24,E24&gt;E23)</f>
        <v>0</v>
      </c>
      <c r="T36" s="3" t="b">
        <f>AND(Table1689106[[#This Row],[Measured Value]]&lt;F35,F35&gt;F34,F34&lt;F33,F33&gt;F32,F32&lt;F31,F31&gt;F30,F30&lt;F29,F29&gt;F28,F28&lt;F27,F27&gt;F26,F26&lt;F25,F25&gt;F24,F24&lt;F23)</f>
        <v>0</v>
      </c>
      <c r="AB36"/>
      <c r="AC36"/>
      <c r="AF36"/>
      <c r="AH36"/>
    </row>
    <row r="37" spans="1:34" x14ac:dyDescent="0.25">
      <c r="A37" s="2">
        <v>43363</v>
      </c>
      <c r="B37" s="17">
        <v>1240</v>
      </c>
      <c r="C37" s="21" t="s">
        <v>30</v>
      </c>
      <c r="D37" s="25">
        <v>3.47</v>
      </c>
      <c r="E37" s="22">
        <f>'[1]pH meter #2__083118AM'!$O$2</f>
        <v>3.5073563535911592</v>
      </c>
      <c r="F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43363.527777777781</v>
      </c>
      <c r="G37" s="6">
        <f>Table1689106[[#This Row],[Mean Value]]+$V$2</f>
        <v>3.527303060242065</v>
      </c>
      <c r="H37" s="6">
        <f>Table1689106[[#This Row],[Mean Value]]-$V$2</f>
        <v>3.4874096469402533</v>
      </c>
      <c r="I37" s="26">
        <f>Table1689106[[#This Row],[Mean Value]]+$W$2</f>
        <v>3.5472497668929703</v>
      </c>
      <c r="J37" s="26">
        <f>Table1689106[[#This Row],[Mean Value]]-($W$2)</f>
        <v>3.467462940289348</v>
      </c>
      <c r="K37" s="8">
        <f>Table1689106[[#This Row],[Mean Value]]+$X$2</f>
        <v>3.5671964735438761</v>
      </c>
      <c r="L37" s="9">
        <f>Table1689106[[#This Row],[Mean Value]]-$X$2</f>
        <v>3.4475162336384422</v>
      </c>
      <c r="M37" s="23" t="str">
        <f t="array" ref="M37">IF(OR(D37&lt;$AF$2, D37&gt;$AE$2), "Yes", "No")</f>
        <v>No</v>
      </c>
      <c r="N37" s="3"/>
      <c r="O37" s="3" t="b">
        <f>AND(Table1689106[[#This Row],[Measured Value]]&gt;Table1689106[[#This Row],[Mean Value]],D36&gt;E36,D35&gt;E35,D34&gt;E34,D33&gt;E33,D32&gt;E32,D31&gt;E31,D30&gt;E30)</f>
        <v>0</v>
      </c>
      <c r="P37" s="3" t="b">
        <f>AND(Table1689106[[#This Row],[Measured Value]]&lt;Table1689106[[#This Row],[Mean Value]],D36&lt;E36,D35&lt;E35,D34&lt;E34,D33&lt;E33,D32&lt;E32,D31&lt;E31,D30&lt;E30)</f>
        <v>0</v>
      </c>
      <c r="Q37" s="3" t="b">
        <f>AND(Table1689106[[#This Row],[Measured Value]]&gt;E36,E36&gt;E35,E35&gt;E34,E34&gt;E33,E33&gt;E32)</f>
        <v>0</v>
      </c>
      <c r="R37" s="3" t="b">
        <f>AND(Table1689106[[#This Row],[Measured Value]]&lt;E36,E36&lt;E35,E35&lt;E34,E34&lt;E33,E33&lt;E32)</f>
        <v>0</v>
      </c>
      <c r="S37" s="3" t="b">
        <f>AND(Table1689106[[#This Row],[Measured Value]]&gt;E36,E36&lt;E35,E35&gt;E34,E34&lt;E33,E33&gt;E32,E32&lt;E31,E31&gt;E30,E30&lt;E29,E29&gt;E28,E28&lt;E27,E27&gt;E26,E26&lt;E25,E25&gt;E24)</f>
        <v>0</v>
      </c>
      <c r="T37" s="3" t="b">
        <f>AND(Table1689106[[#This Row],[Measured Value]]&lt;F36,F36&gt;F35,F35&lt;F34,F34&gt;F33,F33&lt;F32,F32&gt;F31,F31&lt;F30,F30&gt;F29,F29&lt;F28,F28&gt;F27,F27&lt;F26,F26&gt;F25,F25&lt;F24)</f>
        <v>0</v>
      </c>
      <c r="AB37"/>
      <c r="AC37"/>
      <c r="AF37"/>
      <c r="AH37"/>
    </row>
    <row r="38" spans="1:34" x14ac:dyDescent="0.25">
      <c r="A38" s="2">
        <v>43363</v>
      </c>
      <c r="B38" s="17">
        <v>1255</v>
      </c>
      <c r="C38" s="21" t="s">
        <v>26</v>
      </c>
      <c r="D38" s="25">
        <v>3.51</v>
      </c>
      <c r="E38" s="22">
        <f>'[1]pH meter #2__083118AM'!$O$2</f>
        <v>3.5073563535911592</v>
      </c>
      <c r="F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43363.538194444445</v>
      </c>
      <c r="G38" s="6">
        <f>Table1689106[[#This Row],[Mean Value]]+$V$2</f>
        <v>3.527303060242065</v>
      </c>
      <c r="H38" s="6">
        <f>Table1689106[[#This Row],[Mean Value]]-$V$2</f>
        <v>3.4874096469402533</v>
      </c>
      <c r="I38" s="26">
        <f>Table1689106[[#This Row],[Mean Value]]+$W$2</f>
        <v>3.5472497668929703</v>
      </c>
      <c r="J38" s="26">
        <f>Table1689106[[#This Row],[Mean Value]]-($W$2)</f>
        <v>3.467462940289348</v>
      </c>
      <c r="K38" s="8">
        <f>Table1689106[[#This Row],[Mean Value]]+$X$2</f>
        <v>3.5671964735438761</v>
      </c>
      <c r="L38" s="9">
        <f>Table1689106[[#This Row],[Mean Value]]-$X$2</f>
        <v>3.4475162336384422</v>
      </c>
      <c r="M38" s="23" t="str">
        <f t="array" ref="M38">IF(OR(D38&lt;$AF$2, D38&gt;$AE$2), "Yes", "No")</f>
        <v>No</v>
      </c>
      <c r="N38" s="3"/>
      <c r="O38" s="3" t="b">
        <f>AND(Table1689106[[#This Row],[Measured Value]]&gt;Table1689106[[#This Row],[Mean Value]],D37&gt;E37,D36&gt;E36,D35&gt;E35,D34&gt;E34,D33&gt;E33,D32&gt;E32,D31&gt;E31)</f>
        <v>0</v>
      </c>
      <c r="P38" s="3" t="b">
        <f>AND(Table1689106[[#This Row],[Measured Value]]&lt;Table1689106[[#This Row],[Mean Value]],D37&lt;E37,D36&lt;E36,D35&lt;E35,D34&lt;E34,D33&lt;E33,D32&lt;E32,D31&lt;E31)</f>
        <v>0</v>
      </c>
      <c r="Q38" s="3" t="b">
        <f>AND(Table1689106[[#This Row],[Measured Value]]&gt;E37,E37&gt;E36,E36&gt;E35,E35&gt;E34,E34&gt;E33)</f>
        <v>0</v>
      </c>
      <c r="R38" s="3" t="b">
        <f>AND(Table1689106[[#This Row],[Measured Value]]&lt;E37,E37&lt;E36,E36&lt;E35,E35&lt;E34,E34&lt;E33)</f>
        <v>0</v>
      </c>
      <c r="S38" s="3" t="b">
        <f>AND(Table1689106[[#This Row],[Measured Value]]&gt;E37,E37&lt;E36,E36&gt;E35,E35&lt;E34,E34&gt;E33,E33&lt;E32,E32&gt;E31,E31&lt;E30,E30&gt;E29,E29&lt;E28,E28&gt;E27,E27&lt;E26,E26&gt;E25)</f>
        <v>0</v>
      </c>
      <c r="T38" s="3" t="b">
        <f>AND(Table1689106[[#This Row],[Measured Value]]&lt;F37,F37&gt;F36,F36&lt;F35,F35&gt;F34,F34&lt;F33,F33&gt;F32,F32&lt;F31,F31&gt;F30,F30&lt;F29,F29&gt;F28,F28&lt;F27,F27&gt;F26,F26&lt;F25)</f>
        <v>0</v>
      </c>
      <c r="AB38"/>
      <c r="AC38"/>
      <c r="AF38"/>
      <c r="AH38"/>
    </row>
    <row r="39" spans="1:34" x14ac:dyDescent="0.25">
      <c r="A39" s="2">
        <v>43363</v>
      </c>
      <c r="B39" s="17">
        <v>1319</v>
      </c>
      <c r="C39" s="21" t="s">
        <v>26</v>
      </c>
      <c r="D39" s="25">
        <v>3.49</v>
      </c>
      <c r="E39" s="22">
        <f>'[1]pH meter #2__083118AM'!$O$2</f>
        <v>3.5073563535911592</v>
      </c>
      <c r="F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43363.554861111108</v>
      </c>
      <c r="G39" s="6">
        <f>Table1689106[[#This Row],[Mean Value]]+$V$2</f>
        <v>3.527303060242065</v>
      </c>
      <c r="H39" s="6">
        <f>Table1689106[[#This Row],[Mean Value]]-$V$2</f>
        <v>3.4874096469402533</v>
      </c>
      <c r="I39" s="26">
        <f>Table1689106[[#This Row],[Mean Value]]+$W$2</f>
        <v>3.5472497668929703</v>
      </c>
      <c r="J39" s="26">
        <f>Table1689106[[#This Row],[Mean Value]]-($W$2)</f>
        <v>3.467462940289348</v>
      </c>
      <c r="K39" s="8">
        <f>Table1689106[[#This Row],[Mean Value]]+$X$2</f>
        <v>3.5671964735438761</v>
      </c>
      <c r="L39" s="9">
        <f>Table1689106[[#This Row],[Mean Value]]-$X$2</f>
        <v>3.4475162336384422</v>
      </c>
      <c r="M39" s="23" t="str">
        <f t="array" ref="M39">IF(OR(D39&lt;$AF$2, D39&gt;$AE$2), "Yes", "No")</f>
        <v>No</v>
      </c>
      <c r="N39" s="3"/>
      <c r="O39" s="3" t="b">
        <f>AND(Table1689106[[#This Row],[Measured Value]]&gt;Table1689106[[#This Row],[Mean Value]],D38&gt;E38,D37&gt;E37,D36&gt;E36,D35&gt;E35,D34&gt;E34,D33&gt;E33,D32&gt;E32)</f>
        <v>0</v>
      </c>
      <c r="P39" s="3" t="b">
        <f>AND(Table1689106[[#This Row],[Measured Value]]&lt;Table1689106[[#This Row],[Mean Value]],D38&lt;E38,D37&lt;E37,D36&lt;E36,D35&lt;E35,D34&lt;E34,D33&lt;E33,D32&lt;E32)</f>
        <v>0</v>
      </c>
      <c r="Q39" s="3" t="b">
        <f>AND(Table1689106[[#This Row],[Measured Value]]&gt;E38,E38&gt;E37,E37&gt;E36,E36&gt;E35,E35&gt;E34)</f>
        <v>0</v>
      </c>
      <c r="R39" s="3" t="b">
        <f>AND(Table1689106[[#This Row],[Measured Value]]&lt;E38,E38&lt;E37,E37&lt;E36,E36&lt;E35,E35&lt;E34)</f>
        <v>0</v>
      </c>
      <c r="S39" s="3" t="b">
        <f>AND(Table1689106[[#This Row],[Measured Value]]&gt;E38,E38&lt;E37,E37&gt;E36,E36&lt;E35,E35&gt;E34,E34&lt;E33,E33&gt;E32,E32&lt;E31,E31&gt;E30,E30&lt;E29,E29&gt;E28,E28&lt;E27,E27&gt;E26)</f>
        <v>0</v>
      </c>
      <c r="T39" s="3" t="b">
        <f>AND(Table1689106[[#This Row],[Measured Value]]&lt;F38,F38&gt;F37,F37&lt;F36,F36&gt;F35,F35&lt;F34,F34&gt;F33,F33&lt;F32,F32&gt;F31,F31&lt;F30,F30&gt;F29,F29&lt;F28,F28&gt;F27,F27&lt;F26)</f>
        <v>0</v>
      </c>
      <c r="AB39"/>
      <c r="AC39"/>
      <c r="AF39"/>
      <c r="AH39"/>
    </row>
    <row r="40" spans="1:34" x14ac:dyDescent="0.25">
      <c r="A40" s="2">
        <v>43363</v>
      </c>
      <c r="B40" s="17">
        <v>1400</v>
      </c>
      <c r="C40" s="21" t="s">
        <v>36</v>
      </c>
      <c r="D40" s="25">
        <v>3.5</v>
      </c>
      <c r="E40" s="22">
        <f>'[1]pH meter #2__083118AM'!$O$2</f>
        <v>3.5073563535911592</v>
      </c>
      <c r="F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43363.583333333336</v>
      </c>
      <c r="G40" s="6">
        <f>Table1689106[[#This Row],[Mean Value]]+$V$2</f>
        <v>3.527303060242065</v>
      </c>
      <c r="H40" s="6">
        <f>Table1689106[[#This Row],[Mean Value]]-$V$2</f>
        <v>3.4874096469402533</v>
      </c>
      <c r="I40" s="26">
        <f>Table1689106[[#This Row],[Mean Value]]+$W$2</f>
        <v>3.5472497668929703</v>
      </c>
      <c r="J40" s="26">
        <f>Table1689106[[#This Row],[Mean Value]]-($W$2)</f>
        <v>3.467462940289348</v>
      </c>
      <c r="K40" s="8">
        <f>Table1689106[[#This Row],[Mean Value]]+$X$2</f>
        <v>3.5671964735438761</v>
      </c>
      <c r="L40" s="9">
        <f>Table1689106[[#This Row],[Mean Value]]-$X$2</f>
        <v>3.4475162336384422</v>
      </c>
      <c r="M40" s="23" t="str">
        <f t="array" ref="M40">IF(OR(D40&lt;$AF$2, D40&gt;$AE$2), "Yes", "No")</f>
        <v>No</v>
      </c>
      <c r="N40" s="3"/>
      <c r="O40" s="3" t="b">
        <f>AND(Table1689106[[#This Row],[Measured Value]]&gt;Table1689106[[#This Row],[Mean Value]],D39&gt;E39,D38&gt;E38,D37&gt;E37,D36&gt;E36,D35&gt;E35,D34&gt;E34,D33&gt;E33)</f>
        <v>0</v>
      </c>
      <c r="P40" s="3" t="b">
        <f>AND(Table1689106[[#This Row],[Measured Value]]&lt;Table1689106[[#This Row],[Mean Value]],D39&lt;E39,D38&lt;E38,D37&lt;E37,D36&lt;E36,D35&lt;E35,D34&lt;E34,D33&lt;E33)</f>
        <v>0</v>
      </c>
      <c r="Q40" s="3" t="b">
        <f>AND(Table1689106[[#This Row],[Measured Value]]&gt;E39,E39&gt;E38,E38&gt;E37,E37&gt;E36,E36&gt;E35)</f>
        <v>0</v>
      </c>
      <c r="R40" s="3" t="b">
        <f>AND(Table1689106[[#This Row],[Measured Value]]&lt;E39,E39&lt;E38,E38&lt;E37,E37&lt;E36,E36&lt;E35)</f>
        <v>0</v>
      </c>
      <c r="S40" s="3" t="b">
        <f>AND(Table1689106[[#This Row],[Measured Value]]&gt;E39,E39&lt;E38,E38&gt;E37,E37&lt;E36,E36&gt;E35,E35&lt;E34,E34&gt;E33,E33&lt;E32,E32&gt;E31,E31&lt;E30,E30&gt;E29,E29&lt;E28,E28&gt;E27)</f>
        <v>0</v>
      </c>
      <c r="T40" s="3" t="b">
        <f>AND(Table1689106[[#This Row],[Measured Value]]&lt;F39,F39&gt;F38,F38&lt;F37,F37&gt;F36,F36&lt;F35,F35&gt;F34,F34&lt;F33,F33&gt;F32,F32&lt;F31,F31&gt;F30,F30&lt;F29,F29&gt;F28,F28&lt;F27)</f>
        <v>0</v>
      </c>
      <c r="AB40"/>
      <c r="AC40"/>
      <c r="AF40"/>
      <c r="AH40"/>
    </row>
    <row r="41" spans="1:34" x14ac:dyDescent="0.25">
      <c r="A41" s="2">
        <v>43363</v>
      </c>
      <c r="B41" s="17">
        <v>1410</v>
      </c>
      <c r="C41" s="21" t="s">
        <v>37</v>
      </c>
      <c r="D41" s="25">
        <v>3.48</v>
      </c>
      <c r="E41" s="22">
        <f>'[1]pH meter #2__083118AM'!$O$2</f>
        <v>3.5073563535911592</v>
      </c>
      <c r="F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43363.590277777781</v>
      </c>
      <c r="G41" s="6">
        <f>Table1689106[[#This Row],[Mean Value]]+$V$2</f>
        <v>3.527303060242065</v>
      </c>
      <c r="H41" s="6">
        <f>Table1689106[[#This Row],[Mean Value]]-$V$2</f>
        <v>3.4874096469402533</v>
      </c>
      <c r="I41" s="26">
        <f>Table1689106[[#This Row],[Mean Value]]+$W$2</f>
        <v>3.5472497668929703</v>
      </c>
      <c r="J41" s="26">
        <f>Table1689106[[#This Row],[Mean Value]]-($W$2)</f>
        <v>3.467462940289348</v>
      </c>
      <c r="K41" s="8">
        <f>Table1689106[[#This Row],[Mean Value]]+$X$2</f>
        <v>3.5671964735438761</v>
      </c>
      <c r="L41" s="9">
        <f>Table1689106[[#This Row],[Mean Value]]-$X$2</f>
        <v>3.4475162336384422</v>
      </c>
      <c r="M41" s="23" t="str">
        <f t="array" ref="M41">IF(OR(D41&lt;$AF$2, D41&gt;$AE$2), "Yes", "No")</f>
        <v>No</v>
      </c>
      <c r="N41" s="3"/>
      <c r="O41" s="3" t="b">
        <f>AND(Table1689106[[#This Row],[Measured Value]]&gt;Table1689106[[#This Row],[Mean Value]],D40&gt;E40,D39&gt;E39,D38&gt;E38,D37&gt;E37,D36&gt;E36,D35&gt;E35,D34&gt;E34)</f>
        <v>0</v>
      </c>
      <c r="P41" s="3" t="b">
        <f>AND(Table1689106[[#This Row],[Measured Value]]&lt;Table1689106[[#This Row],[Mean Value]],D40&lt;E40,D39&lt;E39,D38&lt;E38,D37&lt;E37,D36&lt;E36,D35&lt;E35,D34&lt;E34)</f>
        <v>0</v>
      </c>
      <c r="Q41" s="3" t="b">
        <f>AND(Table1689106[[#This Row],[Measured Value]]&gt;E40,E40&gt;E39,E39&gt;E38,E38&gt;E37,E37&gt;E36)</f>
        <v>0</v>
      </c>
      <c r="R41" s="3" t="b">
        <f>AND(Table1689106[[#This Row],[Measured Value]]&lt;E40,E40&lt;E39,E39&lt;E38,E38&lt;E37,E37&lt;E36)</f>
        <v>0</v>
      </c>
      <c r="S41" s="3" t="b">
        <f>AND(Table1689106[[#This Row],[Measured Value]]&gt;E40,E40&lt;E39,E39&gt;E38,E38&lt;E37,E37&gt;E36,E36&lt;E35,E35&gt;E34,E34&lt;E33,E33&gt;E32,E32&lt;E31,E31&gt;E30,E30&lt;E29,E29&gt;E28)</f>
        <v>0</v>
      </c>
      <c r="T41" s="3" t="b">
        <f>AND(Table1689106[[#This Row],[Measured Value]]&lt;F40,F40&gt;F39,F39&lt;F38,F38&gt;F37,F37&lt;F36,F36&gt;F35,F35&lt;F34,F34&gt;F33,F33&lt;F32,F32&gt;F31,F31&lt;F30,F30&gt;F29,F29&lt;F28)</f>
        <v>0</v>
      </c>
      <c r="AB41"/>
      <c r="AC41"/>
      <c r="AF41"/>
      <c r="AH41"/>
    </row>
    <row r="42" spans="1:34" x14ac:dyDescent="0.25">
      <c r="A42" s="2">
        <v>43363</v>
      </c>
      <c r="B42" s="17">
        <v>1430</v>
      </c>
      <c r="C42" s="21" t="s">
        <v>36</v>
      </c>
      <c r="D42" s="25">
        <v>3.49</v>
      </c>
      <c r="E42" s="22">
        <f>'[1]pH meter #2__083118AM'!$O$2</f>
        <v>3.5073563535911592</v>
      </c>
      <c r="F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43363.604166666664</v>
      </c>
      <c r="G42" s="6">
        <f>Table1689106[[#This Row],[Mean Value]]+$V$2</f>
        <v>3.527303060242065</v>
      </c>
      <c r="H42" s="6">
        <f>Table1689106[[#This Row],[Mean Value]]-$V$2</f>
        <v>3.4874096469402533</v>
      </c>
      <c r="I42" s="26">
        <f>Table1689106[[#This Row],[Mean Value]]+$W$2</f>
        <v>3.5472497668929703</v>
      </c>
      <c r="J42" s="26">
        <f>Table1689106[[#This Row],[Mean Value]]-($W$2)</f>
        <v>3.467462940289348</v>
      </c>
      <c r="K42" s="8">
        <f>Table1689106[[#This Row],[Mean Value]]+$X$2</f>
        <v>3.5671964735438761</v>
      </c>
      <c r="L42" s="9">
        <f>Table1689106[[#This Row],[Mean Value]]-$X$2</f>
        <v>3.4475162336384422</v>
      </c>
      <c r="M42" s="23" t="str">
        <f t="array" ref="M42">IF(OR(D42&lt;$AF$2, D42&gt;$AE$2), "Yes", "No")</f>
        <v>No</v>
      </c>
      <c r="N42" s="3"/>
      <c r="O42" s="3" t="b">
        <f>AND(Table1689106[[#This Row],[Measured Value]]&gt;Table1689106[[#This Row],[Mean Value]],D41&gt;E41,D40&gt;E40,D39&gt;E39,D38&gt;E38,D37&gt;E37,D36&gt;E36,D35&gt;E35)</f>
        <v>0</v>
      </c>
      <c r="P42" s="3" t="b">
        <f>AND(Table1689106[[#This Row],[Measured Value]]&lt;Table1689106[[#This Row],[Mean Value]],D41&lt;E41,D40&lt;E40,D39&lt;E39,D38&lt;E38,D37&lt;E37,D36&lt;E36,D35&lt;E35)</f>
        <v>0</v>
      </c>
      <c r="Q42" s="3" t="b">
        <f>AND(Table1689106[[#This Row],[Measured Value]]&gt;E41,E41&gt;E40,E40&gt;E39,E39&gt;E38,E38&gt;E37)</f>
        <v>0</v>
      </c>
      <c r="R42" s="3" t="b">
        <f>AND(Table1689106[[#This Row],[Measured Value]]&lt;E41,E41&lt;E40,E40&lt;E39,E39&lt;E38,E38&lt;E37)</f>
        <v>0</v>
      </c>
      <c r="S42" s="3" t="b">
        <f>AND(Table1689106[[#This Row],[Measured Value]]&gt;E41,E41&lt;E40,E40&gt;E39,E39&lt;E38,E38&gt;E37,E37&lt;E36,E36&gt;E35,E35&lt;E34,E34&gt;E33,E33&lt;E32,E32&gt;E31,E31&lt;E30,E30&gt;E29)</f>
        <v>0</v>
      </c>
      <c r="T42" s="3" t="b">
        <f>AND(Table1689106[[#This Row],[Measured Value]]&lt;F41,F41&gt;F40,F40&lt;F39,F39&gt;F38,F38&lt;F37,F37&gt;F36,F36&lt;F35,F35&gt;F34,F34&lt;F33,F33&gt;F32,F32&lt;F31,F31&gt;F30,F30&lt;F29)</f>
        <v>0</v>
      </c>
      <c r="AB42"/>
      <c r="AC42"/>
      <c r="AF42"/>
      <c r="AH42"/>
    </row>
    <row r="43" spans="1:34" x14ac:dyDescent="0.25">
      <c r="A43" s="2">
        <v>43363</v>
      </c>
      <c r="B43" s="17">
        <v>1445</v>
      </c>
      <c r="C43" s="21" t="s">
        <v>37</v>
      </c>
      <c r="D43" s="25">
        <v>3.51</v>
      </c>
      <c r="E43" s="22">
        <f>'[1]pH meter #2__083118AM'!$O$2</f>
        <v>3.5073563535911592</v>
      </c>
      <c r="F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43363.614583333336</v>
      </c>
      <c r="G43" s="6">
        <f>Table1689106[[#This Row],[Mean Value]]+$V$2</f>
        <v>3.527303060242065</v>
      </c>
      <c r="H43" s="6">
        <f>Table1689106[[#This Row],[Mean Value]]-$V$2</f>
        <v>3.4874096469402533</v>
      </c>
      <c r="I43" s="26">
        <f>Table1689106[[#This Row],[Mean Value]]+$W$2</f>
        <v>3.5472497668929703</v>
      </c>
      <c r="J43" s="26">
        <f>Table1689106[[#This Row],[Mean Value]]-($W$2)</f>
        <v>3.467462940289348</v>
      </c>
      <c r="K43" s="8">
        <f>Table1689106[[#This Row],[Mean Value]]+$X$2</f>
        <v>3.5671964735438761</v>
      </c>
      <c r="L43" s="9">
        <f>Table1689106[[#This Row],[Mean Value]]-$X$2</f>
        <v>3.4475162336384422</v>
      </c>
      <c r="M43" s="23" t="str">
        <f t="array" ref="M43">IF(OR(D43&lt;$AF$2, D43&gt;$AE$2), "Yes", "No")</f>
        <v>No</v>
      </c>
      <c r="N43" s="3"/>
      <c r="O43" s="3" t="b">
        <f>AND(Table1689106[[#This Row],[Measured Value]]&gt;Table1689106[[#This Row],[Mean Value]],D42&gt;E42,D41&gt;E41,D40&gt;E40,D39&gt;E39,D38&gt;E38,D37&gt;E37,D36&gt;E36)</f>
        <v>0</v>
      </c>
      <c r="P43" s="3" t="b">
        <f>AND(Table1689106[[#This Row],[Measured Value]]&lt;Table1689106[[#This Row],[Mean Value]],D42&lt;E42,D41&lt;E41,D40&lt;E40,D39&lt;E39,D38&lt;E38,D37&lt;E37,D36&lt;E36)</f>
        <v>0</v>
      </c>
      <c r="Q43" s="3" t="b">
        <f>AND(Table1689106[[#This Row],[Measured Value]]&gt;E42,E42&gt;E41,E41&gt;E40,E40&gt;E39,E39&gt;E38)</f>
        <v>0</v>
      </c>
      <c r="R43" s="3" t="b">
        <f>AND(Table1689106[[#This Row],[Measured Value]]&lt;E42,E42&lt;E41,E41&lt;E40,E40&lt;E39,E39&lt;E38)</f>
        <v>0</v>
      </c>
      <c r="S43" s="3" t="b">
        <f>AND(Table1689106[[#This Row],[Measured Value]]&gt;E42,E42&lt;E41,E41&gt;E40,E40&lt;E39,E39&gt;E38,E38&lt;E37,E37&gt;E36,E36&lt;E35,E35&gt;E34,E34&lt;E33,E33&gt;E32,E32&lt;E31,E31&gt;E30)</f>
        <v>0</v>
      </c>
      <c r="T43" s="3" t="b">
        <f>AND(Table1689106[[#This Row],[Measured Value]]&lt;F42,F42&gt;F41,F41&lt;F40,F40&gt;F39,F39&lt;F38,F38&gt;F37,F37&lt;F36,F36&gt;F35,F35&lt;F34,F34&gt;F33,F33&lt;F32,F32&gt;F31,F31&lt;F30)</f>
        <v>0</v>
      </c>
      <c r="AB43"/>
      <c r="AC43"/>
      <c r="AF43"/>
      <c r="AH43"/>
    </row>
    <row r="44" spans="1:34" x14ac:dyDescent="0.25">
      <c r="A44" s="2">
        <v>43363</v>
      </c>
      <c r="B44" s="17">
        <v>1515</v>
      </c>
      <c r="C44" s="21" t="s">
        <v>29</v>
      </c>
      <c r="D44" s="25">
        <v>3.48</v>
      </c>
      <c r="E44" s="22">
        <f>'[1]pH meter #2__083118AM'!$O$2</f>
        <v>3.5073563535911592</v>
      </c>
      <c r="F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43363.635416666664</v>
      </c>
      <c r="G44" s="6">
        <f>Table1689106[[#This Row],[Mean Value]]+$V$2</f>
        <v>3.527303060242065</v>
      </c>
      <c r="H44" s="6">
        <f>Table1689106[[#This Row],[Mean Value]]-$V$2</f>
        <v>3.4874096469402533</v>
      </c>
      <c r="I44" s="26">
        <f>Table1689106[[#This Row],[Mean Value]]+$W$2</f>
        <v>3.5472497668929703</v>
      </c>
      <c r="J44" s="26">
        <f>Table1689106[[#This Row],[Mean Value]]-($W$2)</f>
        <v>3.467462940289348</v>
      </c>
      <c r="K44" s="8">
        <f>Table1689106[[#This Row],[Mean Value]]+$X$2</f>
        <v>3.5671964735438761</v>
      </c>
      <c r="L44" s="9">
        <f>Table1689106[[#This Row],[Mean Value]]-$X$2</f>
        <v>3.4475162336384422</v>
      </c>
      <c r="M44" s="23" t="str">
        <f t="array" ref="M44">IF(OR(D44&lt;$AF$2, D44&gt;$AE$2), "Yes", "No")</f>
        <v>No</v>
      </c>
      <c r="N44" s="3"/>
      <c r="O44" s="3" t="b">
        <f>AND(Table1689106[[#This Row],[Measured Value]]&gt;Table1689106[[#This Row],[Mean Value]],D43&gt;E43,D42&gt;E42,D41&gt;E41,D40&gt;E40,D39&gt;E39,D38&gt;E38,D37&gt;E37)</f>
        <v>0</v>
      </c>
      <c r="P44" s="3" t="b">
        <f>AND(Table1689106[[#This Row],[Measured Value]]&lt;Table1689106[[#This Row],[Mean Value]],D43&lt;E43,D42&lt;E42,D41&lt;E41,D40&lt;E40,D39&lt;E39,D38&lt;E38,D37&lt;E37)</f>
        <v>0</v>
      </c>
      <c r="Q44" s="3" t="b">
        <f>AND(Table1689106[[#This Row],[Measured Value]]&gt;E43,E43&gt;E42,E42&gt;E41,E41&gt;E40,E40&gt;E39)</f>
        <v>0</v>
      </c>
      <c r="R44" s="3" t="b">
        <f>AND(Table1689106[[#This Row],[Measured Value]]&lt;E43,E43&lt;E42,E42&lt;E41,E41&lt;E40,E40&lt;E39)</f>
        <v>0</v>
      </c>
      <c r="S44" s="3" t="b">
        <f>AND(Table1689106[[#This Row],[Measured Value]]&gt;E43,E43&lt;E42,E42&gt;E41,E41&lt;E40,E40&gt;E39,E39&lt;E38,E38&gt;E37,E37&lt;E36,E36&gt;E35,E35&lt;E34,E34&gt;E33,E33&lt;E32,E32&gt;E31)</f>
        <v>0</v>
      </c>
      <c r="T44" s="3" t="b">
        <f>AND(Table1689106[[#This Row],[Measured Value]]&lt;F43,F43&gt;F42,F42&lt;F41,F41&gt;F40,F40&lt;F39,F39&gt;F38,F38&lt;F37,F37&gt;F36,F36&lt;F35,F35&gt;F34,F34&lt;F33,F33&gt;F32,F32&lt;F31)</f>
        <v>0</v>
      </c>
      <c r="AB44"/>
      <c r="AC44"/>
      <c r="AF44"/>
      <c r="AH44"/>
    </row>
    <row r="45" spans="1:34" x14ac:dyDescent="0.25">
      <c r="A45" s="2">
        <v>43363</v>
      </c>
      <c r="B45" s="17">
        <v>1600</v>
      </c>
      <c r="C45" s="21" t="s">
        <v>29</v>
      </c>
      <c r="D45" s="25">
        <v>3.51</v>
      </c>
      <c r="E45" s="22">
        <f>'[1]pH meter #2__083118AM'!$O$2</f>
        <v>3.5073563535911592</v>
      </c>
      <c r="F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43363.666666666664</v>
      </c>
      <c r="G45" s="6">
        <f>Table1689106[[#This Row],[Mean Value]]+$V$2</f>
        <v>3.527303060242065</v>
      </c>
      <c r="H45" s="6">
        <f>Table1689106[[#This Row],[Mean Value]]-$V$2</f>
        <v>3.4874096469402533</v>
      </c>
      <c r="I45" s="26">
        <f>Table1689106[[#This Row],[Mean Value]]+$W$2</f>
        <v>3.5472497668929703</v>
      </c>
      <c r="J45" s="26">
        <f>Table1689106[[#This Row],[Mean Value]]-($W$2)</f>
        <v>3.467462940289348</v>
      </c>
      <c r="K45" s="8">
        <f>Table1689106[[#This Row],[Mean Value]]+$X$2</f>
        <v>3.5671964735438761</v>
      </c>
      <c r="L45" s="9">
        <f>Table1689106[[#This Row],[Mean Value]]-$X$2</f>
        <v>3.4475162336384422</v>
      </c>
      <c r="M45" s="23" t="str">
        <f t="array" ref="M45">IF(OR(D45&lt;$AF$2, D45&gt;$AE$2), "Yes", "No")</f>
        <v>No</v>
      </c>
      <c r="N45" s="3"/>
      <c r="O45" s="3" t="b">
        <f>AND(Table1689106[[#This Row],[Measured Value]]&gt;Table1689106[[#This Row],[Mean Value]],D44&gt;E44,D43&gt;E43,D42&gt;E42,D41&gt;E41,D40&gt;E40,D39&gt;E39,D38&gt;E38)</f>
        <v>0</v>
      </c>
      <c r="P45" s="3" t="b">
        <f>AND(Table1689106[[#This Row],[Measured Value]]&lt;Table1689106[[#This Row],[Mean Value]],D44&lt;E44,D43&lt;E43,D42&lt;E42,D41&lt;E41,D40&lt;E40,D39&lt;E39,D38&lt;E38)</f>
        <v>0</v>
      </c>
      <c r="Q45" s="3" t="b">
        <f>AND(Table1689106[[#This Row],[Measured Value]]&gt;E44,E44&gt;E43,E43&gt;E42,E42&gt;E41,E41&gt;E40)</f>
        <v>0</v>
      </c>
      <c r="R45" s="3" t="b">
        <f>AND(Table1689106[[#This Row],[Measured Value]]&lt;E44,E44&lt;E43,E43&lt;E42,E42&lt;E41,E41&lt;E40)</f>
        <v>0</v>
      </c>
      <c r="S45" s="3" t="b">
        <f>AND(Table1689106[[#This Row],[Measured Value]]&gt;E44,E44&lt;E43,E43&gt;E42,E42&lt;E41,E41&gt;E40,E40&lt;E39,E39&gt;E38,E38&lt;E37,E37&gt;E36,E36&lt;E35,E35&gt;E34,E34&lt;E33,E33&gt;E32)</f>
        <v>0</v>
      </c>
      <c r="T45" s="3" t="b">
        <f>AND(Table1689106[[#This Row],[Measured Value]]&lt;F44,F44&gt;F43,F43&lt;F42,F42&gt;F41,F41&lt;F40,F40&gt;F39,F39&lt;F38,F38&gt;F37,F37&lt;F36,F36&gt;F35,F35&lt;F34,F34&gt;F33,F33&lt;F32)</f>
        <v>0</v>
      </c>
      <c r="AB45"/>
      <c r="AC45"/>
      <c r="AF45"/>
      <c r="AH45"/>
    </row>
    <row r="46" spans="1:34" x14ac:dyDescent="0.25">
      <c r="A46" s="2">
        <v>43363</v>
      </c>
      <c r="B46" s="17">
        <v>1635</v>
      </c>
      <c r="C46" s="21" t="s">
        <v>29</v>
      </c>
      <c r="D46" s="25">
        <v>3.49</v>
      </c>
      <c r="E46" s="22">
        <f>'[1]pH meter #2__083118AM'!$O$2</f>
        <v>3.5073563535911592</v>
      </c>
      <c r="F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43363.690972222219</v>
      </c>
      <c r="G46" s="6">
        <f>Table1689106[[#This Row],[Mean Value]]+$V$2</f>
        <v>3.527303060242065</v>
      </c>
      <c r="H46" s="6">
        <f>Table1689106[[#This Row],[Mean Value]]-$V$2</f>
        <v>3.4874096469402533</v>
      </c>
      <c r="I46" s="26">
        <f>Table1689106[[#This Row],[Mean Value]]+$W$2</f>
        <v>3.5472497668929703</v>
      </c>
      <c r="J46" s="26">
        <f>Table1689106[[#This Row],[Mean Value]]-($W$2)</f>
        <v>3.467462940289348</v>
      </c>
      <c r="K46" s="8">
        <f>Table1689106[[#This Row],[Mean Value]]+$X$2</f>
        <v>3.5671964735438761</v>
      </c>
      <c r="L46" s="9">
        <f>Table1689106[[#This Row],[Mean Value]]-$X$2</f>
        <v>3.4475162336384422</v>
      </c>
      <c r="M46" s="23" t="str">
        <f t="array" ref="M46">IF(OR(D46&lt;$AF$2, D46&gt;$AE$2), "Yes", "No")</f>
        <v>No</v>
      </c>
      <c r="N46" s="3"/>
      <c r="O46" s="3" t="b">
        <f>AND(Table1689106[[#This Row],[Measured Value]]&gt;Table1689106[[#This Row],[Mean Value]],D45&gt;E45,D44&gt;E44,D43&gt;E43,D42&gt;E42,D41&gt;E41,D40&gt;E40,D39&gt;E39)</f>
        <v>0</v>
      </c>
      <c r="P46" s="3" t="b">
        <f>AND(Table1689106[[#This Row],[Measured Value]]&lt;Table1689106[[#This Row],[Mean Value]],D45&lt;E45,D44&lt;E44,D43&lt;E43,D42&lt;E42,D41&lt;E41,D40&lt;E40,D39&lt;E39)</f>
        <v>0</v>
      </c>
      <c r="Q46" s="3" t="b">
        <f>AND(Table1689106[[#This Row],[Measured Value]]&gt;E45,E45&gt;E44,E44&gt;E43,E43&gt;E42,E42&gt;E41)</f>
        <v>0</v>
      </c>
      <c r="R46" s="3" t="b">
        <f>AND(Table1689106[[#This Row],[Measured Value]]&lt;E45,E45&lt;E44,E44&lt;E43,E43&lt;E42,E42&lt;E41)</f>
        <v>0</v>
      </c>
      <c r="S46" s="3" t="b">
        <f>AND(Table1689106[[#This Row],[Measured Value]]&gt;E45,E45&lt;E44,E44&gt;E43,E43&lt;E42,E42&gt;E41,E41&lt;E40,E40&gt;E39,E39&lt;E38,E38&gt;E37,E37&lt;E36,E36&gt;E35,E35&lt;E34,E34&gt;E33)</f>
        <v>0</v>
      </c>
      <c r="T46" s="3" t="b">
        <f>AND(Table1689106[[#This Row],[Measured Value]]&lt;F45,F45&gt;F44,F44&lt;F43,F43&gt;F42,F42&lt;F41,F41&gt;F40,F40&lt;F39,F39&gt;F38,F38&lt;F37,F37&gt;F36,F36&lt;F35,F35&gt;F34,F34&lt;F33)</f>
        <v>0</v>
      </c>
      <c r="AB46"/>
      <c r="AC46"/>
      <c r="AF46"/>
      <c r="AH46"/>
    </row>
    <row r="47" spans="1:34" x14ac:dyDescent="0.25">
      <c r="A47" s="2">
        <v>43363</v>
      </c>
      <c r="B47" s="17">
        <v>1759</v>
      </c>
      <c r="C47" s="21" t="s">
        <v>29</v>
      </c>
      <c r="D47" s="25">
        <v>3.52</v>
      </c>
      <c r="E47" s="22">
        <f>'[1]pH meter #2__083118AM'!$O$2</f>
        <v>3.5073563535911592</v>
      </c>
      <c r="F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43363.749305555553</v>
      </c>
      <c r="G47" s="6">
        <f>Table1689106[[#This Row],[Mean Value]]+$V$2</f>
        <v>3.527303060242065</v>
      </c>
      <c r="H47" s="6">
        <f>Table1689106[[#This Row],[Mean Value]]-$V$2</f>
        <v>3.4874096469402533</v>
      </c>
      <c r="I47" s="26">
        <f>Table1689106[[#This Row],[Mean Value]]+$W$2</f>
        <v>3.5472497668929703</v>
      </c>
      <c r="J47" s="26">
        <f>Table1689106[[#This Row],[Mean Value]]-($W$2)</f>
        <v>3.467462940289348</v>
      </c>
      <c r="K47" s="8">
        <f>Table1689106[[#This Row],[Mean Value]]+$X$2</f>
        <v>3.5671964735438761</v>
      </c>
      <c r="L47" s="9">
        <f>Table1689106[[#This Row],[Mean Value]]-$X$2</f>
        <v>3.4475162336384422</v>
      </c>
      <c r="M47" s="23" t="str">
        <f t="array" ref="M47">IF(OR(D47&lt;$AF$2, D47&gt;$AE$2), "Yes", "No")</f>
        <v>No</v>
      </c>
      <c r="N47" s="3"/>
      <c r="O47" s="3" t="b">
        <f>AND(Table1689106[[#This Row],[Measured Value]]&gt;Table1689106[[#This Row],[Mean Value]],D46&gt;E46,D45&gt;E45,D44&gt;E44,D43&gt;E43,D42&gt;E42,D41&gt;E41,D40&gt;E40)</f>
        <v>0</v>
      </c>
      <c r="P47" s="3" t="b">
        <f>AND(Table1689106[[#This Row],[Measured Value]]&lt;Table1689106[[#This Row],[Mean Value]],D46&lt;E46,D45&lt;E45,D44&lt;E44,D43&lt;E43,D42&lt;E42,D41&lt;E41,D40&lt;E40)</f>
        <v>0</v>
      </c>
      <c r="Q47" s="3" t="b">
        <f>AND(Table1689106[[#This Row],[Measured Value]]&gt;E46,E46&gt;E45,E45&gt;E44,E44&gt;E43,E43&gt;E42)</f>
        <v>0</v>
      </c>
      <c r="R47" s="3" t="b">
        <f>AND(Table1689106[[#This Row],[Measured Value]]&lt;E46,E46&lt;E45,E45&lt;E44,E44&lt;E43,E43&lt;E42)</f>
        <v>0</v>
      </c>
      <c r="S47" s="3" t="b">
        <f>AND(Table1689106[[#This Row],[Measured Value]]&gt;E46,E46&lt;E45,E45&gt;E44,E44&lt;E43,E43&gt;E42,E42&lt;E41,E41&gt;E40,E40&lt;E39,E39&gt;E38,E38&lt;E37,E37&gt;E36,E36&lt;E35,E35&gt;E34)</f>
        <v>0</v>
      </c>
      <c r="T47" s="3" t="b">
        <f>AND(Table1689106[[#This Row],[Measured Value]]&lt;F46,F46&gt;F45,F45&lt;F44,F44&gt;F43,F43&lt;F42,F42&gt;F41,F41&lt;F40,F40&gt;F39,F39&lt;F38,F38&gt;F37,F37&lt;F36,F36&gt;F35,F35&lt;F34)</f>
        <v>0</v>
      </c>
      <c r="AB47"/>
      <c r="AC47"/>
      <c r="AF47"/>
      <c r="AH47"/>
    </row>
    <row r="48" spans="1:34" x14ac:dyDescent="0.25">
      <c r="A48" s="2">
        <v>43363</v>
      </c>
      <c r="B48" s="17">
        <v>1830</v>
      </c>
      <c r="C48" s="21" t="s">
        <v>29</v>
      </c>
      <c r="D48" s="25">
        <v>3.52</v>
      </c>
      <c r="E48" s="22">
        <f>'[1]pH meter #2__083118AM'!$O$2</f>
        <v>3.5073563535911592</v>
      </c>
      <c r="F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43363.770833333336</v>
      </c>
      <c r="G48" s="6">
        <f>Table1689106[[#This Row],[Mean Value]]+$V$2</f>
        <v>3.527303060242065</v>
      </c>
      <c r="H48" s="6">
        <f>Table1689106[[#This Row],[Mean Value]]-$V$2</f>
        <v>3.4874096469402533</v>
      </c>
      <c r="I48" s="26">
        <f>Table1689106[[#This Row],[Mean Value]]+$W$2</f>
        <v>3.5472497668929703</v>
      </c>
      <c r="J48" s="26">
        <f>Table1689106[[#This Row],[Mean Value]]-($W$2)</f>
        <v>3.467462940289348</v>
      </c>
      <c r="K48" s="8">
        <f>Table1689106[[#This Row],[Mean Value]]+$X$2</f>
        <v>3.5671964735438761</v>
      </c>
      <c r="L48" s="9">
        <f>Table1689106[[#This Row],[Mean Value]]-$X$2</f>
        <v>3.4475162336384422</v>
      </c>
      <c r="M48" s="23" t="str">
        <f t="array" ref="M48">IF(OR(D48&lt;$AF$2, D48&gt;$AE$2), "Yes", "No")</f>
        <v>No</v>
      </c>
      <c r="N48" s="3"/>
      <c r="O48" s="3" t="b">
        <f>AND(Table1689106[[#This Row],[Measured Value]]&gt;Table1689106[[#This Row],[Mean Value]],D47&gt;E47,D46&gt;E46,D45&gt;E45,D44&gt;E44,D43&gt;E43,D42&gt;E42,D41&gt;E41)</f>
        <v>0</v>
      </c>
      <c r="P48" s="3" t="b">
        <f>AND(Table1689106[[#This Row],[Measured Value]]&lt;Table1689106[[#This Row],[Mean Value]],D47&lt;E47,D46&lt;E46,D45&lt;E45,D44&lt;E44,D43&lt;E43,D42&lt;E42,D41&lt;E41)</f>
        <v>0</v>
      </c>
      <c r="Q48" s="3" t="b">
        <f>AND(Table1689106[[#This Row],[Measured Value]]&gt;E47,E47&gt;E46,E46&gt;E45,E45&gt;E44,E44&gt;E43)</f>
        <v>0</v>
      </c>
      <c r="R48" s="3" t="b">
        <f>AND(Table1689106[[#This Row],[Measured Value]]&lt;E47,E47&lt;E46,E46&lt;E45,E45&lt;E44,E44&lt;E43)</f>
        <v>0</v>
      </c>
      <c r="S48" s="3" t="b">
        <f>AND(Table1689106[[#This Row],[Measured Value]]&gt;E47,E47&lt;E46,E46&gt;E45,E45&lt;E44,E44&gt;E43,E43&lt;E42,E42&gt;E41,E41&lt;E40,E40&gt;E39,E39&lt;E38,E38&gt;E37,E37&lt;E36,E36&gt;E35)</f>
        <v>0</v>
      </c>
      <c r="T48" s="3" t="b">
        <f>AND(Table1689106[[#This Row],[Measured Value]]&lt;F47,F47&gt;F46,F46&lt;F45,F45&gt;F44,F44&lt;F43,F43&gt;F42,F42&lt;F41,F41&gt;F40,F40&lt;F39,F39&gt;F38,F38&lt;F37,F37&gt;F36,F36&lt;F35)</f>
        <v>0</v>
      </c>
      <c r="AB48"/>
      <c r="AC48"/>
      <c r="AF48"/>
      <c r="AH48"/>
    </row>
    <row r="49" spans="1:34" x14ac:dyDescent="0.25">
      <c r="A49" s="2">
        <v>43363</v>
      </c>
      <c r="B49" s="17">
        <v>1853</v>
      </c>
      <c r="C49" s="21" t="s">
        <v>29</v>
      </c>
      <c r="D49" s="25">
        <v>3.5</v>
      </c>
      <c r="E49" s="22">
        <f>'[1]pH meter #2__083118AM'!$O$2</f>
        <v>3.5073563535911592</v>
      </c>
      <c r="F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43363.786805555559</v>
      </c>
      <c r="G49" s="6">
        <f>Table1689106[[#This Row],[Mean Value]]+$V$2</f>
        <v>3.527303060242065</v>
      </c>
      <c r="H49" s="6">
        <f>Table1689106[[#This Row],[Mean Value]]-$V$2</f>
        <v>3.4874096469402533</v>
      </c>
      <c r="I49" s="26">
        <f>Table1689106[[#This Row],[Mean Value]]+$W$2</f>
        <v>3.5472497668929703</v>
      </c>
      <c r="J49" s="26">
        <f>Table1689106[[#This Row],[Mean Value]]-($W$2)</f>
        <v>3.467462940289348</v>
      </c>
      <c r="K49" s="8">
        <f>Table1689106[[#This Row],[Mean Value]]+$X$2</f>
        <v>3.5671964735438761</v>
      </c>
      <c r="L49" s="9">
        <f>Table1689106[[#This Row],[Mean Value]]-$X$2</f>
        <v>3.4475162336384422</v>
      </c>
      <c r="M49" s="23" t="str">
        <f t="array" ref="M49">IF(OR(D49&lt;$AF$2, D49&gt;$AE$2), "Yes", "No")</f>
        <v>No</v>
      </c>
      <c r="N49" s="3"/>
      <c r="O49" s="3" t="b">
        <f>AND(Table1689106[[#This Row],[Measured Value]]&gt;Table1689106[[#This Row],[Mean Value]],D48&gt;E48,D47&gt;E47,D46&gt;E46,D45&gt;E45,D44&gt;E44,D43&gt;E43,D42&gt;E42)</f>
        <v>0</v>
      </c>
      <c r="P49" s="3" t="b">
        <f>AND(Table1689106[[#This Row],[Measured Value]]&lt;Table1689106[[#This Row],[Mean Value]],D48&lt;E48,D47&lt;E47,D46&lt;E46,D45&lt;E45,D44&lt;E44,D43&lt;E43,D42&lt;E42)</f>
        <v>0</v>
      </c>
      <c r="Q49" s="3" t="b">
        <f>AND(Table1689106[[#This Row],[Measured Value]]&gt;E48,E48&gt;E47,E47&gt;E46,E46&gt;E45,E45&gt;E44)</f>
        <v>0</v>
      </c>
      <c r="R49" s="3" t="b">
        <f>AND(Table1689106[[#This Row],[Measured Value]]&lt;E48,E48&lt;E47,E47&lt;E46,E46&lt;E45,E45&lt;E44)</f>
        <v>0</v>
      </c>
      <c r="S49" s="3" t="b">
        <f>AND(Table1689106[[#This Row],[Measured Value]]&gt;E48,E48&lt;E47,E47&gt;E46,E46&lt;E45,E45&gt;E44,E44&lt;E43,E43&gt;E42,E42&lt;E41,E41&gt;E40,E40&lt;E39,E39&gt;E38,E38&lt;E37,E37&gt;E36)</f>
        <v>0</v>
      </c>
      <c r="T49" s="3" t="b">
        <f>AND(Table1689106[[#This Row],[Measured Value]]&lt;F48,F48&gt;F47,F47&lt;F46,F46&gt;F45,F45&lt;F44,F44&gt;F43,F43&lt;F42,F42&gt;F41,F41&lt;F40,F40&gt;F39,F39&lt;F38,F38&gt;F37,F37&lt;F36)</f>
        <v>0</v>
      </c>
      <c r="AB49"/>
      <c r="AC49"/>
      <c r="AF49"/>
      <c r="AH49"/>
    </row>
    <row r="50" spans="1:34" x14ac:dyDescent="0.25">
      <c r="A50" s="2">
        <v>43363</v>
      </c>
      <c r="B50" s="17">
        <v>1920</v>
      </c>
      <c r="C50" s="21" t="s">
        <v>28</v>
      </c>
      <c r="D50" s="25">
        <v>3.51</v>
      </c>
      <c r="E50" s="22">
        <f>'[1]pH meter #2__083118AM'!$O$2</f>
        <v>3.5073563535911592</v>
      </c>
      <c r="F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43363.805555555555</v>
      </c>
      <c r="G50" s="6">
        <f>Table1689106[[#This Row],[Mean Value]]+$V$2</f>
        <v>3.527303060242065</v>
      </c>
      <c r="H50" s="6">
        <f>Table1689106[[#This Row],[Mean Value]]-$V$2</f>
        <v>3.4874096469402533</v>
      </c>
      <c r="I50" s="26">
        <f>Table1689106[[#This Row],[Mean Value]]+$W$2</f>
        <v>3.5472497668929703</v>
      </c>
      <c r="J50" s="26">
        <f>Table1689106[[#This Row],[Mean Value]]-($W$2)</f>
        <v>3.467462940289348</v>
      </c>
      <c r="K50" s="8">
        <f>Table1689106[[#This Row],[Mean Value]]+$X$2</f>
        <v>3.5671964735438761</v>
      </c>
      <c r="L50" s="9">
        <f>Table1689106[[#This Row],[Mean Value]]-$X$2</f>
        <v>3.4475162336384422</v>
      </c>
      <c r="M50" s="23" t="str">
        <f t="array" ref="M50">IF(OR(D50&lt;$AF$2, D50&gt;$AE$2), "Yes", "No")</f>
        <v>No</v>
      </c>
      <c r="N50" s="3"/>
      <c r="O50" s="3" t="b">
        <f>AND(Table1689106[[#This Row],[Measured Value]]&gt;Table1689106[[#This Row],[Mean Value]],D49&gt;E49,D48&gt;E48,D47&gt;E47,D46&gt;E46,D45&gt;E45,D44&gt;E44,D43&gt;E43)</f>
        <v>0</v>
      </c>
      <c r="P50" s="3" t="b">
        <f>AND(Table1689106[[#This Row],[Measured Value]]&lt;Table1689106[[#This Row],[Mean Value]],D49&lt;E49,D48&lt;E48,D47&lt;E47,D46&lt;E46,D45&lt;E45,D44&lt;E44,D43&lt;E43)</f>
        <v>0</v>
      </c>
      <c r="Q50" s="3" t="b">
        <f>AND(Table1689106[[#This Row],[Measured Value]]&gt;E49,E49&gt;E48,E48&gt;E47,E47&gt;E46,E46&gt;E45)</f>
        <v>0</v>
      </c>
      <c r="R50" s="3" t="b">
        <f>AND(Table1689106[[#This Row],[Measured Value]]&lt;E49,E49&lt;E48,E48&lt;E47,E47&lt;E46,E46&lt;E45)</f>
        <v>0</v>
      </c>
      <c r="S50" s="3" t="b">
        <f>AND(Table1689106[[#This Row],[Measured Value]]&gt;E49,E49&lt;E48,E48&gt;E47,E47&lt;E46,E46&gt;E45,E45&lt;E44,E44&gt;E43,E43&lt;E42,E42&gt;E41,E41&lt;E40,E40&gt;E39,E39&lt;E38,E38&gt;E37)</f>
        <v>0</v>
      </c>
      <c r="T50" s="3" t="b">
        <f>AND(Table1689106[[#This Row],[Measured Value]]&lt;F49,F49&gt;F48,F48&lt;F47,F47&gt;F46,F46&lt;F45,F45&gt;F44,F44&lt;F43,F43&gt;F42,F42&lt;F41,F41&gt;F40,F40&lt;F39,F39&gt;F38,F38&lt;F37)</f>
        <v>0</v>
      </c>
      <c r="AB50"/>
      <c r="AC50"/>
      <c r="AF50"/>
      <c r="AH50"/>
    </row>
    <row r="51" spans="1:34" x14ac:dyDescent="0.25">
      <c r="A51" s="2">
        <v>43363</v>
      </c>
      <c r="B51" s="17">
        <v>1954</v>
      </c>
      <c r="C51" s="21" t="s">
        <v>29</v>
      </c>
      <c r="D51" s="25">
        <v>3.5</v>
      </c>
      <c r="E51" s="22">
        <f>'[1]pH meter #2__083118AM'!$O$2</f>
        <v>3.5073563535911592</v>
      </c>
      <c r="F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43363.82916666667</v>
      </c>
      <c r="G51" s="6">
        <f>Table1689106[[#This Row],[Mean Value]]+$V$2</f>
        <v>3.527303060242065</v>
      </c>
      <c r="H51" s="6">
        <f>Table1689106[[#This Row],[Mean Value]]-$V$2</f>
        <v>3.4874096469402533</v>
      </c>
      <c r="I51" s="26">
        <f>Table1689106[[#This Row],[Mean Value]]+$W$2</f>
        <v>3.5472497668929703</v>
      </c>
      <c r="J51" s="26">
        <f>Table1689106[[#This Row],[Mean Value]]-($W$2)</f>
        <v>3.467462940289348</v>
      </c>
      <c r="K51" s="8">
        <f>Table1689106[[#This Row],[Mean Value]]+$X$2</f>
        <v>3.5671964735438761</v>
      </c>
      <c r="L51" s="9">
        <f>Table1689106[[#This Row],[Mean Value]]-$X$2</f>
        <v>3.4475162336384422</v>
      </c>
      <c r="M51" s="23" t="str">
        <f t="array" ref="M51">IF(OR(D51&lt;$AF$2, D51&gt;$AE$2), "Yes", "No")</f>
        <v>No</v>
      </c>
      <c r="N51" s="3"/>
      <c r="O51" s="3" t="b">
        <f>AND(Table1689106[[#This Row],[Measured Value]]&gt;Table1689106[[#This Row],[Mean Value]],D50&gt;E50,D49&gt;E49,D48&gt;E48,D47&gt;E47,D46&gt;E46,D45&gt;E45,D44&gt;E44)</f>
        <v>0</v>
      </c>
      <c r="P51" s="3" t="b">
        <f>AND(Table1689106[[#This Row],[Measured Value]]&lt;Table1689106[[#This Row],[Mean Value]],D50&lt;E50,D49&lt;E49,D48&lt;E48,D47&lt;E47,D46&lt;E46,D45&lt;E45,D44&lt;E44)</f>
        <v>0</v>
      </c>
      <c r="Q51" s="3" t="b">
        <f>AND(Table1689106[[#This Row],[Measured Value]]&gt;E50,E50&gt;E49,E49&gt;E48,E48&gt;E47,E47&gt;E46)</f>
        <v>0</v>
      </c>
      <c r="R51" s="3" t="b">
        <f>AND(Table1689106[[#This Row],[Measured Value]]&lt;E50,E50&lt;E49,E49&lt;E48,E48&lt;E47,E47&lt;E46)</f>
        <v>0</v>
      </c>
      <c r="S51" s="3" t="b">
        <f>AND(Table1689106[[#This Row],[Measured Value]]&gt;E50,E50&lt;E49,E49&gt;E48,E48&lt;E47,E47&gt;E46,E46&lt;E45,E45&gt;E44,E44&lt;E43,E43&gt;E42,E42&lt;E41,E41&gt;E40,E40&lt;E39,E39&gt;E38)</f>
        <v>0</v>
      </c>
      <c r="T51" s="3" t="b">
        <f>AND(Table1689106[[#This Row],[Measured Value]]&lt;F50,F50&gt;F49,F49&lt;F48,F48&gt;F47,F47&lt;F46,F46&gt;F45,F45&lt;F44,F44&gt;F43,F43&lt;F42,F42&gt;F41,F41&lt;F40,F40&gt;F39,F39&lt;F38)</f>
        <v>0</v>
      </c>
      <c r="AB51"/>
      <c r="AC51"/>
      <c r="AF51"/>
      <c r="AH51"/>
    </row>
    <row r="52" spans="1:34" x14ac:dyDescent="0.25">
      <c r="A52" s="2">
        <v>43363</v>
      </c>
      <c r="B52" s="17">
        <v>2033</v>
      </c>
      <c r="C52" s="21" t="s">
        <v>29</v>
      </c>
      <c r="D52" s="25">
        <v>3.52</v>
      </c>
      <c r="E52" s="22">
        <f>'[1]pH meter #2__083118AM'!$O$2</f>
        <v>3.5073563535911592</v>
      </c>
      <c r="F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43363.856249999997</v>
      </c>
      <c r="G52" s="6">
        <f>Table1689106[[#This Row],[Mean Value]]+$V$2</f>
        <v>3.527303060242065</v>
      </c>
      <c r="H52" s="6">
        <f>Table1689106[[#This Row],[Mean Value]]-$V$2</f>
        <v>3.4874096469402533</v>
      </c>
      <c r="I52" s="26">
        <f>Table1689106[[#This Row],[Mean Value]]+$W$2</f>
        <v>3.5472497668929703</v>
      </c>
      <c r="J52" s="26">
        <f>Table1689106[[#This Row],[Mean Value]]-($W$2)</f>
        <v>3.467462940289348</v>
      </c>
      <c r="K52" s="8">
        <f>Table1689106[[#This Row],[Mean Value]]+$X$2</f>
        <v>3.5671964735438761</v>
      </c>
      <c r="L52" s="9">
        <f>Table1689106[[#This Row],[Mean Value]]-$X$2</f>
        <v>3.4475162336384422</v>
      </c>
      <c r="M52" s="23" t="str">
        <f t="array" ref="M52">IF(OR(D52&lt;$AF$2, D52&gt;$AE$2), "Yes", "No")</f>
        <v>No</v>
      </c>
      <c r="N52" s="3"/>
      <c r="O52" s="3" t="b">
        <f>AND(Table1689106[[#This Row],[Measured Value]]&gt;Table1689106[[#This Row],[Mean Value]],D51&gt;E51,D50&gt;E50,D49&gt;E49,D48&gt;E48,D47&gt;E47,D46&gt;E46,D45&gt;E45)</f>
        <v>0</v>
      </c>
      <c r="P52" s="3" t="b">
        <f>AND(Table1689106[[#This Row],[Measured Value]]&lt;Table1689106[[#This Row],[Mean Value]],D51&lt;E51,D50&lt;E50,D49&lt;E49,D48&lt;E48,D47&lt;E47,D46&lt;E46,D45&lt;E45)</f>
        <v>0</v>
      </c>
      <c r="Q52" s="3" t="b">
        <f>AND(Table1689106[[#This Row],[Measured Value]]&gt;E51,E51&gt;E50,E50&gt;E49,E49&gt;E48,E48&gt;E47)</f>
        <v>0</v>
      </c>
      <c r="R52" s="3" t="b">
        <f>AND(Table1689106[[#This Row],[Measured Value]]&lt;E51,E51&lt;E50,E50&lt;E49,E49&lt;E48,E48&lt;E47)</f>
        <v>0</v>
      </c>
      <c r="S52" s="3" t="b">
        <f>AND(Table1689106[[#This Row],[Measured Value]]&gt;E51,E51&lt;E50,E50&gt;E49,E49&lt;E48,E48&gt;E47,E47&lt;E46,E46&gt;E45,E45&lt;E44,E44&gt;E43,E43&lt;E42,E42&gt;E41,E41&lt;E40,E40&gt;E39)</f>
        <v>0</v>
      </c>
      <c r="T52" s="3" t="b">
        <f>AND(Table1689106[[#This Row],[Measured Value]]&lt;F51,F51&gt;F50,F50&lt;F49,F49&gt;F48,F48&lt;F47,F47&gt;F46,F46&lt;F45,F45&gt;F44,F44&lt;F43,F43&gt;F42,F42&lt;F41,F41&gt;F40,F40&lt;F39)</f>
        <v>0</v>
      </c>
      <c r="AB52"/>
      <c r="AC52"/>
      <c r="AF52"/>
      <c r="AH52"/>
    </row>
    <row r="53" spans="1:34" x14ac:dyDescent="0.25">
      <c r="A53" s="2">
        <v>43363</v>
      </c>
      <c r="B53" s="17">
        <v>2100</v>
      </c>
      <c r="C53" s="21" t="s">
        <v>38</v>
      </c>
      <c r="D53" s="25">
        <v>3.51</v>
      </c>
      <c r="E53" s="22">
        <f>'[1]pH meter #2__083118AM'!$O$2</f>
        <v>3.5073563535911592</v>
      </c>
      <c r="F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43363.875</v>
      </c>
      <c r="G53" s="6">
        <f>Table1689106[[#This Row],[Mean Value]]+$V$2</f>
        <v>3.527303060242065</v>
      </c>
      <c r="H53" s="6">
        <f>Table1689106[[#This Row],[Mean Value]]-$V$2</f>
        <v>3.4874096469402533</v>
      </c>
      <c r="I53" s="26">
        <f>Table1689106[[#This Row],[Mean Value]]+$W$2</f>
        <v>3.5472497668929703</v>
      </c>
      <c r="J53" s="26">
        <f>Table1689106[[#This Row],[Mean Value]]-($W$2)</f>
        <v>3.467462940289348</v>
      </c>
      <c r="K53" s="8">
        <f>Table1689106[[#This Row],[Mean Value]]+$X$2</f>
        <v>3.5671964735438761</v>
      </c>
      <c r="L53" s="9">
        <f>Table1689106[[#This Row],[Mean Value]]-$X$2</f>
        <v>3.4475162336384422</v>
      </c>
      <c r="M53" s="23" t="str">
        <f t="array" ref="M53">IF(OR(D53&lt;$AF$2, D53&gt;$AE$2), "Yes", "No")</f>
        <v>No</v>
      </c>
      <c r="N53" s="3"/>
      <c r="O53" s="3" t="b">
        <f>AND(Table1689106[[#This Row],[Measured Value]]&gt;Table1689106[[#This Row],[Mean Value]],D52&gt;E52,D51&gt;E51,D50&gt;E50,D49&gt;E49,D48&gt;E48,D47&gt;E47,D46&gt;E46)</f>
        <v>0</v>
      </c>
      <c r="P53" s="3" t="b">
        <f>AND(Table1689106[[#This Row],[Measured Value]]&lt;Table1689106[[#This Row],[Mean Value]],D52&lt;E52,D51&lt;E51,D50&lt;E50,D49&lt;E49,D48&lt;E48,D47&lt;E47,D46&lt;E46)</f>
        <v>0</v>
      </c>
      <c r="Q53" s="3" t="b">
        <f>AND(Table1689106[[#This Row],[Measured Value]]&gt;E52,E52&gt;E51,E51&gt;E50,E50&gt;E49,E49&gt;E48)</f>
        <v>0</v>
      </c>
      <c r="R53" s="3" t="b">
        <f>AND(Table1689106[[#This Row],[Measured Value]]&lt;E52,E52&lt;E51,E51&lt;E50,E50&lt;E49,E49&lt;E48)</f>
        <v>0</v>
      </c>
      <c r="S53" s="3" t="b">
        <f>AND(Table1689106[[#This Row],[Measured Value]]&gt;E52,E52&lt;E51,E51&gt;E50,E50&lt;E49,E49&gt;E48,E48&lt;E47,E47&gt;E46,E46&lt;E45,E45&gt;E44,E44&lt;E43,E43&gt;E42,E42&lt;E41,E41&gt;E40)</f>
        <v>0</v>
      </c>
      <c r="T53" s="3" t="b">
        <f>AND(Table1689106[[#This Row],[Measured Value]]&lt;F52,F52&gt;F51,F51&lt;F50,F50&gt;F49,F49&lt;F48,F48&gt;F47,F47&lt;F46,F46&gt;F45,F45&lt;F44,F44&gt;F43,F43&lt;F42,F42&gt;F41,F41&lt;F40)</f>
        <v>0</v>
      </c>
      <c r="AB53"/>
      <c r="AC53"/>
      <c r="AF53"/>
      <c r="AH53"/>
    </row>
    <row r="54" spans="1:34" x14ac:dyDescent="0.25">
      <c r="A54" s="2">
        <v>43364</v>
      </c>
      <c r="B54" s="17">
        <v>600</v>
      </c>
      <c r="C54" s="21" t="s">
        <v>30</v>
      </c>
      <c r="D54" s="25">
        <v>3.51</v>
      </c>
      <c r="E54" s="22">
        <f>'[1]pH meter #2__083118AM'!$O$2</f>
        <v>3.5073563535911592</v>
      </c>
      <c r="F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43364.25</v>
      </c>
      <c r="G54" s="6">
        <f>Table1689106[[#This Row],[Mean Value]]+$V$2</f>
        <v>3.527303060242065</v>
      </c>
      <c r="H54" s="6">
        <f>Table1689106[[#This Row],[Mean Value]]-$V$2</f>
        <v>3.4874096469402533</v>
      </c>
      <c r="I54" s="26">
        <f>Table1689106[[#This Row],[Mean Value]]+$W$2</f>
        <v>3.5472497668929703</v>
      </c>
      <c r="J54" s="26">
        <f>Table1689106[[#This Row],[Mean Value]]-($W$2)</f>
        <v>3.467462940289348</v>
      </c>
      <c r="K54" s="8">
        <f>Table1689106[[#This Row],[Mean Value]]+$X$2</f>
        <v>3.5671964735438761</v>
      </c>
      <c r="L54" s="9">
        <f>Table1689106[[#This Row],[Mean Value]]-$X$2</f>
        <v>3.4475162336384422</v>
      </c>
      <c r="M54" s="23" t="str">
        <f t="array" ref="M54">IF(OR(D54&lt;$AF$2, D54&gt;$AE$2), "Yes", "No")</f>
        <v>No</v>
      </c>
      <c r="N54" s="3"/>
      <c r="O54" s="3" t="b">
        <f>AND(Table1689106[[#This Row],[Measured Value]]&gt;Table1689106[[#This Row],[Mean Value]],D53&gt;E53,D52&gt;E52,D51&gt;E51,D50&gt;E50,D49&gt;E49,D48&gt;E48,D47&gt;E47)</f>
        <v>0</v>
      </c>
      <c r="P54" s="3" t="b">
        <f>AND(Table1689106[[#This Row],[Measured Value]]&lt;Table1689106[[#This Row],[Mean Value]],D53&lt;E53,D52&lt;E52,D51&lt;E51,D50&lt;E50,D49&lt;E49,D48&lt;E48,D47&lt;E47)</f>
        <v>0</v>
      </c>
      <c r="Q54" s="3" t="b">
        <f>AND(Table1689106[[#This Row],[Measured Value]]&gt;E53,E53&gt;E52,E52&gt;E51,E51&gt;E50,E50&gt;E49)</f>
        <v>0</v>
      </c>
      <c r="R54" s="3" t="b">
        <f>AND(Table1689106[[#This Row],[Measured Value]]&lt;E53,E53&lt;E52,E52&lt;E51,E51&lt;E50,E50&lt;E49)</f>
        <v>0</v>
      </c>
      <c r="S54" s="3" t="b">
        <f>AND(Table1689106[[#This Row],[Measured Value]]&gt;E53,E53&lt;E52,E52&gt;E51,E51&lt;E50,E50&gt;E49,E49&lt;E48,E48&gt;E47,E47&lt;E46,E46&gt;E45,E45&lt;E44,E44&gt;E43,E43&lt;E42,E42&gt;E41)</f>
        <v>0</v>
      </c>
      <c r="T54" s="3" t="b">
        <f>AND(Table1689106[[#This Row],[Measured Value]]&lt;F53,F53&gt;F52,F52&lt;F51,F51&gt;F50,F50&lt;F49,F49&gt;F48,F48&lt;F47,F47&gt;F46,F46&lt;F45,F45&gt;F44,F44&lt;F43,F43&gt;F42,F42&lt;F41)</f>
        <v>0</v>
      </c>
      <c r="AB54"/>
      <c r="AC54"/>
      <c r="AF54"/>
      <c r="AH54"/>
    </row>
    <row r="55" spans="1:34" x14ac:dyDescent="0.25">
      <c r="A55" s="2">
        <v>43364</v>
      </c>
      <c r="B55" s="17">
        <v>630</v>
      </c>
      <c r="C55" s="21" t="s">
        <v>30</v>
      </c>
      <c r="D55" s="25">
        <v>3.47</v>
      </c>
      <c r="E55" s="22">
        <f>'[1]pH meter #2__083118AM'!$O$2</f>
        <v>3.5073563535911592</v>
      </c>
      <c r="F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43364.270833333336</v>
      </c>
      <c r="G55" s="6">
        <f>Table1689106[[#This Row],[Mean Value]]+$V$2</f>
        <v>3.527303060242065</v>
      </c>
      <c r="H55" s="6">
        <f>Table1689106[[#This Row],[Mean Value]]-$V$2</f>
        <v>3.4874096469402533</v>
      </c>
      <c r="I55" s="26">
        <f>Table1689106[[#This Row],[Mean Value]]+$W$2</f>
        <v>3.5472497668929703</v>
      </c>
      <c r="J55" s="26">
        <f>Table1689106[[#This Row],[Mean Value]]-($W$2)</f>
        <v>3.467462940289348</v>
      </c>
      <c r="K55" s="8">
        <f>Table1689106[[#This Row],[Mean Value]]+$X$2</f>
        <v>3.5671964735438761</v>
      </c>
      <c r="L55" s="9">
        <f>Table1689106[[#This Row],[Mean Value]]-$X$2</f>
        <v>3.4475162336384422</v>
      </c>
      <c r="M55" s="23" t="str">
        <f t="array" ref="M55">IF(OR(D55&lt;$AF$2, D55&gt;$AE$2), "Yes", "No")</f>
        <v>No</v>
      </c>
      <c r="N55" s="3"/>
      <c r="O55" s="3" t="b">
        <f>AND(Table1689106[[#This Row],[Measured Value]]&gt;Table1689106[[#This Row],[Mean Value]],D54&gt;E54,D53&gt;E53,D52&gt;E52,D51&gt;E51,D50&gt;E50,D49&gt;E49,D48&gt;E48)</f>
        <v>0</v>
      </c>
      <c r="P55" s="3" t="b">
        <f>AND(Table1689106[[#This Row],[Measured Value]]&lt;Table1689106[[#This Row],[Mean Value]],D54&lt;E54,D53&lt;E53,D52&lt;E52,D51&lt;E51,D50&lt;E50,D49&lt;E49,D48&lt;E48)</f>
        <v>0</v>
      </c>
      <c r="Q55" s="3" t="b">
        <f>AND(Table1689106[[#This Row],[Measured Value]]&gt;E54,E54&gt;E53,E53&gt;E52,E52&gt;E51,E51&gt;E50)</f>
        <v>0</v>
      </c>
      <c r="R55" s="3" t="b">
        <f>AND(Table1689106[[#This Row],[Measured Value]]&lt;E54,E54&lt;E53,E53&lt;E52,E52&lt;E51,E51&lt;E50)</f>
        <v>0</v>
      </c>
      <c r="S55" s="3" t="b">
        <f>AND(Table1689106[[#This Row],[Measured Value]]&gt;E54,E54&lt;E53,E53&gt;E52,E52&lt;E51,E51&gt;E50,E50&lt;E49,E49&gt;E48,E48&lt;E47,E47&gt;E46,E46&lt;E45,E45&gt;E44,E44&lt;E43,E43&gt;E42)</f>
        <v>0</v>
      </c>
      <c r="T55" s="3" t="b">
        <f>AND(Table1689106[[#This Row],[Measured Value]]&lt;F54,F54&gt;F53,F53&lt;F52,F52&gt;F51,F51&lt;F50,F50&gt;F49,F49&lt;F48,F48&gt;F47,F47&lt;F46,F46&gt;F45,F45&lt;F44,F44&gt;F43,F43&lt;F42)</f>
        <v>0</v>
      </c>
      <c r="AB55"/>
      <c r="AC55"/>
      <c r="AF55"/>
      <c r="AH55"/>
    </row>
    <row r="56" spans="1:34" x14ac:dyDescent="0.25">
      <c r="A56" s="2">
        <v>43364</v>
      </c>
      <c r="B56" s="17">
        <v>715</v>
      </c>
      <c r="C56" s="21" t="s">
        <v>30</v>
      </c>
      <c r="D56" s="25">
        <v>3.53</v>
      </c>
      <c r="E56" s="22">
        <f>'[1]pH meter #2__083118AM'!$O$2</f>
        <v>3.5073563535911592</v>
      </c>
      <c r="F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43364.302083333336</v>
      </c>
      <c r="G56" s="6">
        <f>Table1689106[[#This Row],[Mean Value]]+$V$2</f>
        <v>3.527303060242065</v>
      </c>
      <c r="H56" s="6">
        <f>Table1689106[[#This Row],[Mean Value]]-$V$2</f>
        <v>3.4874096469402533</v>
      </c>
      <c r="I56" s="26">
        <f>Table1689106[[#This Row],[Mean Value]]+$W$2</f>
        <v>3.5472497668929703</v>
      </c>
      <c r="J56" s="26">
        <f>Table1689106[[#This Row],[Mean Value]]-($W$2)</f>
        <v>3.467462940289348</v>
      </c>
      <c r="K56" s="8">
        <f>Table1689106[[#This Row],[Mean Value]]+$X$2</f>
        <v>3.5671964735438761</v>
      </c>
      <c r="L56" s="9">
        <f>Table1689106[[#This Row],[Mean Value]]-$X$2</f>
        <v>3.4475162336384422</v>
      </c>
      <c r="M56" s="23" t="str">
        <f t="array" ref="M56">IF(OR(D56&lt;$AF$2, D56&gt;$AE$2), "Yes", "No")</f>
        <v>No</v>
      </c>
      <c r="N56" s="3"/>
      <c r="O56" s="3" t="b">
        <f>AND(Table1689106[[#This Row],[Measured Value]]&gt;Table1689106[[#This Row],[Mean Value]],D55&gt;E55,D54&gt;E54,D53&gt;E53,D52&gt;E52,D51&gt;E51,D50&gt;E50,D49&gt;E49)</f>
        <v>0</v>
      </c>
      <c r="P56" s="3" t="b">
        <f>AND(Table1689106[[#This Row],[Measured Value]]&lt;Table1689106[[#This Row],[Mean Value]],D55&lt;E55,D54&lt;E54,D53&lt;E53,D52&lt;E52,D51&lt;E51,D50&lt;E50,D49&lt;E49)</f>
        <v>0</v>
      </c>
      <c r="Q56" s="3" t="b">
        <f>AND(Table1689106[[#This Row],[Measured Value]]&gt;E55,E55&gt;E54,E54&gt;E53,E53&gt;E52,E52&gt;E51)</f>
        <v>0</v>
      </c>
      <c r="R56" s="3" t="b">
        <f>AND(Table1689106[[#This Row],[Measured Value]]&lt;E55,E55&lt;E54,E54&lt;E53,E53&lt;E52,E52&lt;E51)</f>
        <v>0</v>
      </c>
      <c r="S56" s="3" t="b">
        <f>AND(Table1689106[[#This Row],[Measured Value]]&gt;E55,E55&lt;E54,E54&gt;E53,E53&lt;E52,E52&gt;E51,E51&lt;E50,E50&gt;E49,E49&lt;E48,E48&gt;E47,E47&lt;E46,E46&gt;E45,E45&lt;E44,E44&gt;E43)</f>
        <v>0</v>
      </c>
      <c r="T56" s="3" t="b">
        <f>AND(Table1689106[[#This Row],[Measured Value]]&lt;F55,F55&gt;F54,F54&lt;F53,F53&gt;F52,F52&lt;F51,F51&gt;F50,F50&lt;F49,F49&gt;F48,F48&lt;F47,F47&gt;F46,F46&lt;F45,F45&gt;F44,F44&lt;F43)</f>
        <v>0</v>
      </c>
      <c r="AB56"/>
      <c r="AC56"/>
      <c r="AF56"/>
      <c r="AH56"/>
    </row>
    <row r="57" spans="1:34" x14ac:dyDescent="0.25">
      <c r="A57" s="2">
        <v>43364</v>
      </c>
      <c r="B57" s="17">
        <v>755</v>
      </c>
      <c r="C57" s="21" t="s">
        <v>31</v>
      </c>
      <c r="D57" s="25">
        <v>3.54</v>
      </c>
      <c r="E57" s="22">
        <f>'[1]pH meter #2__083118AM'!$O$2</f>
        <v>3.5073563535911592</v>
      </c>
      <c r="F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43364.329861111109</v>
      </c>
      <c r="G57" s="6">
        <f>Table1689106[[#This Row],[Mean Value]]+$V$2</f>
        <v>3.527303060242065</v>
      </c>
      <c r="H57" s="6">
        <f>Table1689106[[#This Row],[Mean Value]]-$V$2</f>
        <v>3.4874096469402533</v>
      </c>
      <c r="I57" s="26">
        <f>Table1689106[[#This Row],[Mean Value]]+$W$2</f>
        <v>3.5472497668929703</v>
      </c>
      <c r="J57" s="26">
        <f>Table1689106[[#This Row],[Mean Value]]-($W$2)</f>
        <v>3.467462940289348</v>
      </c>
      <c r="K57" s="8">
        <f>Table1689106[[#This Row],[Mean Value]]+$X$2</f>
        <v>3.5671964735438761</v>
      </c>
      <c r="L57" s="9">
        <f>Table1689106[[#This Row],[Mean Value]]-$X$2</f>
        <v>3.4475162336384422</v>
      </c>
      <c r="M57" s="23" t="str">
        <f t="array" ref="M57">IF(OR(D57&lt;$AF$2, D57&gt;$AE$2), "Yes", "No")</f>
        <v>No</v>
      </c>
      <c r="N57" s="3"/>
      <c r="O57" s="3" t="b">
        <f>AND(Table1689106[[#This Row],[Measured Value]]&gt;Table1689106[[#This Row],[Mean Value]],D56&gt;E56,D55&gt;E55,D54&gt;E54,D53&gt;E53,D52&gt;E52,D51&gt;E51,D50&gt;E50)</f>
        <v>0</v>
      </c>
      <c r="P57" s="3" t="b">
        <f>AND(Table1689106[[#This Row],[Measured Value]]&lt;Table1689106[[#This Row],[Mean Value]],D56&lt;E56,D55&lt;E55,D54&lt;E54,D53&lt;E53,D52&lt;E52,D51&lt;E51,D50&lt;E50)</f>
        <v>0</v>
      </c>
      <c r="Q57" s="3" t="b">
        <f>AND(Table1689106[[#This Row],[Measured Value]]&gt;E56,E56&gt;E55,E55&gt;E54,E54&gt;E53,E53&gt;E52)</f>
        <v>0</v>
      </c>
      <c r="R57" s="3" t="b">
        <f>AND(Table1689106[[#This Row],[Measured Value]]&lt;E56,E56&lt;E55,E55&lt;E54,E54&lt;E53,E53&lt;E52)</f>
        <v>0</v>
      </c>
      <c r="S57" s="3" t="b">
        <f>AND(Table1689106[[#This Row],[Measured Value]]&gt;E56,E56&lt;E55,E55&gt;E54,E54&lt;E53,E53&gt;E52,E52&lt;E51,E51&gt;E50,E50&lt;E49,E49&gt;E48,E48&lt;E47,E47&gt;E46,E46&lt;E45,E45&gt;E44)</f>
        <v>0</v>
      </c>
      <c r="T57" s="3" t="b">
        <f>AND(Table1689106[[#This Row],[Measured Value]]&lt;F56,F56&gt;F55,F55&lt;F54,F54&gt;F53,F53&lt;F52,F52&gt;F51,F51&lt;F50,F50&gt;F49,F49&lt;F48,F48&gt;F47,F47&lt;F46,F46&gt;F45,F45&lt;F44)</f>
        <v>0</v>
      </c>
      <c r="AB57"/>
      <c r="AC57"/>
      <c r="AF57"/>
      <c r="AH57"/>
    </row>
    <row r="58" spans="1:34" x14ac:dyDescent="0.25">
      <c r="A58" s="2">
        <v>43364</v>
      </c>
      <c r="B58" s="17">
        <v>808</v>
      </c>
      <c r="C58" s="21" t="s">
        <v>39</v>
      </c>
      <c r="D58" s="25">
        <v>3.52</v>
      </c>
      <c r="E58" s="22">
        <f>'[1]pH meter #2__083118AM'!$O$2</f>
        <v>3.5073563535911592</v>
      </c>
      <c r="F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43364.338888888888</v>
      </c>
      <c r="G58" s="6">
        <f>Table1689106[[#This Row],[Mean Value]]+$V$2</f>
        <v>3.527303060242065</v>
      </c>
      <c r="H58" s="6">
        <f>Table1689106[[#This Row],[Mean Value]]-$V$2</f>
        <v>3.4874096469402533</v>
      </c>
      <c r="I58" s="26">
        <f>Table1689106[[#This Row],[Mean Value]]+$W$2</f>
        <v>3.5472497668929703</v>
      </c>
      <c r="J58" s="26">
        <f>Table1689106[[#This Row],[Mean Value]]-($W$2)</f>
        <v>3.467462940289348</v>
      </c>
      <c r="K58" s="8">
        <f>Table1689106[[#This Row],[Mean Value]]+$X$2</f>
        <v>3.5671964735438761</v>
      </c>
      <c r="L58" s="9">
        <f>Table1689106[[#This Row],[Mean Value]]-$X$2</f>
        <v>3.4475162336384422</v>
      </c>
      <c r="M58" s="23" t="str">
        <f t="array" ref="M58">IF(OR(D58&lt;$AF$2, D58&gt;$AE$2), "Yes", "No")</f>
        <v>No</v>
      </c>
      <c r="N58" s="3"/>
      <c r="O58" s="3" t="b">
        <f>AND(Table1689106[[#This Row],[Measured Value]]&gt;Table1689106[[#This Row],[Mean Value]],D57&gt;E57,D56&gt;E56,D55&gt;E55,D54&gt;E54,D53&gt;E53,D52&gt;E52,D51&gt;E51)</f>
        <v>0</v>
      </c>
      <c r="P58" s="3" t="b">
        <f>AND(Table1689106[[#This Row],[Measured Value]]&lt;Table1689106[[#This Row],[Mean Value]],D57&lt;E57,D56&lt;E56,D55&lt;E55,D54&lt;E54,D53&lt;E53,D52&lt;E52,D51&lt;E51)</f>
        <v>0</v>
      </c>
      <c r="Q58" s="3" t="b">
        <f>AND(Table1689106[[#This Row],[Measured Value]]&gt;E57,E57&gt;E56,E56&gt;E55,E55&gt;E54,E54&gt;E53)</f>
        <v>0</v>
      </c>
      <c r="R58" s="3" t="b">
        <f>AND(Table1689106[[#This Row],[Measured Value]]&lt;E57,E57&lt;E56,E56&lt;E55,E55&lt;E54,E54&lt;E53)</f>
        <v>0</v>
      </c>
      <c r="S58" s="3" t="b">
        <f>AND(Table1689106[[#This Row],[Measured Value]]&gt;E57,E57&lt;E56,E56&gt;E55,E55&lt;E54,E54&gt;E53,E53&lt;E52,E52&gt;E51,E51&lt;E50,E50&gt;E49,E49&lt;E48,E48&gt;E47,E47&lt;E46,E46&gt;E45)</f>
        <v>0</v>
      </c>
      <c r="T58" s="3" t="b">
        <f>AND(Table1689106[[#This Row],[Measured Value]]&lt;F57,F57&gt;F56,F56&lt;F55,F55&gt;F54,F54&lt;F53,F53&gt;F52,F52&lt;F51,F51&gt;F50,F50&lt;F49,F49&gt;F48,F48&lt;F47,F47&gt;F46,F46&lt;F45)</f>
        <v>0</v>
      </c>
      <c r="AB58"/>
      <c r="AC58"/>
      <c r="AF58"/>
      <c r="AH58"/>
    </row>
    <row r="59" spans="1:34" x14ac:dyDescent="0.25">
      <c r="A59" s="2">
        <v>43364</v>
      </c>
      <c r="B59" s="17">
        <v>817</v>
      </c>
      <c r="C59" s="21" t="s">
        <v>31</v>
      </c>
      <c r="D59" s="25">
        <v>3.53</v>
      </c>
      <c r="E59" s="22">
        <f>'[1]pH meter #2__083118AM'!$O$2</f>
        <v>3.5073563535911592</v>
      </c>
      <c r="F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43364.345138888886</v>
      </c>
      <c r="G59" s="6">
        <f>Table1689106[[#This Row],[Mean Value]]+$V$2</f>
        <v>3.527303060242065</v>
      </c>
      <c r="H59" s="6">
        <f>Table1689106[[#This Row],[Mean Value]]-$V$2</f>
        <v>3.4874096469402533</v>
      </c>
      <c r="I59" s="26">
        <f>Table1689106[[#This Row],[Mean Value]]+$W$2</f>
        <v>3.5472497668929703</v>
      </c>
      <c r="J59" s="26">
        <f>Table1689106[[#This Row],[Mean Value]]-($W$2)</f>
        <v>3.467462940289348</v>
      </c>
      <c r="K59" s="8">
        <f>Table1689106[[#This Row],[Mean Value]]+$X$2</f>
        <v>3.5671964735438761</v>
      </c>
      <c r="L59" s="9">
        <f>Table1689106[[#This Row],[Mean Value]]-$X$2</f>
        <v>3.4475162336384422</v>
      </c>
      <c r="M59" s="23" t="str">
        <f t="array" ref="M59">IF(OR(D59&lt;$AF$2, D59&gt;$AE$2), "Yes", "No")</f>
        <v>No</v>
      </c>
      <c r="N59" s="3"/>
      <c r="O59" s="3" t="b">
        <f>AND(Table1689106[[#This Row],[Measured Value]]&gt;Table1689106[[#This Row],[Mean Value]],D58&gt;E58,D57&gt;E57,D56&gt;E56,D55&gt;E55,D54&gt;E54,D53&gt;E53,D52&gt;E52)</f>
        <v>0</v>
      </c>
      <c r="P59" s="3" t="b">
        <f>AND(Table1689106[[#This Row],[Measured Value]]&lt;Table1689106[[#This Row],[Mean Value]],D58&lt;E58,D57&lt;E57,D56&lt;E56,D55&lt;E55,D54&lt;E54,D53&lt;E53,D52&lt;E52)</f>
        <v>0</v>
      </c>
      <c r="Q59" s="3" t="b">
        <f>AND(Table1689106[[#This Row],[Measured Value]]&gt;E58,E58&gt;E57,E57&gt;E56,E56&gt;E55,E55&gt;E54)</f>
        <v>0</v>
      </c>
      <c r="R59" s="3" t="b">
        <f>AND(Table1689106[[#This Row],[Measured Value]]&lt;E58,E58&lt;E57,E57&lt;E56,E56&lt;E55,E55&lt;E54)</f>
        <v>0</v>
      </c>
      <c r="S59" s="3" t="b">
        <f>AND(Table1689106[[#This Row],[Measured Value]]&gt;E58,E58&lt;E57,E57&gt;E56,E56&lt;E55,E55&gt;E54,E54&lt;E53,E53&gt;E52,E52&lt;E51,E51&gt;E50,E50&lt;E49,E49&gt;E48,E48&lt;E47,E47&gt;E46)</f>
        <v>0</v>
      </c>
      <c r="T59" s="3" t="b">
        <f>AND(Table1689106[[#This Row],[Measured Value]]&lt;F58,F58&gt;F57,F57&lt;F56,F56&gt;F55,F55&lt;F54,F54&gt;F53,F53&lt;F52,F52&gt;F51,F51&lt;F50,F50&gt;F49,F49&lt;F48,F48&gt;F47,F47&lt;F46)</f>
        <v>0</v>
      </c>
      <c r="AB59"/>
      <c r="AC59"/>
      <c r="AF59"/>
      <c r="AH59"/>
    </row>
    <row r="60" spans="1:34" x14ac:dyDescent="0.25">
      <c r="A60" s="2">
        <v>43364</v>
      </c>
      <c r="B60" s="17">
        <v>910</v>
      </c>
      <c r="C60" s="21" t="s">
        <v>31</v>
      </c>
      <c r="D60" s="25">
        <v>3.54</v>
      </c>
      <c r="E60" s="22">
        <f>'[1]pH meter #2__083118AM'!$O$2</f>
        <v>3.5073563535911592</v>
      </c>
      <c r="F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43364.381944444445</v>
      </c>
      <c r="G60" s="6">
        <f>Table1689106[[#This Row],[Mean Value]]+$V$2</f>
        <v>3.527303060242065</v>
      </c>
      <c r="H60" s="6">
        <f>Table1689106[[#This Row],[Mean Value]]-$V$2</f>
        <v>3.4874096469402533</v>
      </c>
      <c r="I60" s="26">
        <f>Table1689106[[#This Row],[Mean Value]]+$W$2</f>
        <v>3.5472497668929703</v>
      </c>
      <c r="J60" s="26">
        <f>Table1689106[[#This Row],[Mean Value]]-($W$2)</f>
        <v>3.467462940289348</v>
      </c>
      <c r="K60" s="8">
        <f>Table1689106[[#This Row],[Mean Value]]+$X$2</f>
        <v>3.5671964735438761</v>
      </c>
      <c r="L60" s="9">
        <f>Table1689106[[#This Row],[Mean Value]]-$X$2</f>
        <v>3.4475162336384422</v>
      </c>
      <c r="M60" s="23" t="str">
        <f t="array" ref="M60">IF(OR(D60&lt;$AF$2, D60&gt;$AE$2), "Yes", "No")</f>
        <v>No</v>
      </c>
      <c r="N60" s="3"/>
      <c r="O60" s="3" t="b">
        <f>AND(Table1689106[[#This Row],[Measured Value]]&gt;Table1689106[[#This Row],[Mean Value]],D59&gt;E59,D58&gt;E58,D57&gt;E57,D56&gt;E56,D55&gt;E55,D54&gt;E54,D53&gt;E53)</f>
        <v>0</v>
      </c>
      <c r="P60" s="3" t="b">
        <f>AND(Table1689106[[#This Row],[Measured Value]]&lt;Table1689106[[#This Row],[Mean Value]],D59&lt;E59,D58&lt;E58,D57&lt;E57,D56&lt;E56,D55&lt;E55,D54&lt;E54,D53&lt;E53)</f>
        <v>0</v>
      </c>
      <c r="Q60" s="3" t="b">
        <f>AND(Table1689106[[#This Row],[Measured Value]]&gt;E59,E59&gt;E58,E58&gt;E57,E57&gt;E56,E56&gt;E55)</f>
        <v>0</v>
      </c>
      <c r="R60" s="3" t="b">
        <f>AND(Table1689106[[#This Row],[Measured Value]]&lt;E59,E59&lt;E58,E58&lt;E57,E57&lt;E56,E56&lt;E55)</f>
        <v>0</v>
      </c>
      <c r="S60" s="3" t="b">
        <f>AND(Table1689106[[#This Row],[Measured Value]]&gt;E59,E59&lt;E58,E58&gt;E57,E57&lt;E56,E56&gt;E55,E55&lt;E54,E54&gt;E53,E53&lt;E52,E52&gt;E51,E51&lt;E50,E50&gt;E49,E49&lt;E48,E48&gt;E47)</f>
        <v>0</v>
      </c>
      <c r="T60" s="3" t="b">
        <f>AND(Table1689106[[#This Row],[Measured Value]]&lt;F59,F59&gt;F58,F58&lt;F57,F57&gt;F56,F56&lt;F55,F55&gt;F54,F54&lt;F53,F53&gt;F52,F52&lt;F51,F51&gt;F50,F50&lt;F49,F49&gt;F48,F48&lt;F47)</f>
        <v>0</v>
      </c>
      <c r="AB60"/>
      <c r="AC60"/>
      <c r="AF60"/>
      <c r="AH60"/>
    </row>
    <row r="61" spans="1:34" x14ac:dyDescent="0.25">
      <c r="A61" s="2">
        <v>43364</v>
      </c>
      <c r="B61" s="17">
        <v>1010</v>
      </c>
      <c r="C61" s="21" t="s">
        <v>30</v>
      </c>
      <c r="D61" s="25">
        <v>3.54</v>
      </c>
      <c r="E61" s="22">
        <f>'[1]pH meter #2__083118AM'!$O$2</f>
        <v>3.5073563535911592</v>
      </c>
      <c r="F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43364.423611111109</v>
      </c>
      <c r="G61" s="6">
        <f>Table1689106[[#This Row],[Mean Value]]+$V$2</f>
        <v>3.527303060242065</v>
      </c>
      <c r="H61" s="6">
        <f>Table1689106[[#This Row],[Mean Value]]-$V$2</f>
        <v>3.4874096469402533</v>
      </c>
      <c r="I61" s="26">
        <f>Table1689106[[#This Row],[Mean Value]]+$W$2</f>
        <v>3.5472497668929703</v>
      </c>
      <c r="J61" s="26">
        <f>Table1689106[[#This Row],[Mean Value]]-($W$2)</f>
        <v>3.467462940289348</v>
      </c>
      <c r="K61" s="8">
        <f>Table1689106[[#This Row],[Mean Value]]+$X$2</f>
        <v>3.5671964735438761</v>
      </c>
      <c r="L61" s="9">
        <f>Table1689106[[#This Row],[Mean Value]]-$X$2</f>
        <v>3.4475162336384422</v>
      </c>
      <c r="M61" s="23" t="str">
        <f t="array" ref="M61">IF(OR(D61&lt;$AF$2, D61&gt;$AE$2), "Yes", "No")</f>
        <v>No</v>
      </c>
      <c r="N61" s="3"/>
      <c r="O61" s="3" t="b">
        <f>AND(Table1689106[[#This Row],[Measured Value]]&gt;Table1689106[[#This Row],[Mean Value]],D60&gt;E60,D59&gt;E59,D58&gt;E58,D57&gt;E57,D56&gt;E56,D55&gt;E55,D54&gt;E54)</f>
        <v>0</v>
      </c>
      <c r="P61" s="3" t="b">
        <f>AND(Table1689106[[#This Row],[Measured Value]]&lt;Table1689106[[#This Row],[Mean Value]],D60&lt;E60,D59&lt;E59,D58&lt;E58,D57&lt;E57,D56&lt;E56,D55&lt;E55,D54&lt;E54)</f>
        <v>0</v>
      </c>
      <c r="Q61" s="3" t="b">
        <f>AND(Table1689106[[#This Row],[Measured Value]]&gt;E60,E60&gt;E59,E59&gt;E58,E58&gt;E57,E57&gt;E56)</f>
        <v>0</v>
      </c>
      <c r="R61" s="3" t="b">
        <f>AND(Table1689106[[#This Row],[Measured Value]]&lt;E60,E60&lt;E59,E59&lt;E58,E58&lt;E57,E57&lt;E56)</f>
        <v>0</v>
      </c>
      <c r="S61" s="3" t="b">
        <f>AND(Table1689106[[#This Row],[Measured Value]]&gt;E60,E60&lt;E59,E59&gt;E58,E58&lt;E57,E57&gt;E56,E56&lt;E55,E55&gt;E54,E54&lt;E53,E53&gt;E52,E52&lt;E51,E51&gt;E50,E50&lt;E49,E49&gt;E48)</f>
        <v>0</v>
      </c>
      <c r="T61" s="3" t="b">
        <f>AND(Table1689106[[#This Row],[Measured Value]]&lt;F60,F60&gt;F59,F59&lt;F58,F58&gt;F57,F57&lt;F56,F56&gt;F55,F55&lt;F54,F54&gt;F53,F53&lt;F52,F52&gt;F51,F51&lt;F50,F50&gt;F49,F49&lt;F48)</f>
        <v>0</v>
      </c>
      <c r="AB61"/>
      <c r="AC61"/>
      <c r="AF61"/>
      <c r="AH61"/>
    </row>
    <row r="62" spans="1:34" x14ac:dyDescent="0.25">
      <c r="A62" s="2">
        <v>43364</v>
      </c>
      <c r="B62" s="17">
        <v>1030</v>
      </c>
      <c r="C62" s="21" t="s">
        <v>35</v>
      </c>
      <c r="D62" s="25">
        <v>3.52</v>
      </c>
      <c r="E62" s="22">
        <f>'[1]pH meter #2__083118AM'!$O$2</f>
        <v>3.5073563535911592</v>
      </c>
      <c r="F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43364.4375</v>
      </c>
      <c r="G62" s="6">
        <f>Table1689106[[#This Row],[Mean Value]]+$V$2</f>
        <v>3.527303060242065</v>
      </c>
      <c r="H62" s="6">
        <f>Table1689106[[#This Row],[Mean Value]]-$V$2</f>
        <v>3.4874096469402533</v>
      </c>
      <c r="I62" s="26">
        <f>Table1689106[[#This Row],[Mean Value]]+$W$2</f>
        <v>3.5472497668929703</v>
      </c>
      <c r="J62" s="26">
        <f>Table1689106[[#This Row],[Mean Value]]-($W$2)</f>
        <v>3.467462940289348</v>
      </c>
      <c r="K62" s="8">
        <f>Table1689106[[#This Row],[Mean Value]]+$X$2</f>
        <v>3.5671964735438761</v>
      </c>
      <c r="L62" s="9">
        <f>Table1689106[[#This Row],[Mean Value]]-$X$2</f>
        <v>3.4475162336384422</v>
      </c>
      <c r="M62" s="23" t="str">
        <f t="array" ref="M62">IF(OR(D62&lt;$AF$2, D62&gt;$AE$2), "Yes", "No")</f>
        <v>No</v>
      </c>
      <c r="N62" s="3"/>
      <c r="O62" s="3" t="b">
        <f>AND(Table1689106[[#This Row],[Measured Value]]&gt;Table1689106[[#This Row],[Mean Value]],D61&gt;E61,D60&gt;E60,D59&gt;E59,D58&gt;E58,D57&gt;E57,D56&gt;E56,D55&gt;E55)</f>
        <v>0</v>
      </c>
      <c r="P62" s="3" t="b">
        <f>AND(Table1689106[[#This Row],[Measured Value]]&lt;Table1689106[[#This Row],[Mean Value]],D61&lt;E61,D60&lt;E60,D59&lt;E59,D58&lt;E58,D57&lt;E57,D56&lt;E56,D55&lt;E55)</f>
        <v>0</v>
      </c>
      <c r="Q62" s="3" t="b">
        <f>AND(Table1689106[[#This Row],[Measured Value]]&gt;E61,E61&gt;E60,E60&gt;E59,E59&gt;E58,E58&gt;E57)</f>
        <v>0</v>
      </c>
      <c r="R62" s="3" t="b">
        <f>AND(Table1689106[[#This Row],[Measured Value]]&lt;E61,E61&lt;E60,E60&lt;E59,E59&lt;E58,E58&lt;E57)</f>
        <v>0</v>
      </c>
      <c r="S62" s="3" t="b">
        <f>AND(Table1689106[[#This Row],[Measured Value]]&gt;E61,E61&lt;E60,E60&gt;E59,E59&lt;E58,E58&gt;E57,E57&lt;E56,E56&gt;E55,E55&lt;E54,E54&gt;E53,E53&lt;E52,E52&gt;E51,E51&lt;E50,E50&gt;E49)</f>
        <v>0</v>
      </c>
      <c r="T62" s="3" t="b">
        <f>AND(Table1689106[[#This Row],[Measured Value]]&lt;F61,F61&gt;F60,F60&lt;F59,F59&gt;F58,F58&lt;F57,F57&gt;F56,F56&lt;F55,F55&gt;F54,F54&lt;F53,F53&gt;F52,F52&lt;F51,F51&gt;F50,F50&lt;F49)</f>
        <v>0</v>
      </c>
      <c r="AB62"/>
      <c r="AC62"/>
      <c r="AF62"/>
      <c r="AH62"/>
    </row>
    <row r="63" spans="1:34" x14ac:dyDescent="0.25">
      <c r="A63" s="2">
        <v>43364</v>
      </c>
      <c r="B63" s="17">
        <v>1055</v>
      </c>
      <c r="C63" s="21" t="s">
        <v>40</v>
      </c>
      <c r="D63" s="25">
        <v>3.52</v>
      </c>
      <c r="E63" s="22">
        <f>'[1]pH meter #2__083118AM'!$O$2</f>
        <v>3.5073563535911592</v>
      </c>
      <c r="F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43364.454861111109</v>
      </c>
      <c r="G63" s="6">
        <f>Table1689106[[#This Row],[Mean Value]]+$V$2</f>
        <v>3.527303060242065</v>
      </c>
      <c r="H63" s="6">
        <f>Table1689106[[#This Row],[Mean Value]]-$V$2</f>
        <v>3.4874096469402533</v>
      </c>
      <c r="I63" s="26">
        <f>Table1689106[[#This Row],[Mean Value]]+$W$2</f>
        <v>3.5472497668929703</v>
      </c>
      <c r="J63" s="26">
        <f>Table1689106[[#This Row],[Mean Value]]-($W$2)</f>
        <v>3.467462940289348</v>
      </c>
      <c r="K63" s="8">
        <f>Table1689106[[#This Row],[Mean Value]]+$X$2</f>
        <v>3.5671964735438761</v>
      </c>
      <c r="L63" s="9">
        <f>Table1689106[[#This Row],[Mean Value]]-$X$2</f>
        <v>3.4475162336384422</v>
      </c>
      <c r="M63" s="23" t="str">
        <f t="array" ref="M63">IF(OR(D63&lt;$AF$2, D63&gt;$AE$2), "Yes", "No")</f>
        <v>No</v>
      </c>
      <c r="N63" s="3"/>
      <c r="O63" s="3" t="b">
        <f>AND(Table1689106[[#This Row],[Measured Value]]&gt;Table1689106[[#This Row],[Mean Value]],D62&gt;E62,D61&gt;E61,D60&gt;E60,D59&gt;E59,D58&gt;E58,D57&gt;E57,D56&gt;E56)</f>
        <v>1</v>
      </c>
      <c r="P63" s="3" t="b">
        <f>AND(Table1689106[[#This Row],[Measured Value]]&lt;Table1689106[[#This Row],[Mean Value]],D62&lt;E62,D61&lt;E61,D60&lt;E60,D59&lt;E59,D58&lt;E58,D57&lt;E57,D56&lt;E56)</f>
        <v>0</v>
      </c>
      <c r="Q63" s="3" t="b">
        <f>AND(Table1689106[[#This Row],[Measured Value]]&gt;E62,E62&gt;E61,E61&gt;E60,E60&gt;E59,E59&gt;E58)</f>
        <v>0</v>
      </c>
      <c r="R63" s="3" t="b">
        <f>AND(Table1689106[[#This Row],[Measured Value]]&lt;E62,E62&lt;E61,E61&lt;E60,E60&lt;E59,E59&lt;E58)</f>
        <v>0</v>
      </c>
      <c r="S63" s="3" t="b">
        <f>AND(Table1689106[[#This Row],[Measured Value]]&gt;E62,E62&lt;E61,E61&gt;E60,E60&lt;E59,E59&gt;E58,E58&lt;E57,E57&gt;E56,E56&lt;E55,E55&gt;E54,E54&lt;E53,E53&gt;E52,E52&lt;E51,E51&gt;E50)</f>
        <v>0</v>
      </c>
      <c r="T63" s="3" t="b">
        <f>AND(Table1689106[[#This Row],[Measured Value]]&lt;F62,F62&gt;F61,F61&lt;F60,F60&gt;F59,F59&lt;F58,F58&gt;F57,F57&lt;F56,F56&gt;F55,F55&lt;F54,F54&gt;F53,F53&lt;F52,F52&gt;F51,F51&lt;F50)</f>
        <v>0</v>
      </c>
      <c r="AB63"/>
      <c r="AC63"/>
      <c r="AF63"/>
      <c r="AH63"/>
    </row>
    <row r="64" spans="1:34" x14ac:dyDescent="0.25">
      <c r="A64" s="2">
        <v>43364</v>
      </c>
      <c r="B64" s="17">
        <v>1121</v>
      </c>
      <c r="C64" s="21" t="s">
        <v>31</v>
      </c>
      <c r="D64" s="25">
        <v>3.52</v>
      </c>
      <c r="E64" s="22">
        <f>'[1]pH meter #2__083118AM'!$O$2</f>
        <v>3.5073563535911592</v>
      </c>
      <c r="F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43364.472916666666</v>
      </c>
      <c r="G64" s="6">
        <f>Table1689106[[#This Row],[Mean Value]]+$V$2</f>
        <v>3.527303060242065</v>
      </c>
      <c r="H64" s="6">
        <f>Table1689106[[#This Row],[Mean Value]]-$V$2</f>
        <v>3.4874096469402533</v>
      </c>
      <c r="I64" s="26">
        <f>Table1689106[[#This Row],[Mean Value]]+$W$2</f>
        <v>3.5472497668929703</v>
      </c>
      <c r="J64" s="26">
        <f>Table1689106[[#This Row],[Mean Value]]-($W$2)</f>
        <v>3.467462940289348</v>
      </c>
      <c r="K64" s="8">
        <f>Table1689106[[#This Row],[Mean Value]]+$X$2</f>
        <v>3.5671964735438761</v>
      </c>
      <c r="L64" s="9">
        <f>Table1689106[[#This Row],[Mean Value]]-$X$2</f>
        <v>3.4475162336384422</v>
      </c>
      <c r="M64" s="23" t="str">
        <f t="array" ref="M64">IF(OR(D64&lt;$AF$2, D64&gt;$AE$2), "Yes", "No")</f>
        <v>No</v>
      </c>
      <c r="N64" s="3"/>
      <c r="O64" s="3" t="b">
        <f>AND(Table1689106[[#This Row],[Measured Value]]&gt;Table1689106[[#This Row],[Mean Value]],D63&gt;E63,D62&gt;E62,D61&gt;E61,D60&gt;E60,D59&gt;E59,D58&gt;E58,D57&gt;E57)</f>
        <v>1</v>
      </c>
      <c r="P64" s="3" t="b">
        <f>AND(Table1689106[[#This Row],[Measured Value]]&lt;Table1689106[[#This Row],[Mean Value]],D63&lt;E63,D62&lt;E62,D61&lt;E61,D60&lt;E60,D59&lt;E59,D58&lt;E58,D57&lt;E57)</f>
        <v>0</v>
      </c>
      <c r="Q64" s="3" t="b">
        <f>AND(Table1689106[[#This Row],[Measured Value]]&gt;E63,E63&gt;E62,E62&gt;E61,E61&gt;E60,E60&gt;E59)</f>
        <v>0</v>
      </c>
      <c r="R64" s="3" t="b">
        <f>AND(Table1689106[[#This Row],[Measured Value]]&lt;E63,E63&lt;E62,E62&lt;E61,E61&lt;E60,E60&lt;E59)</f>
        <v>0</v>
      </c>
      <c r="S64" s="3" t="b">
        <f>AND(Table1689106[[#This Row],[Measured Value]]&gt;E63,E63&lt;E62,E62&gt;E61,E61&lt;E60,E60&gt;E59,E59&lt;E58,E58&gt;E57,E57&lt;E56,E56&gt;E55,E55&lt;E54,E54&gt;E53,E53&lt;E52,E52&gt;E51)</f>
        <v>0</v>
      </c>
      <c r="T64" s="3" t="b">
        <f>AND(Table1689106[[#This Row],[Measured Value]]&lt;F63,F63&gt;F62,F62&lt;F61,F61&gt;F60,F60&lt;F59,F59&gt;F58,F58&lt;F57,F57&gt;F56,F56&lt;F55,F55&gt;F54,F54&lt;F53,F53&gt;F52,F52&lt;F51)</f>
        <v>0</v>
      </c>
      <c r="AB64"/>
      <c r="AC64"/>
      <c r="AF64"/>
      <c r="AH64"/>
    </row>
    <row r="65" spans="1:34" x14ac:dyDescent="0.25">
      <c r="A65" s="2">
        <v>43364</v>
      </c>
      <c r="B65" s="17">
        <v>1134</v>
      </c>
      <c r="C65" s="21" t="s">
        <v>31</v>
      </c>
      <c r="D65" s="25">
        <v>3.51</v>
      </c>
      <c r="E65" s="22">
        <f>'[1]pH meter #2__083118AM'!$O$2</f>
        <v>3.5073563535911592</v>
      </c>
      <c r="F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43364.481944444444</v>
      </c>
      <c r="G65" s="6">
        <f>Table1689106[[#This Row],[Mean Value]]+$V$2</f>
        <v>3.527303060242065</v>
      </c>
      <c r="H65" s="6">
        <f>Table1689106[[#This Row],[Mean Value]]-$V$2</f>
        <v>3.4874096469402533</v>
      </c>
      <c r="I65" s="26">
        <f>Table1689106[[#This Row],[Mean Value]]+$W$2</f>
        <v>3.5472497668929703</v>
      </c>
      <c r="J65" s="26">
        <f>Table1689106[[#This Row],[Mean Value]]-($W$2)</f>
        <v>3.467462940289348</v>
      </c>
      <c r="K65" s="8">
        <f>Table1689106[[#This Row],[Mean Value]]+$X$2</f>
        <v>3.5671964735438761</v>
      </c>
      <c r="L65" s="9">
        <f>Table1689106[[#This Row],[Mean Value]]-$X$2</f>
        <v>3.4475162336384422</v>
      </c>
      <c r="M65" s="23" t="str">
        <f t="array" ref="M65">IF(OR(D65&lt;$AF$2, D65&gt;$AE$2), "Yes", "No")</f>
        <v>No</v>
      </c>
      <c r="N65" s="3"/>
      <c r="O65" s="3" t="b">
        <f>AND(Table1689106[[#This Row],[Measured Value]]&gt;Table1689106[[#This Row],[Mean Value]],D64&gt;E64,D63&gt;E63,D62&gt;E62,D61&gt;E61,D60&gt;E60,D59&gt;E59,D58&gt;E58)</f>
        <v>1</v>
      </c>
      <c r="P65" s="3" t="b">
        <f>AND(Table1689106[[#This Row],[Measured Value]]&lt;Table1689106[[#This Row],[Mean Value]],D64&lt;E64,D63&lt;E63,D62&lt;E62,D61&lt;E61,D60&lt;E60,D59&lt;E59,D58&lt;E58)</f>
        <v>0</v>
      </c>
      <c r="Q65" s="3" t="b">
        <f>AND(Table1689106[[#This Row],[Measured Value]]&gt;E64,E64&gt;E63,E63&gt;E62,E62&gt;E61,E61&gt;E60)</f>
        <v>0</v>
      </c>
      <c r="R65" s="3" t="b">
        <f>AND(Table1689106[[#This Row],[Measured Value]]&lt;E64,E64&lt;E63,E63&lt;E62,E62&lt;E61,E61&lt;E60)</f>
        <v>0</v>
      </c>
      <c r="S65" s="3" t="b">
        <f>AND(Table1689106[[#This Row],[Measured Value]]&gt;E64,E64&lt;E63,E63&gt;E62,E62&lt;E61,E61&gt;E60,E60&lt;E59,E59&gt;E58,E58&lt;E57,E57&gt;E56,E56&lt;E55,E55&gt;E54,E54&lt;E53,E53&gt;E52)</f>
        <v>0</v>
      </c>
      <c r="T65" s="3" t="b">
        <f>AND(Table1689106[[#This Row],[Measured Value]]&lt;F64,F64&gt;F63,F63&lt;F62,F62&gt;F61,F61&lt;F60,F60&gt;F59,F59&lt;F58,F58&gt;F57,F57&lt;F56,F56&gt;F55,F55&lt;F54,F54&gt;F53,F53&lt;F52)</f>
        <v>0</v>
      </c>
      <c r="AB65"/>
      <c r="AC65"/>
      <c r="AF65"/>
      <c r="AH65"/>
    </row>
    <row r="66" spans="1:34" x14ac:dyDescent="0.25">
      <c r="A66" s="2">
        <v>43364</v>
      </c>
      <c r="B66" s="17">
        <v>1224</v>
      </c>
      <c r="C66" s="21" t="s">
        <v>30</v>
      </c>
      <c r="D66" s="25">
        <v>3.51</v>
      </c>
      <c r="E66" s="22">
        <f>'[1]pH meter #2__083118AM'!$O$2</f>
        <v>3.5073563535911592</v>
      </c>
      <c r="F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43364.51666666667</v>
      </c>
      <c r="G66" s="6">
        <f>Table1689106[[#This Row],[Mean Value]]+$V$2</f>
        <v>3.527303060242065</v>
      </c>
      <c r="H66" s="6">
        <f>Table1689106[[#This Row],[Mean Value]]-$V$2</f>
        <v>3.4874096469402533</v>
      </c>
      <c r="I66" s="26">
        <f>Table1689106[[#This Row],[Mean Value]]+$W$2</f>
        <v>3.5472497668929703</v>
      </c>
      <c r="J66" s="26">
        <f>Table1689106[[#This Row],[Mean Value]]-($W$2)</f>
        <v>3.467462940289348</v>
      </c>
      <c r="K66" s="8">
        <f>Table1689106[[#This Row],[Mean Value]]+$X$2</f>
        <v>3.5671964735438761</v>
      </c>
      <c r="L66" s="9">
        <f>Table1689106[[#This Row],[Mean Value]]-$X$2</f>
        <v>3.4475162336384422</v>
      </c>
      <c r="M66" s="23" t="str">
        <f t="array" ref="M66">IF(OR(D66&lt;$AF$2, D66&gt;$AE$2), "Yes", "No")</f>
        <v>No</v>
      </c>
      <c r="N66" s="3"/>
      <c r="O66" s="3" t="b">
        <f>AND(Table1689106[[#This Row],[Measured Value]]&gt;Table1689106[[#This Row],[Mean Value]],D65&gt;E65,D64&gt;E64,D63&gt;E63,D62&gt;E62,D61&gt;E61,D60&gt;E60,D59&gt;E59)</f>
        <v>1</v>
      </c>
      <c r="P66" s="3" t="b">
        <f>AND(Table1689106[[#This Row],[Measured Value]]&lt;Table1689106[[#This Row],[Mean Value]],D65&lt;E65,D64&lt;E64,D63&lt;E63,D62&lt;E62,D61&lt;E61,D60&lt;E60,D59&lt;E59)</f>
        <v>0</v>
      </c>
      <c r="Q66" s="3" t="b">
        <f>AND(Table1689106[[#This Row],[Measured Value]]&gt;E65,E65&gt;E64,E64&gt;E63,E63&gt;E62,E62&gt;E61)</f>
        <v>0</v>
      </c>
      <c r="R66" s="3" t="b">
        <f>AND(Table1689106[[#This Row],[Measured Value]]&lt;E65,E65&lt;E64,E64&lt;E63,E63&lt;E62,E62&lt;E61)</f>
        <v>0</v>
      </c>
      <c r="S66" s="3" t="b">
        <f>AND(Table1689106[[#This Row],[Measured Value]]&gt;E65,E65&lt;E64,E64&gt;E63,E63&lt;E62,E62&gt;E61,E61&lt;E60,E60&gt;E59,E59&lt;E58,E58&gt;E57,E57&lt;E56,E56&gt;E55,E55&lt;E54,E54&gt;E53)</f>
        <v>0</v>
      </c>
      <c r="T66" s="3" t="b">
        <f>AND(Table1689106[[#This Row],[Measured Value]]&lt;F65,F65&gt;F64,F64&lt;F63,F63&gt;F62,F62&lt;F61,F61&gt;F60,F60&lt;F59,F59&gt;F58,F58&lt;F57,F57&gt;F56,F56&lt;F55,F55&gt;F54,F54&lt;F53)</f>
        <v>0</v>
      </c>
      <c r="AB66"/>
      <c r="AC66"/>
      <c r="AF66"/>
      <c r="AH66"/>
    </row>
    <row r="67" spans="1:34" x14ac:dyDescent="0.25">
      <c r="A67" s="2">
        <v>43364</v>
      </c>
      <c r="B67" s="17">
        <v>1249</v>
      </c>
      <c r="C67" s="21" t="s">
        <v>31</v>
      </c>
      <c r="D67" s="25">
        <v>3.5</v>
      </c>
      <c r="E67" s="22">
        <f>'[1]pH meter #2__083118AM'!$O$2</f>
        <v>3.5073563535911592</v>
      </c>
      <c r="F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43364.53402777778</v>
      </c>
      <c r="G67" s="6">
        <f>Table1689106[[#This Row],[Mean Value]]+$V$2</f>
        <v>3.527303060242065</v>
      </c>
      <c r="H67" s="6">
        <f>Table1689106[[#This Row],[Mean Value]]-$V$2</f>
        <v>3.4874096469402533</v>
      </c>
      <c r="I67" s="26">
        <f>Table1689106[[#This Row],[Mean Value]]+$W$2</f>
        <v>3.5472497668929703</v>
      </c>
      <c r="J67" s="26">
        <f>Table1689106[[#This Row],[Mean Value]]-($W$2)</f>
        <v>3.467462940289348</v>
      </c>
      <c r="K67" s="8">
        <f>Table1689106[[#This Row],[Mean Value]]+$X$2</f>
        <v>3.5671964735438761</v>
      </c>
      <c r="L67" s="9">
        <f>Table1689106[[#This Row],[Mean Value]]-$X$2</f>
        <v>3.4475162336384422</v>
      </c>
      <c r="M67" s="23" t="str">
        <f t="array" ref="M67">IF(OR(D67&lt;$AF$2, D67&gt;$AE$2), "Yes", "No")</f>
        <v>No</v>
      </c>
      <c r="N67" s="3"/>
      <c r="O67" s="3" t="b">
        <f>AND(Table1689106[[#This Row],[Measured Value]]&gt;Table1689106[[#This Row],[Mean Value]],D66&gt;E66,D65&gt;E65,D64&gt;E64,D63&gt;E63,D62&gt;E62,D61&gt;E61,D60&gt;E60)</f>
        <v>0</v>
      </c>
      <c r="P67" s="3" t="b">
        <f>AND(Table1689106[[#This Row],[Measured Value]]&lt;Table1689106[[#This Row],[Mean Value]],D66&lt;E66,D65&lt;E65,D64&lt;E64,D63&lt;E63,D62&lt;E62,D61&lt;E61,D60&lt;E60)</f>
        <v>0</v>
      </c>
      <c r="Q67" s="3" t="b">
        <f>AND(Table1689106[[#This Row],[Measured Value]]&gt;E66,E66&gt;E65,E65&gt;E64,E64&gt;E63,E63&gt;E62)</f>
        <v>0</v>
      </c>
      <c r="R67" s="3" t="b">
        <f>AND(Table1689106[[#This Row],[Measured Value]]&lt;E66,E66&lt;E65,E65&lt;E64,E64&lt;E63,E63&lt;E62)</f>
        <v>0</v>
      </c>
      <c r="S67" s="3" t="b">
        <f>AND(Table1689106[[#This Row],[Measured Value]]&gt;E66,E66&lt;E65,E65&gt;E64,E64&lt;E63,E63&gt;E62,E62&lt;E61,E61&gt;E60,E60&lt;E59,E59&gt;E58,E58&lt;E57,E57&gt;E56,E56&lt;E55,E55&gt;E54)</f>
        <v>0</v>
      </c>
      <c r="T67" s="3" t="b">
        <f>AND(Table1689106[[#This Row],[Measured Value]]&lt;F66,F66&gt;F65,F65&lt;F64,F64&gt;F63,F63&lt;F62,F62&gt;F61,F61&lt;F60,F60&gt;F59,F59&lt;F58,F58&gt;F57,F57&lt;F56,F56&gt;F55,F55&lt;F54)</f>
        <v>0</v>
      </c>
      <c r="AB67"/>
      <c r="AC67"/>
      <c r="AF67"/>
      <c r="AH67"/>
    </row>
    <row r="68" spans="1:34" x14ac:dyDescent="0.25">
      <c r="A68" s="2">
        <v>43364</v>
      </c>
      <c r="B68" s="17">
        <v>1312</v>
      </c>
      <c r="C68" s="21" t="s">
        <v>31</v>
      </c>
      <c r="D68" s="25">
        <v>3.51</v>
      </c>
      <c r="E68" s="22">
        <f>'[1]pH meter #2__083118AM'!$O$2</f>
        <v>3.5073563535911592</v>
      </c>
      <c r="F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43364.55</v>
      </c>
      <c r="G68" s="6">
        <f>Table1689106[[#This Row],[Mean Value]]+$V$2</f>
        <v>3.527303060242065</v>
      </c>
      <c r="H68" s="6">
        <f>Table1689106[[#This Row],[Mean Value]]-$V$2</f>
        <v>3.4874096469402533</v>
      </c>
      <c r="I68" s="26">
        <f>Table1689106[[#This Row],[Mean Value]]+$W$2</f>
        <v>3.5472497668929703</v>
      </c>
      <c r="J68" s="26">
        <f>Table1689106[[#This Row],[Mean Value]]-($W$2)</f>
        <v>3.467462940289348</v>
      </c>
      <c r="K68" s="8">
        <f>Table1689106[[#This Row],[Mean Value]]+$X$2</f>
        <v>3.5671964735438761</v>
      </c>
      <c r="L68" s="9">
        <f>Table1689106[[#This Row],[Mean Value]]-$X$2</f>
        <v>3.4475162336384422</v>
      </c>
      <c r="M68" s="23" t="str">
        <f t="array" ref="M68">IF(OR(D68&lt;$AF$2, D68&gt;$AE$2), "Yes", "No")</f>
        <v>No</v>
      </c>
      <c r="N68" s="3"/>
      <c r="O68" s="3" t="b">
        <f>AND(Table1689106[[#This Row],[Measured Value]]&gt;Table1689106[[#This Row],[Mean Value]],D67&gt;E67,D66&gt;E66,D65&gt;E65,D64&gt;E64,D63&gt;E63,D62&gt;E62,D61&gt;E61)</f>
        <v>0</v>
      </c>
      <c r="P68" s="3" t="b">
        <f>AND(Table1689106[[#This Row],[Measured Value]]&lt;Table1689106[[#This Row],[Mean Value]],D67&lt;E67,D66&lt;E66,D65&lt;E65,D64&lt;E64,D63&lt;E63,D62&lt;E62,D61&lt;E61)</f>
        <v>0</v>
      </c>
      <c r="Q68" s="3" t="b">
        <f>AND(Table1689106[[#This Row],[Measured Value]]&gt;E67,E67&gt;E66,E66&gt;E65,E65&gt;E64,E64&gt;E63)</f>
        <v>0</v>
      </c>
      <c r="R68" s="3" t="b">
        <f>AND(Table1689106[[#This Row],[Measured Value]]&lt;E67,E67&lt;E66,E66&lt;E65,E65&lt;E64,E64&lt;E63)</f>
        <v>0</v>
      </c>
      <c r="S68" s="3" t="b">
        <f>AND(Table1689106[[#This Row],[Measured Value]]&gt;E67,E67&lt;E66,E66&gt;E65,E65&lt;E64,E64&gt;E63,E63&lt;E62,E62&gt;E61,E61&lt;E60,E60&gt;E59,E59&lt;E58,E58&gt;E57,E57&lt;E56,E56&gt;E55)</f>
        <v>0</v>
      </c>
      <c r="T68" s="3" t="b">
        <f>AND(Table1689106[[#This Row],[Measured Value]]&lt;F67,F67&gt;F66,F66&lt;F65,F65&gt;F64,F64&lt;F63,F63&gt;F62,F62&lt;F61,F61&gt;F60,F60&lt;F59,F59&gt;F58,F58&lt;F57,F57&gt;F56,F56&lt;F55)</f>
        <v>0</v>
      </c>
      <c r="AB68"/>
      <c r="AC68"/>
      <c r="AF68"/>
      <c r="AH68"/>
    </row>
    <row r="69" spans="1:34" x14ac:dyDescent="0.25">
      <c r="A69" s="2">
        <v>43364</v>
      </c>
      <c r="B69" s="17">
        <v>1332</v>
      </c>
      <c r="C69" s="21" t="s">
        <v>31</v>
      </c>
      <c r="D69" s="25">
        <v>3.51</v>
      </c>
      <c r="E69" s="22">
        <f>'[1]pH meter #2__083118AM'!$O$2</f>
        <v>3.5073563535911592</v>
      </c>
      <c r="F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43364.563888888886</v>
      </c>
      <c r="G69" s="6">
        <f>Table1689106[[#This Row],[Mean Value]]+$V$2</f>
        <v>3.527303060242065</v>
      </c>
      <c r="H69" s="6">
        <f>Table1689106[[#This Row],[Mean Value]]-$V$2</f>
        <v>3.4874096469402533</v>
      </c>
      <c r="I69" s="26">
        <f>Table1689106[[#This Row],[Mean Value]]+$W$2</f>
        <v>3.5472497668929703</v>
      </c>
      <c r="J69" s="26">
        <f>Table1689106[[#This Row],[Mean Value]]-($W$2)</f>
        <v>3.467462940289348</v>
      </c>
      <c r="K69" s="8">
        <f>Table1689106[[#This Row],[Mean Value]]+$X$2</f>
        <v>3.5671964735438761</v>
      </c>
      <c r="L69" s="9">
        <f>Table1689106[[#This Row],[Mean Value]]-$X$2</f>
        <v>3.4475162336384422</v>
      </c>
      <c r="M69" s="23" t="str">
        <f t="array" ref="M69">IF(OR(D69&lt;$AF$2, D69&gt;$AE$2), "Yes", "No")</f>
        <v>No</v>
      </c>
      <c r="N69" s="3"/>
      <c r="O69" s="3" t="b">
        <f>AND(Table1689106[[#This Row],[Measured Value]]&gt;Table1689106[[#This Row],[Mean Value]],D68&gt;E68,D67&gt;E67,D66&gt;E66,D65&gt;E65,D64&gt;E64,D63&gt;E63,D62&gt;E62)</f>
        <v>0</v>
      </c>
      <c r="P69" s="3" t="b">
        <f>AND(Table1689106[[#This Row],[Measured Value]]&lt;Table1689106[[#This Row],[Mean Value]],D68&lt;E68,D67&lt;E67,D66&lt;E66,D65&lt;E65,D64&lt;E64,D63&lt;E63,D62&lt;E62)</f>
        <v>0</v>
      </c>
      <c r="Q69" s="3" t="b">
        <f>AND(Table1689106[[#This Row],[Measured Value]]&gt;E68,E68&gt;E67,E67&gt;E66,E66&gt;E65,E65&gt;E64)</f>
        <v>0</v>
      </c>
      <c r="R69" s="3" t="b">
        <f>AND(Table1689106[[#This Row],[Measured Value]]&lt;E68,E68&lt;E67,E67&lt;E66,E66&lt;E65,E65&lt;E64)</f>
        <v>0</v>
      </c>
      <c r="S69" s="3" t="b">
        <f>AND(Table1689106[[#This Row],[Measured Value]]&gt;E68,E68&lt;E67,E67&gt;E66,E66&lt;E65,E65&gt;E64,E64&lt;E63,E63&gt;E62,E62&lt;E61,E61&gt;E60,E60&lt;E59,E59&gt;E58,E58&lt;E57,E57&gt;E56)</f>
        <v>0</v>
      </c>
      <c r="T69" s="3" t="b">
        <f>AND(Table1689106[[#This Row],[Measured Value]]&lt;F68,F68&gt;F67,F67&lt;F66,F66&gt;F65,F65&lt;F64,F64&gt;F63,F63&lt;F62,F62&gt;F61,F61&lt;F60,F60&gt;F59,F59&lt;F58,F58&gt;F57,F57&lt;F56)</f>
        <v>0</v>
      </c>
      <c r="AB69"/>
      <c r="AC69"/>
      <c r="AF69"/>
      <c r="AH69"/>
    </row>
    <row r="70" spans="1:34" x14ac:dyDescent="0.25">
      <c r="A70" s="2">
        <v>43364</v>
      </c>
      <c r="B70" s="17">
        <v>1352</v>
      </c>
      <c r="C70" s="21" t="s">
        <v>40</v>
      </c>
      <c r="D70" s="25">
        <v>3.5</v>
      </c>
      <c r="E70" s="22">
        <f>'[1]pH meter #2__083118AM'!$O$2</f>
        <v>3.5073563535911592</v>
      </c>
      <c r="F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43364.577777777777</v>
      </c>
      <c r="G70" s="6">
        <f>Table1689106[[#This Row],[Mean Value]]+$V$2</f>
        <v>3.527303060242065</v>
      </c>
      <c r="H70" s="6">
        <f>Table1689106[[#This Row],[Mean Value]]-$V$2</f>
        <v>3.4874096469402533</v>
      </c>
      <c r="I70" s="26">
        <f>Table1689106[[#This Row],[Mean Value]]+$W$2</f>
        <v>3.5472497668929703</v>
      </c>
      <c r="J70" s="26">
        <f>Table1689106[[#This Row],[Mean Value]]-($W$2)</f>
        <v>3.467462940289348</v>
      </c>
      <c r="K70" s="8">
        <f>Table1689106[[#This Row],[Mean Value]]+$X$2</f>
        <v>3.5671964735438761</v>
      </c>
      <c r="L70" s="9">
        <f>Table1689106[[#This Row],[Mean Value]]-$X$2</f>
        <v>3.4475162336384422</v>
      </c>
      <c r="M70" s="23" t="str">
        <f t="array" ref="M70">IF(OR(D70&lt;$AF$2, D70&gt;$AE$2), "Yes", "No")</f>
        <v>No</v>
      </c>
      <c r="N70" s="3"/>
      <c r="O70" s="3" t="b">
        <f>AND(Table1689106[[#This Row],[Measured Value]]&gt;Table1689106[[#This Row],[Mean Value]],D69&gt;E69,D68&gt;E68,D67&gt;E67,D66&gt;E66,D65&gt;E65,D64&gt;E64,D63&gt;E63)</f>
        <v>0</v>
      </c>
      <c r="P70" s="3" t="b">
        <f>AND(Table1689106[[#This Row],[Measured Value]]&lt;Table1689106[[#This Row],[Mean Value]],D69&lt;E69,D68&lt;E68,D67&lt;E67,D66&lt;E66,D65&lt;E65,D64&lt;E64,D63&lt;E63)</f>
        <v>0</v>
      </c>
      <c r="Q70" s="3" t="b">
        <f>AND(Table1689106[[#This Row],[Measured Value]]&gt;E69,E69&gt;E68,E68&gt;E67,E67&gt;E66,E66&gt;E65)</f>
        <v>0</v>
      </c>
      <c r="R70" s="3" t="b">
        <f>AND(Table1689106[[#This Row],[Measured Value]]&lt;E69,E69&lt;E68,E68&lt;E67,E67&lt;E66,E66&lt;E65)</f>
        <v>0</v>
      </c>
      <c r="S70" s="3" t="b">
        <f>AND(Table1689106[[#This Row],[Measured Value]]&gt;E69,E69&lt;E68,E68&gt;E67,E67&lt;E66,E66&gt;E65,E65&lt;E64,E64&gt;E63,E63&lt;E62,E62&gt;E61,E61&lt;E60,E60&gt;E59,E59&lt;E58,E58&gt;E57)</f>
        <v>0</v>
      </c>
      <c r="T70" s="3" t="b">
        <f>AND(Table1689106[[#This Row],[Measured Value]]&lt;F69,F69&gt;F68,F68&lt;F67,F67&gt;F66,F66&lt;F65,F65&gt;F64,F64&lt;F63,F63&gt;F62,F62&lt;F61,F61&gt;F60,F60&lt;F59,F59&gt;F58,F58&lt;F57)</f>
        <v>0</v>
      </c>
      <c r="AB70"/>
      <c r="AC70"/>
      <c r="AF70"/>
      <c r="AH70"/>
    </row>
    <row r="71" spans="1:34" x14ac:dyDescent="0.25">
      <c r="A71" s="2">
        <v>43364</v>
      </c>
      <c r="B71" s="17">
        <v>1410</v>
      </c>
      <c r="C71" s="21" t="s">
        <v>39</v>
      </c>
      <c r="D71" s="25">
        <v>3.52</v>
      </c>
      <c r="E71" s="22">
        <f>'[1]pH meter #2__083118AM'!$O$2</f>
        <v>3.5073563535911592</v>
      </c>
      <c r="F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43364.590277777781</v>
      </c>
      <c r="G71" s="6">
        <f>Table1689106[[#This Row],[Mean Value]]+$V$2</f>
        <v>3.527303060242065</v>
      </c>
      <c r="H71" s="6">
        <f>Table1689106[[#This Row],[Mean Value]]-$V$2</f>
        <v>3.4874096469402533</v>
      </c>
      <c r="I71" s="26">
        <f>Table1689106[[#This Row],[Mean Value]]+$W$2</f>
        <v>3.5472497668929703</v>
      </c>
      <c r="J71" s="26">
        <f>Table1689106[[#This Row],[Mean Value]]-($W$2)</f>
        <v>3.467462940289348</v>
      </c>
      <c r="K71" s="8">
        <f>Table1689106[[#This Row],[Mean Value]]+$X$2</f>
        <v>3.5671964735438761</v>
      </c>
      <c r="L71" s="9">
        <f>Table1689106[[#This Row],[Mean Value]]-$X$2</f>
        <v>3.4475162336384422</v>
      </c>
      <c r="M71" s="23" t="str">
        <f t="array" ref="M71">IF(OR(D71&lt;$AF$2, D71&gt;$AE$2), "Yes", "No")</f>
        <v>No</v>
      </c>
      <c r="N71" s="3"/>
      <c r="O71" s="3" t="b">
        <f>AND(Table1689106[[#This Row],[Measured Value]]&gt;Table1689106[[#This Row],[Mean Value]],D70&gt;E70,D69&gt;E69,D68&gt;E68,D67&gt;E67,D66&gt;E66,D65&gt;E65,D64&gt;E64)</f>
        <v>0</v>
      </c>
      <c r="P71" s="3" t="b">
        <f>AND(Table1689106[[#This Row],[Measured Value]]&lt;Table1689106[[#This Row],[Mean Value]],D70&lt;E70,D69&lt;E69,D68&lt;E68,D67&lt;E67,D66&lt;E66,D65&lt;E65,D64&lt;E64)</f>
        <v>0</v>
      </c>
      <c r="Q71" s="3" t="b">
        <f>AND(Table1689106[[#This Row],[Measured Value]]&gt;E70,E70&gt;E69,E69&gt;E68,E68&gt;E67,E67&gt;E66)</f>
        <v>0</v>
      </c>
      <c r="R71" s="3" t="b">
        <f>AND(Table1689106[[#This Row],[Measured Value]]&lt;E70,E70&lt;E69,E69&lt;E68,E68&lt;E67,E67&lt;E66)</f>
        <v>0</v>
      </c>
      <c r="S71" s="3" t="b">
        <f>AND(Table1689106[[#This Row],[Measured Value]]&gt;E70,E70&lt;E69,E69&gt;E68,E68&lt;E67,E67&gt;E66,E66&lt;E65,E65&gt;E64,E64&lt;E63,E63&gt;E62,E62&lt;E61,E61&gt;E60,E60&lt;E59,E59&gt;E58)</f>
        <v>0</v>
      </c>
      <c r="T71" s="3" t="b">
        <f>AND(Table1689106[[#This Row],[Measured Value]]&lt;F70,F70&gt;F69,F69&lt;F68,F68&gt;F67,F67&lt;F66,F66&gt;F65,F65&lt;F64,F64&gt;F63,F63&lt;F62,F62&gt;F61,F61&lt;F60,F60&gt;F59,F59&lt;F58)</f>
        <v>0</v>
      </c>
      <c r="AB71"/>
      <c r="AC71"/>
      <c r="AF71"/>
      <c r="AH71"/>
    </row>
    <row r="72" spans="1:34" x14ac:dyDescent="0.25">
      <c r="A72" s="2">
        <v>43364</v>
      </c>
      <c r="B72" s="17">
        <v>1420</v>
      </c>
      <c r="C72" s="21" t="s">
        <v>35</v>
      </c>
      <c r="D72" s="25">
        <v>3.51</v>
      </c>
      <c r="E72" s="22">
        <f>'[1]pH meter #2__083118AM'!$O$2</f>
        <v>3.5073563535911592</v>
      </c>
      <c r="F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43364.597222222219</v>
      </c>
      <c r="G72" s="6">
        <f>Table1689106[[#This Row],[Mean Value]]+$V$2</f>
        <v>3.527303060242065</v>
      </c>
      <c r="H72" s="6">
        <f>Table1689106[[#This Row],[Mean Value]]-$V$2</f>
        <v>3.4874096469402533</v>
      </c>
      <c r="I72" s="26">
        <f>Table1689106[[#This Row],[Mean Value]]+$W$2</f>
        <v>3.5472497668929703</v>
      </c>
      <c r="J72" s="26">
        <f>Table1689106[[#This Row],[Mean Value]]-($W$2)</f>
        <v>3.467462940289348</v>
      </c>
      <c r="K72" s="8">
        <f>Table1689106[[#This Row],[Mean Value]]+$X$2</f>
        <v>3.5671964735438761</v>
      </c>
      <c r="L72" s="9">
        <f>Table1689106[[#This Row],[Mean Value]]-$X$2</f>
        <v>3.4475162336384422</v>
      </c>
      <c r="M72" s="23" t="str">
        <f t="array" ref="M72">IF(OR(D72&lt;$AF$2, D72&gt;$AE$2), "Yes", "No")</f>
        <v>No</v>
      </c>
      <c r="N72" s="3"/>
      <c r="O72" s="3" t="b">
        <f>AND(Table1689106[[#This Row],[Measured Value]]&gt;Table1689106[[#This Row],[Mean Value]],D71&gt;E71,D70&gt;E70,D69&gt;E69,D68&gt;E68,D67&gt;E67,D66&gt;E66,D65&gt;E65)</f>
        <v>0</v>
      </c>
      <c r="P72" s="3" t="b">
        <f>AND(Table1689106[[#This Row],[Measured Value]]&lt;Table1689106[[#This Row],[Mean Value]],D71&lt;E71,D70&lt;E70,D69&lt;E69,D68&lt;E68,D67&lt;E67,D66&lt;E66,D65&lt;E65)</f>
        <v>0</v>
      </c>
      <c r="Q72" s="3" t="b">
        <f>AND(Table1689106[[#This Row],[Measured Value]]&gt;E71,E71&gt;E70,E70&gt;E69,E69&gt;E68,E68&gt;E67)</f>
        <v>0</v>
      </c>
      <c r="R72" s="3" t="b">
        <f>AND(Table1689106[[#This Row],[Measured Value]]&lt;E71,E71&lt;E70,E70&lt;E69,E69&lt;E68,E68&lt;E67)</f>
        <v>0</v>
      </c>
      <c r="S72" s="3" t="b">
        <f>AND(Table1689106[[#This Row],[Measured Value]]&gt;E71,E71&lt;E70,E70&gt;E69,E69&lt;E68,E68&gt;E67,E67&lt;E66,E66&gt;E65,E65&lt;E64,E64&gt;E63,E63&lt;E62,E62&gt;E61,E61&lt;E60,E60&gt;E59)</f>
        <v>0</v>
      </c>
      <c r="T72" s="3" t="b">
        <f>AND(Table1689106[[#This Row],[Measured Value]]&lt;F71,F71&gt;F70,F70&lt;F69,F69&gt;F68,F68&lt;F67,F67&gt;F66,F66&lt;F65,F65&gt;F64,F64&lt;F63,F63&gt;F62,F62&lt;F61,F61&gt;F60,F60&lt;F59)</f>
        <v>0</v>
      </c>
      <c r="AB72"/>
      <c r="AC72"/>
      <c r="AF72"/>
      <c r="AH72"/>
    </row>
    <row r="73" spans="1:34" x14ac:dyDescent="0.25">
      <c r="A73" s="2">
        <v>43364</v>
      </c>
      <c r="B73" s="17">
        <v>1436</v>
      </c>
      <c r="C73" s="21" t="s">
        <v>31</v>
      </c>
      <c r="D73" s="25">
        <v>3.5</v>
      </c>
      <c r="E73" s="22">
        <f>'[1]pH meter #2__083118AM'!$O$2</f>
        <v>3.5073563535911592</v>
      </c>
      <c r="F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43364.60833333333</v>
      </c>
      <c r="G73" s="6">
        <f>Table1689106[[#This Row],[Mean Value]]+$V$2</f>
        <v>3.527303060242065</v>
      </c>
      <c r="H73" s="6">
        <f>Table1689106[[#This Row],[Mean Value]]-$V$2</f>
        <v>3.4874096469402533</v>
      </c>
      <c r="I73" s="26">
        <f>Table1689106[[#This Row],[Mean Value]]+$W$2</f>
        <v>3.5472497668929703</v>
      </c>
      <c r="J73" s="26">
        <f>Table1689106[[#This Row],[Mean Value]]-($W$2)</f>
        <v>3.467462940289348</v>
      </c>
      <c r="K73" s="8">
        <f>Table1689106[[#This Row],[Mean Value]]+$X$2</f>
        <v>3.5671964735438761</v>
      </c>
      <c r="L73" s="9">
        <f>Table1689106[[#This Row],[Mean Value]]-$X$2</f>
        <v>3.4475162336384422</v>
      </c>
      <c r="M73" s="23" t="str">
        <f t="array" ref="M73">IF(OR(D73&lt;$AF$2, D73&gt;$AE$2), "Yes", "No")</f>
        <v>No</v>
      </c>
      <c r="N73" s="3"/>
      <c r="O73" s="3" t="b">
        <f>AND(Table1689106[[#This Row],[Measured Value]]&gt;Table1689106[[#This Row],[Mean Value]],D72&gt;E72,D71&gt;E71,D70&gt;E70,D69&gt;E69,D68&gt;E68,D67&gt;E67,D66&gt;E66)</f>
        <v>0</v>
      </c>
      <c r="P73" s="3" t="b">
        <f>AND(Table1689106[[#This Row],[Measured Value]]&lt;Table1689106[[#This Row],[Mean Value]],D72&lt;E72,D71&lt;E71,D70&lt;E70,D69&lt;E69,D68&lt;E68,D67&lt;E67,D66&lt;E66)</f>
        <v>0</v>
      </c>
      <c r="Q73" s="3" t="b">
        <f>AND(Table1689106[[#This Row],[Measured Value]]&gt;E72,E72&gt;E71,E71&gt;E70,E70&gt;E69,E69&gt;E68)</f>
        <v>0</v>
      </c>
      <c r="R73" s="3" t="b">
        <f>AND(Table1689106[[#This Row],[Measured Value]]&lt;E72,E72&lt;E71,E71&lt;E70,E70&lt;E69,E69&lt;E68)</f>
        <v>0</v>
      </c>
      <c r="S73" s="3" t="b">
        <f>AND(Table1689106[[#This Row],[Measured Value]]&gt;E72,E72&lt;E71,E71&gt;E70,E70&lt;E69,E69&gt;E68,E68&lt;E67,E67&gt;E66,E66&lt;E65,E65&gt;E64,E64&lt;E63,E63&gt;E62,E62&lt;E61,E61&gt;E60)</f>
        <v>0</v>
      </c>
      <c r="T73" s="3" t="b">
        <f>AND(Table1689106[[#This Row],[Measured Value]]&lt;F72,F72&gt;F71,F71&lt;F70,F70&gt;F69,F69&lt;F68,F68&gt;F67,F67&lt;F66,F66&gt;F65,F65&lt;F64,F64&gt;F63,F63&lt;F62,F62&gt;F61,F61&lt;F60)</f>
        <v>0</v>
      </c>
      <c r="AB73"/>
      <c r="AC73"/>
      <c r="AF73"/>
      <c r="AH73"/>
    </row>
    <row r="74" spans="1:34" x14ac:dyDescent="0.25">
      <c r="A74" s="2">
        <v>43364</v>
      </c>
      <c r="B74" s="17">
        <v>1444</v>
      </c>
      <c r="C74" s="21" t="s">
        <v>31</v>
      </c>
      <c r="D74" s="25">
        <v>3.51</v>
      </c>
      <c r="E74" s="22">
        <f>'[1]pH meter #2__083118AM'!$O$2</f>
        <v>3.5073563535911592</v>
      </c>
      <c r="F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43364.613888888889</v>
      </c>
      <c r="G74" s="6">
        <f>Table1689106[[#This Row],[Mean Value]]+$V$2</f>
        <v>3.527303060242065</v>
      </c>
      <c r="H74" s="6">
        <f>Table1689106[[#This Row],[Mean Value]]-$V$2</f>
        <v>3.4874096469402533</v>
      </c>
      <c r="I74" s="26">
        <f>Table1689106[[#This Row],[Mean Value]]+$W$2</f>
        <v>3.5472497668929703</v>
      </c>
      <c r="J74" s="26">
        <f>Table1689106[[#This Row],[Mean Value]]-($W$2)</f>
        <v>3.467462940289348</v>
      </c>
      <c r="K74" s="8">
        <f>Table1689106[[#This Row],[Mean Value]]+$X$2</f>
        <v>3.5671964735438761</v>
      </c>
      <c r="L74" s="9">
        <f>Table1689106[[#This Row],[Mean Value]]-$X$2</f>
        <v>3.4475162336384422</v>
      </c>
      <c r="M74" s="23" t="str">
        <f t="array" ref="M74">IF(OR(D74&lt;$AF$2, D74&gt;$AE$2), "Yes", "No")</f>
        <v>No</v>
      </c>
      <c r="N74" s="3"/>
      <c r="O74" s="3" t="b">
        <f>AND(Table1689106[[#This Row],[Measured Value]]&gt;Table1689106[[#This Row],[Mean Value]],D73&gt;E73,D72&gt;E72,D71&gt;E71,D70&gt;E70,D69&gt;E69,D68&gt;E68,D67&gt;E67)</f>
        <v>0</v>
      </c>
      <c r="P74" s="3" t="b">
        <f>AND(Table1689106[[#This Row],[Measured Value]]&lt;Table1689106[[#This Row],[Mean Value]],D73&lt;E73,D72&lt;E72,D71&lt;E71,D70&lt;E70,D69&lt;E69,D68&lt;E68,D67&lt;E67)</f>
        <v>0</v>
      </c>
      <c r="Q74" s="3" t="b">
        <f>AND(Table1689106[[#This Row],[Measured Value]]&gt;E73,E73&gt;E72,E72&gt;E71,E71&gt;E70,E70&gt;E69)</f>
        <v>0</v>
      </c>
      <c r="R74" s="3" t="b">
        <f>AND(Table1689106[[#This Row],[Measured Value]]&lt;E73,E73&lt;E72,E72&lt;E71,E71&lt;E70,E70&lt;E69)</f>
        <v>0</v>
      </c>
      <c r="S74" s="3" t="b">
        <f>AND(Table1689106[[#This Row],[Measured Value]]&gt;E73,E73&lt;E72,E72&gt;E71,E71&lt;E70,E70&gt;E69,E69&lt;E68,E68&gt;E67,E67&lt;E66,E66&gt;E65,E65&lt;E64,E64&gt;E63,E63&lt;E62,E62&gt;E61)</f>
        <v>0</v>
      </c>
      <c r="T74" s="3" t="b">
        <f>AND(Table1689106[[#This Row],[Measured Value]]&lt;F73,F73&gt;F72,F72&lt;F71,F71&gt;F70,F70&lt;F69,F69&gt;F68,F68&lt;F67,F67&gt;F66,F66&lt;F65,F65&gt;F64,F64&lt;F63,F63&gt;F62,F62&lt;F61)</f>
        <v>0</v>
      </c>
      <c r="AB74"/>
      <c r="AC74"/>
      <c r="AF74"/>
      <c r="AH74"/>
    </row>
    <row r="75" spans="1:34" x14ac:dyDescent="0.25">
      <c r="A75" s="2">
        <v>43364</v>
      </c>
      <c r="B75" s="17">
        <v>1511</v>
      </c>
      <c r="C75" s="21" t="s">
        <v>32</v>
      </c>
      <c r="D75" s="25">
        <v>3.5</v>
      </c>
      <c r="E75" s="22">
        <f>'[1]pH meter #2__083118AM'!$O$2</f>
        <v>3.5073563535911592</v>
      </c>
      <c r="F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43364.632638888892</v>
      </c>
      <c r="G75" s="6">
        <f>Table1689106[[#This Row],[Mean Value]]+$V$2</f>
        <v>3.527303060242065</v>
      </c>
      <c r="H75" s="6">
        <f>Table1689106[[#This Row],[Mean Value]]-$V$2</f>
        <v>3.4874096469402533</v>
      </c>
      <c r="I75" s="26">
        <f>Table1689106[[#This Row],[Mean Value]]+$W$2</f>
        <v>3.5472497668929703</v>
      </c>
      <c r="J75" s="26">
        <f>Table1689106[[#This Row],[Mean Value]]-($W$2)</f>
        <v>3.467462940289348</v>
      </c>
      <c r="K75" s="8">
        <f>Table1689106[[#This Row],[Mean Value]]+$X$2</f>
        <v>3.5671964735438761</v>
      </c>
      <c r="L75" s="9">
        <f>Table1689106[[#This Row],[Mean Value]]-$X$2</f>
        <v>3.4475162336384422</v>
      </c>
      <c r="M75" s="23" t="str">
        <f t="array" ref="M75">IF(OR(D75&lt;$AF$2, D75&gt;$AE$2), "Yes", "No")</f>
        <v>No</v>
      </c>
      <c r="N75" s="3"/>
      <c r="O75" s="3" t="b">
        <f>AND(Table1689106[[#This Row],[Measured Value]]&gt;Table1689106[[#This Row],[Mean Value]],D74&gt;E74,D73&gt;E73,D72&gt;E72,D71&gt;E71,D70&gt;E70,D69&gt;E69,D68&gt;E68)</f>
        <v>0</v>
      </c>
      <c r="P75" s="3" t="b">
        <f>AND(Table1689106[[#This Row],[Measured Value]]&lt;Table1689106[[#This Row],[Mean Value]],D74&lt;E74,D73&lt;E73,D72&lt;E72,D71&lt;E71,D70&lt;E70,D69&lt;E69,D68&lt;E68)</f>
        <v>0</v>
      </c>
      <c r="Q75" s="3" t="b">
        <f>AND(Table1689106[[#This Row],[Measured Value]]&gt;E74,E74&gt;E73,E73&gt;E72,E72&gt;E71,E71&gt;E70)</f>
        <v>0</v>
      </c>
      <c r="R75" s="3" t="b">
        <f>AND(Table1689106[[#This Row],[Measured Value]]&lt;E74,E74&lt;E73,E73&lt;E72,E72&lt;E71,E71&lt;E70)</f>
        <v>0</v>
      </c>
      <c r="S75" s="3" t="b">
        <f>AND(Table1689106[[#This Row],[Measured Value]]&gt;E74,E74&lt;E73,E73&gt;E72,E72&lt;E71,E71&gt;E70,E70&lt;E69,E69&gt;E68,E68&lt;E67,E67&gt;E66,E66&lt;E65,E65&gt;E64,E64&lt;E63,E63&gt;E62)</f>
        <v>0</v>
      </c>
      <c r="T75" s="3" t="b">
        <f>AND(Table1689106[[#This Row],[Measured Value]]&lt;F74,F74&gt;F73,F73&lt;F72,F72&gt;F71,F71&lt;F70,F70&gt;F69,F69&lt;F68,F68&gt;F67,F67&lt;F66,F66&gt;F65,F65&lt;F64,F64&gt;F63,F63&lt;F62)</f>
        <v>0</v>
      </c>
      <c r="AB75"/>
      <c r="AC75"/>
      <c r="AF75"/>
      <c r="AH75"/>
    </row>
    <row r="76" spans="1:34" x14ac:dyDescent="0.25">
      <c r="A76" s="2">
        <v>43364</v>
      </c>
      <c r="B76" s="17">
        <v>1550</v>
      </c>
      <c r="C76" s="21" t="s">
        <v>28</v>
      </c>
      <c r="D76" s="25">
        <v>3.49</v>
      </c>
      <c r="E76" s="22">
        <f>'[1]pH meter #2__083118AM'!$O$2</f>
        <v>3.5073563535911592</v>
      </c>
      <c r="F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43364.659722222219</v>
      </c>
      <c r="G76" s="6">
        <f>Table1689106[[#This Row],[Mean Value]]+$V$2</f>
        <v>3.527303060242065</v>
      </c>
      <c r="H76" s="6">
        <f>Table1689106[[#This Row],[Mean Value]]-$V$2</f>
        <v>3.4874096469402533</v>
      </c>
      <c r="I76" s="26">
        <f>Table1689106[[#This Row],[Mean Value]]+$W$2</f>
        <v>3.5472497668929703</v>
      </c>
      <c r="J76" s="26">
        <f>Table1689106[[#This Row],[Mean Value]]-($W$2)</f>
        <v>3.467462940289348</v>
      </c>
      <c r="K76" s="8">
        <f>Table1689106[[#This Row],[Mean Value]]+$X$2</f>
        <v>3.5671964735438761</v>
      </c>
      <c r="L76" s="9">
        <f>Table1689106[[#This Row],[Mean Value]]-$X$2</f>
        <v>3.4475162336384422</v>
      </c>
      <c r="M76" s="23" t="str">
        <f t="array" ref="M76">IF(OR(D76&lt;$AF$2, D76&gt;$AE$2), "Yes", "No")</f>
        <v>No</v>
      </c>
      <c r="N76" s="3"/>
      <c r="O76" s="3" t="b">
        <f>AND(Table1689106[[#This Row],[Measured Value]]&gt;Table1689106[[#This Row],[Mean Value]],D75&gt;E75,D74&gt;E74,D73&gt;E73,D72&gt;E72,D71&gt;E71,D70&gt;E70,D69&gt;E69)</f>
        <v>0</v>
      </c>
      <c r="P76" s="3" t="b">
        <f>AND(Table1689106[[#This Row],[Measured Value]]&lt;Table1689106[[#This Row],[Mean Value]],D75&lt;E75,D74&lt;E74,D73&lt;E73,D72&lt;E72,D71&lt;E71,D70&lt;E70,D69&lt;E69)</f>
        <v>0</v>
      </c>
      <c r="Q76" s="3" t="b">
        <f>AND(Table1689106[[#This Row],[Measured Value]]&gt;E75,E75&gt;E74,E74&gt;E73,E73&gt;E72,E72&gt;E71)</f>
        <v>0</v>
      </c>
      <c r="R76" s="3" t="b">
        <f>AND(Table1689106[[#This Row],[Measured Value]]&lt;E75,E75&lt;E74,E74&lt;E73,E73&lt;E72,E72&lt;E71)</f>
        <v>0</v>
      </c>
      <c r="S76" s="3" t="b">
        <f>AND(Table1689106[[#This Row],[Measured Value]]&gt;E75,E75&lt;E74,E74&gt;E73,E73&lt;E72,E72&gt;E71,E71&lt;E70,E70&gt;E69,E69&lt;E68,E68&gt;E67,E67&lt;E66,E66&gt;E65,E65&lt;E64,E64&gt;E63)</f>
        <v>0</v>
      </c>
      <c r="T76" s="3" t="b">
        <f>AND(Table1689106[[#This Row],[Measured Value]]&lt;F75,F75&gt;F74,F74&lt;F73,F73&gt;F72,F72&lt;F71,F71&gt;F70,F70&lt;F69,F69&gt;F68,F68&lt;F67,F67&gt;F66,F66&lt;F65,F65&gt;F64,F64&lt;F63)</f>
        <v>0</v>
      </c>
      <c r="AB76"/>
      <c r="AC76"/>
      <c r="AF76"/>
      <c r="AH76"/>
    </row>
    <row r="77" spans="1:34" x14ac:dyDescent="0.25">
      <c r="A77" s="2">
        <v>43364</v>
      </c>
      <c r="B77" s="17">
        <v>1645</v>
      </c>
      <c r="C77" s="21" t="s">
        <v>41</v>
      </c>
      <c r="D77" s="25">
        <v>3.51</v>
      </c>
      <c r="E77" s="22">
        <f>'[1]pH meter #2__083118AM'!$O$2</f>
        <v>3.5073563535911592</v>
      </c>
      <c r="F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43364.697916666664</v>
      </c>
      <c r="G77" s="6">
        <f>Table1689106[[#This Row],[Mean Value]]+$V$2</f>
        <v>3.527303060242065</v>
      </c>
      <c r="H77" s="6">
        <f>Table1689106[[#This Row],[Mean Value]]-$V$2</f>
        <v>3.4874096469402533</v>
      </c>
      <c r="I77" s="26">
        <f>Table1689106[[#This Row],[Mean Value]]+$W$2</f>
        <v>3.5472497668929703</v>
      </c>
      <c r="J77" s="26">
        <f>Table1689106[[#This Row],[Mean Value]]-($W$2)</f>
        <v>3.467462940289348</v>
      </c>
      <c r="K77" s="8">
        <f>Table1689106[[#This Row],[Mean Value]]+$X$2</f>
        <v>3.5671964735438761</v>
      </c>
      <c r="L77" s="9">
        <f>Table1689106[[#This Row],[Mean Value]]-$X$2</f>
        <v>3.4475162336384422</v>
      </c>
      <c r="M77" s="23" t="str">
        <f t="array" ref="M77">IF(OR(D77&lt;$AF$2, D77&gt;$AE$2), "Yes", "No")</f>
        <v>No</v>
      </c>
      <c r="N77" s="3"/>
      <c r="O77" s="3" t="b">
        <f>AND(Table1689106[[#This Row],[Measured Value]]&gt;Table1689106[[#This Row],[Mean Value]],D76&gt;E76,D75&gt;E75,D74&gt;E74,D73&gt;E73,D72&gt;E72,D71&gt;E71,D70&gt;E70)</f>
        <v>0</v>
      </c>
      <c r="P77" s="3" t="b">
        <f>AND(Table1689106[[#This Row],[Measured Value]]&lt;Table1689106[[#This Row],[Mean Value]],D76&lt;E76,D75&lt;E75,D74&lt;E74,D73&lt;E73,D72&lt;E72,D71&lt;E71,D70&lt;E70)</f>
        <v>0</v>
      </c>
      <c r="Q77" s="3" t="b">
        <f>AND(Table1689106[[#This Row],[Measured Value]]&gt;E76,E76&gt;E75,E75&gt;E74,E74&gt;E73,E73&gt;E72)</f>
        <v>0</v>
      </c>
      <c r="R77" s="3" t="b">
        <f>AND(Table1689106[[#This Row],[Measured Value]]&lt;E76,E76&lt;E75,E75&lt;E74,E74&lt;E73,E73&lt;E72)</f>
        <v>0</v>
      </c>
      <c r="S77" s="3" t="b">
        <f>AND(Table1689106[[#This Row],[Measured Value]]&gt;E76,E76&lt;E75,E75&gt;E74,E74&lt;E73,E73&gt;E72,E72&lt;E71,E71&gt;E70,E70&lt;E69,E69&gt;E68,E68&lt;E67,E67&gt;E66,E66&lt;E65,E65&gt;E64)</f>
        <v>0</v>
      </c>
      <c r="T77" s="3" t="b">
        <f>AND(Table1689106[[#This Row],[Measured Value]]&lt;F76,F76&gt;F75,F75&lt;F74,F74&gt;F73,F73&lt;F72,F72&gt;F71,F71&lt;F70,F70&gt;F69,F69&lt;F68,F68&gt;F67,F67&lt;F66,F66&gt;F65,F65&lt;F64)</f>
        <v>0</v>
      </c>
      <c r="AB77"/>
      <c r="AC77"/>
      <c r="AF77"/>
      <c r="AH77"/>
    </row>
    <row r="78" spans="1:34" x14ac:dyDescent="0.25">
      <c r="A78" s="2">
        <v>43364</v>
      </c>
      <c r="B78" s="17">
        <v>1807</v>
      </c>
      <c r="C78" s="21" t="s">
        <v>28</v>
      </c>
      <c r="D78" s="25">
        <v>3.5</v>
      </c>
      <c r="E78" s="22">
        <f>'[1]pH meter #2__083118AM'!$O$2</f>
        <v>3.5073563535911592</v>
      </c>
      <c r="F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43364.754861111112</v>
      </c>
      <c r="G78" s="6">
        <f>Table1689106[[#This Row],[Mean Value]]+$V$2</f>
        <v>3.527303060242065</v>
      </c>
      <c r="H78" s="6">
        <f>Table1689106[[#This Row],[Mean Value]]-$V$2</f>
        <v>3.4874096469402533</v>
      </c>
      <c r="I78" s="26">
        <f>Table1689106[[#This Row],[Mean Value]]+$W$2</f>
        <v>3.5472497668929703</v>
      </c>
      <c r="J78" s="26">
        <f>Table1689106[[#This Row],[Mean Value]]-($W$2)</f>
        <v>3.467462940289348</v>
      </c>
      <c r="K78" s="8">
        <f>Table1689106[[#This Row],[Mean Value]]+$X$2</f>
        <v>3.5671964735438761</v>
      </c>
      <c r="L78" s="9">
        <f>Table1689106[[#This Row],[Mean Value]]-$X$2</f>
        <v>3.4475162336384422</v>
      </c>
      <c r="M78" s="23" t="str">
        <f t="array" ref="M78">IF(OR(D78&lt;$AF$2, D78&gt;$AE$2), "Yes", "No")</f>
        <v>No</v>
      </c>
      <c r="N78" s="3"/>
      <c r="O78" s="3" t="b">
        <f>AND(Table1689106[[#This Row],[Measured Value]]&gt;Table1689106[[#This Row],[Mean Value]],D77&gt;E77,D76&gt;E76,D75&gt;E75,D74&gt;E74,D73&gt;E73,D72&gt;E72,D71&gt;E71)</f>
        <v>0</v>
      </c>
      <c r="P78" s="3" t="b">
        <f>AND(Table1689106[[#This Row],[Measured Value]]&lt;Table1689106[[#This Row],[Mean Value]],D77&lt;E77,D76&lt;E76,D75&lt;E75,D74&lt;E74,D73&lt;E73,D72&lt;E72,D71&lt;E71)</f>
        <v>0</v>
      </c>
      <c r="Q78" s="3" t="b">
        <f>AND(Table1689106[[#This Row],[Measured Value]]&gt;E77,E77&gt;E76,E76&gt;E75,E75&gt;E74,E74&gt;E73)</f>
        <v>0</v>
      </c>
      <c r="R78" s="3" t="b">
        <f>AND(Table1689106[[#This Row],[Measured Value]]&lt;E77,E77&lt;E76,E76&lt;E75,E75&lt;E74,E74&lt;E73)</f>
        <v>0</v>
      </c>
      <c r="S78" s="3" t="b">
        <f>AND(Table1689106[[#This Row],[Measured Value]]&gt;E77,E77&lt;E76,E76&gt;E75,E75&lt;E74,E74&gt;E73,E73&lt;E72,E72&gt;E71,E71&lt;E70,E70&gt;E69,E69&lt;E68,E68&gt;E67,E67&lt;E66,E66&gt;E65)</f>
        <v>0</v>
      </c>
      <c r="T78" s="3" t="b">
        <f>AND(Table1689106[[#This Row],[Measured Value]]&lt;F77,F77&gt;F76,F76&lt;F75,F75&gt;F74,F74&lt;F73,F73&gt;F72,F72&lt;F71,F71&gt;F70,F70&lt;F69,F69&gt;F68,F68&lt;F67,F67&gt;F66,F66&lt;F65)</f>
        <v>0</v>
      </c>
      <c r="AB78"/>
      <c r="AC78"/>
      <c r="AF78"/>
      <c r="AH78"/>
    </row>
    <row r="79" spans="1:34" x14ac:dyDescent="0.25">
      <c r="A79" s="2">
        <v>43364</v>
      </c>
      <c r="B79" s="17">
        <v>1830</v>
      </c>
      <c r="C79" s="21" t="s">
        <v>28</v>
      </c>
      <c r="D79" s="25">
        <v>3.5</v>
      </c>
      <c r="E79" s="22">
        <f>'[1]pH meter #2__083118AM'!$O$2</f>
        <v>3.5073563535911592</v>
      </c>
      <c r="F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43364.770833333336</v>
      </c>
      <c r="G79" s="6">
        <f>Table1689106[[#This Row],[Mean Value]]+$V$2</f>
        <v>3.527303060242065</v>
      </c>
      <c r="H79" s="6">
        <f>Table1689106[[#This Row],[Mean Value]]-$V$2</f>
        <v>3.4874096469402533</v>
      </c>
      <c r="I79" s="26">
        <f>Table1689106[[#This Row],[Mean Value]]+$W$2</f>
        <v>3.5472497668929703</v>
      </c>
      <c r="J79" s="26">
        <f>Table1689106[[#This Row],[Mean Value]]-($W$2)</f>
        <v>3.467462940289348</v>
      </c>
      <c r="K79" s="8">
        <f>Table1689106[[#This Row],[Mean Value]]+$X$2</f>
        <v>3.5671964735438761</v>
      </c>
      <c r="L79" s="9">
        <f>Table1689106[[#This Row],[Mean Value]]-$X$2</f>
        <v>3.4475162336384422</v>
      </c>
      <c r="M79" s="23" t="str">
        <f t="array" ref="M79">IF(OR(D79&lt;$AF$2, D79&gt;$AE$2), "Yes", "No")</f>
        <v>No</v>
      </c>
      <c r="N79" s="3"/>
      <c r="O79" s="3" t="b">
        <f>AND(Table1689106[[#This Row],[Measured Value]]&gt;Table1689106[[#This Row],[Mean Value]],D78&gt;E78,D77&gt;E77,D76&gt;E76,D75&gt;E75,D74&gt;E74,D73&gt;E73,D72&gt;E72)</f>
        <v>0</v>
      </c>
      <c r="P79" s="3" t="b">
        <f>AND(Table1689106[[#This Row],[Measured Value]]&lt;Table1689106[[#This Row],[Mean Value]],D78&lt;E78,D77&lt;E77,D76&lt;E76,D75&lt;E75,D74&lt;E74,D73&lt;E73,D72&lt;E72)</f>
        <v>0</v>
      </c>
      <c r="Q79" s="3" t="b">
        <f>AND(Table1689106[[#This Row],[Measured Value]]&gt;E78,E78&gt;E77,E77&gt;E76,E76&gt;E75,E75&gt;E74)</f>
        <v>0</v>
      </c>
      <c r="R79" s="3" t="b">
        <f>AND(Table1689106[[#This Row],[Measured Value]]&lt;E78,E78&lt;E77,E77&lt;E76,E76&lt;E75,E75&lt;E74)</f>
        <v>0</v>
      </c>
      <c r="S79" s="3" t="b">
        <f>AND(Table1689106[[#This Row],[Measured Value]]&gt;E78,E78&lt;E77,E77&gt;E76,E76&lt;E75,E75&gt;E74,E74&lt;E73,E73&gt;E72,E72&lt;E71,E71&gt;E70,E70&lt;E69,E69&gt;E68,E68&lt;E67,E67&gt;E66)</f>
        <v>0</v>
      </c>
      <c r="T79" s="3" t="b">
        <f>AND(Table1689106[[#This Row],[Measured Value]]&lt;F78,F78&gt;F77,F77&lt;F76,F76&gt;F75,F75&lt;F74,F74&gt;F73,F73&lt;F72,F72&gt;F71,F71&lt;F70,F70&gt;F69,F69&lt;F68,F68&gt;F67,F67&lt;F66)</f>
        <v>0</v>
      </c>
      <c r="AB79"/>
      <c r="AC79"/>
      <c r="AF79"/>
      <c r="AH79"/>
    </row>
    <row r="80" spans="1:34" x14ac:dyDescent="0.25">
      <c r="A80" s="2">
        <v>43364</v>
      </c>
      <c r="B80" s="17">
        <v>1920</v>
      </c>
      <c r="C80" s="21" t="s">
        <v>28</v>
      </c>
      <c r="D80" s="25">
        <v>3.49</v>
      </c>
      <c r="E80" s="22">
        <f>'[1]pH meter #2__083118AM'!$O$2</f>
        <v>3.5073563535911592</v>
      </c>
      <c r="F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43364.805555555555</v>
      </c>
      <c r="G80" s="6">
        <f>Table1689106[[#This Row],[Mean Value]]+$V$2</f>
        <v>3.527303060242065</v>
      </c>
      <c r="H80" s="6">
        <f>Table1689106[[#This Row],[Mean Value]]-$V$2</f>
        <v>3.4874096469402533</v>
      </c>
      <c r="I80" s="26">
        <f>Table1689106[[#This Row],[Mean Value]]+$W$2</f>
        <v>3.5472497668929703</v>
      </c>
      <c r="J80" s="26">
        <f>Table1689106[[#This Row],[Mean Value]]-($W$2)</f>
        <v>3.467462940289348</v>
      </c>
      <c r="K80" s="8">
        <f>Table1689106[[#This Row],[Mean Value]]+$X$2</f>
        <v>3.5671964735438761</v>
      </c>
      <c r="L80" s="9">
        <f>Table1689106[[#This Row],[Mean Value]]-$X$2</f>
        <v>3.4475162336384422</v>
      </c>
      <c r="M80" s="23" t="str">
        <f t="array" ref="M80">IF(OR(D80&lt;$AF$2, D80&gt;$AE$2), "Yes", "No")</f>
        <v>No</v>
      </c>
      <c r="N80" s="3"/>
      <c r="O80" s="3" t="b">
        <f>AND(Table1689106[[#This Row],[Measured Value]]&gt;Table1689106[[#This Row],[Mean Value]],D79&gt;E79,D78&gt;E78,D77&gt;E77,D76&gt;E76,D75&gt;E75,D74&gt;E74,D73&gt;E73)</f>
        <v>0</v>
      </c>
      <c r="P80" s="3" t="b">
        <f>AND(Table1689106[[#This Row],[Measured Value]]&lt;Table1689106[[#This Row],[Mean Value]],D79&lt;E79,D78&lt;E78,D77&lt;E77,D76&lt;E76,D75&lt;E75,D74&lt;E74,D73&lt;E73)</f>
        <v>0</v>
      </c>
      <c r="Q80" s="3" t="b">
        <f>AND(Table1689106[[#This Row],[Measured Value]]&gt;E79,E79&gt;E78,E78&gt;E77,E77&gt;E76,E76&gt;E75)</f>
        <v>0</v>
      </c>
      <c r="R80" s="3" t="b">
        <f>AND(Table1689106[[#This Row],[Measured Value]]&lt;E79,E79&lt;E78,E78&lt;E77,E77&lt;E76,E76&lt;E75)</f>
        <v>0</v>
      </c>
      <c r="S80" s="3" t="b">
        <f>AND(Table1689106[[#This Row],[Measured Value]]&gt;E79,E79&lt;E78,E78&gt;E77,E77&lt;E76,E76&gt;E75,E75&lt;E74,E74&gt;E73,E73&lt;E72,E72&gt;E71,E71&lt;E70,E70&gt;E69,E69&lt;E68,E68&gt;E67)</f>
        <v>0</v>
      </c>
      <c r="T80" s="3" t="b">
        <f>AND(Table1689106[[#This Row],[Measured Value]]&lt;F79,F79&gt;F78,F78&lt;F77,F77&gt;F76,F76&lt;F75,F75&gt;F74,F74&lt;F73,F73&gt;F72,F72&lt;F71,F71&gt;F70,F70&lt;F69,F69&gt;F68,F68&lt;F67)</f>
        <v>0</v>
      </c>
      <c r="AB80"/>
      <c r="AC80"/>
      <c r="AF80"/>
      <c r="AH80"/>
    </row>
    <row r="81" spans="1:34" x14ac:dyDescent="0.25">
      <c r="A81" s="2">
        <v>43365</v>
      </c>
      <c r="B81" s="17">
        <v>630</v>
      </c>
      <c r="C81" s="21" t="s">
        <v>30</v>
      </c>
      <c r="D81" s="25">
        <v>3.52</v>
      </c>
      <c r="E81" s="22">
        <f>'[1]pH meter #2__083118AM'!$O$2</f>
        <v>3.5073563535911592</v>
      </c>
      <c r="F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43365.270833333336</v>
      </c>
      <c r="G81" s="6">
        <f>Table1689106[[#This Row],[Mean Value]]+$V$2</f>
        <v>3.527303060242065</v>
      </c>
      <c r="H81" s="6">
        <f>Table1689106[[#This Row],[Mean Value]]-$V$2</f>
        <v>3.4874096469402533</v>
      </c>
      <c r="I81" s="26">
        <f>Table1689106[[#This Row],[Mean Value]]+$W$2</f>
        <v>3.5472497668929703</v>
      </c>
      <c r="J81" s="26">
        <f>Table1689106[[#This Row],[Mean Value]]-($W$2)</f>
        <v>3.467462940289348</v>
      </c>
      <c r="K81" s="8">
        <f>Table1689106[[#This Row],[Mean Value]]+$X$2</f>
        <v>3.5671964735438761</v>
      </c>
      <c r="L81" s="9">
        <f>Table1689106[[#This Row],[Mean Value]]-$X$2</f>
        <v>3.4475162336384422</v>
      </c>
      <c r="M81" s="23" t="str">
        <f t="array" ref="M81">IF(OR(D81&lt;$AF$2, D81&gt;$AE$2), "Yes", "No")</f>
        <v>No</v>
      </c>
      <c r="N81" s="3"/>
      <c r="O81" s="3" t="b">
        <f>AND(Table1689106[[#This Row],[Measured Value]]&gt;Table1689106[[#This Row],[Mean Value]],D80&gt;E80,D79&gt;E79,D78&gt;E78,D77&gt;E77,D76&gt;E76,D75&gt;E75,D74&gt;E74)</f>
        <v>0</v>
      </c>
      <c r="P81" s="3" t="b">
        <f>AND(Table1689106[[#This Row],[Measured Value]]&lt;Table1689106[[#This Row],[Mean Value]],D80&lt;E80,D79&lt;E79,D78&lt;E78,D77&lt;E77,D76&lt;E76,D75&lt;E75,D74&lt;E74)</f>
        <v>0</v>
      </c>
      <c r="Q81" s="3" t="b">
        <f>AND(Table1689106[[#This Row],[Measured Value]]&gt;E80,E80&gt;E79,E79&gt;E78,E78&gt;E77,E77&gt;E76)</f>
        <v>0</v>
      </c>
      <c r="R81" s="3" t="b">
        <f>AND(Table1689106[[#This Row],[Measured Value]]&lt;E80,E80&lt;E79,E79&lt;E78,E78&lt;E77,E77&lt;E76)</f>
        <v>0</v>
      </c>
      <c r="S81" s="3" t="b">
        <f>AND(Table1689106[[#This Row],[Measured Value]]&gt;E80,E80&lt;E79,E79&gt;E78,E78&lt;E77,E77&gt;E76,E76&lt;E75,E75&gt;E74,E74&lt;E73,E73&gt;E72,E72&lt;E71,E71&gt;E70,E70&lt;E69,E69&gt;E68)</f>
        <v>0</v>
      </c>
      <c r="T81" s="3" t="b">
        <f>AND(Table1689106[[#This Row],[Measured Value]]&lt;F80,F80&gt;F79,F79&lt;F78,F78&gt;F77,F77&lt;F76,F76&gt;F75,F75&lt;F74,F74&gt;F73,F73&lt;F72,F72&gt;F71,F71&lt;F70,F70&gt;F69,F69&lt;F68)</f>
        <v>0</v>
      </c>
      <c r="AB81"/>
      <c r="AC81"/>
      <c r="AF81"/>
      <c r="AH81"/>
    </row>
    <row r="82" spans="1:34" x14ac:dyDescent="0.25">
      <c r="A82" s="2">
        <v>43365</v>
      </c>
      <c r="B82" s="17">
        <v>645</v>
      </c>
      <c r="C82" s="21" t="s">
        <v>31</v>
      </c>
      <c r="D82" s="25">
        <v>3.53</v>
      </c>
      <c r="E82" s="22">
        <f>'[1]pH meter #2__083118AM'!$O$2</f>
        <v>3.5073563535911592</v>
      </c>
      <c r="F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43365.28125</v>
      </c>
      <c r="G82" s="6">
        <f>Table1689106[[#This Row],[Mean Value]]+$V$2</f>
        <v>3.527303060242065</v>
      </c>
      <c r="H82" s="6">
        <f>Table1689106[[#This Row],[Mean Value]]-$V$2</f>
        <v>3.4874096469402533</v>
      </c>
      <c r="I82" s="26">
        <f>Table1689106[[#This Row],[Mean Value]]+$W$2</f>
        <v>3.5472497668929703</v>
      </c>
      <c r="J82" s="26">
        <f>Table1689106[[#This Row],[Mean Value]]-($W$2)</f>
        <v>3.467462940289348</v>
      </c>
      <c r="K82" s="8">
        <f>Table1689106[[#This Row],[Mean Value]]+$X$2</f>
        <v>3.5671964735438761</v>
      </c>
      <c r="L82" s="9">
        <f>Table1689106[[#This Row],[Mean Value]]-$X$2</f>
        <v>3.4475162336384422</v>
      </c>
      <c r="M82" s="23" t="str">
        <f t="array" ref="M82">IF(OR(D82&lt;$AF$2, D82&gt;$AE$2), "Yes", "No")</f>
        <v>No</v>
      </c>
      <c r="N82" s="3"/>
      <c r="O82" s="3" t="b">
        <f>AND(Table1689106[[#This Row],[Measured Value]]&gt;Table1689106[[#This Row],[Mean Value]],D81&gt;E81,D80&gt;E80,D79&gt;E79,D78&gt;E78,D77&gt;E77,D76&gt;E76,D75&gt;E75)</f>
        <v>0</v>
      </c>
      <c r="P82" s="3" t="b">
        <f>AND(Table1689106[[#This Row],[Measured Value]]&lt;Table1689106[[#This Row],[Mean Value]],D81&lt;E81,D80&lt;E80,D79&lt;E79,D78&lt;E78,D77&lt;E77,D76&lt;E76,D75&lt;E75)</f>
        <v>0</v>
      </c>
      <c r="Q82" s="3" t="b">
        <f>AND(Table1689106[[#This Row],[Measured Value]]&gt;E81,E81&gt;E80,E80&gt;E79,E79&gt;E78,E78&gt;E77)</f>
        <v>0</v>
      </c>
      <c r="R82" s="3" t="b">
        <f>AND(Table1689106[[#This Row],[Measured Value]]&lt;E81,E81&lt;E80,E80&lt;E79,E79&lt;E78,E78&lt;E77)</f>
        <v>0</v>
      </c>
      <c r="S82" s="3" t="b">
        <f>AND(Table1689106[[#This Row],[Measured Value]]&gt;E81,E81&lt;E80,E80&gt;E79,E79&lt;E78,E78&gt;E77,E77&lt;E76,E76&gt;E75,E75&lt;E74,E74&gt;E73,E73&lt;E72,E72&gt;E71,E71&lt;E70,E70&gt;E69)</f>
        <v>0</v>
      </c>
      <c r="T82" s="3" t="b">
        <f>AND(Table1689106[[#This Row],[Measured Value]]&lt;F81,F81&gt;F80,F80&lt;F79,F79&gt;F78,F78&lt;F77,F77&gt;F76,F76&lt;F75,F75&gt;F74,F74&lt;F73,F73&gt;F72,F72&lt;F71,F71&gt;F70,F70&lt;F69)</f>
        <v>0</v>
      </c>
      <c r="AB82"/>
      <c r="AC82"/>
      <c r="AF82"/>
      <c r="AH82"/>
    </row>
    <row r="83" spans="1:34" x14ac:dyDescent="0.25">
      <c r="A83" s="2">
        <v>43365</v>
      </c>
      <c r="B83" s="17">
        <v>719</v>
      </c>
      <c r="C83" s="21" t="s">
        <v>31</v>
      </c>
      <c r="D83" s="25">
        <v>3.52</v>
      </c>
      <c r="E83" s="22">
        <f>'[1]pH meter #2__083118AM'!$O$2</f>
        <v>3.5073563535911592</v>
      </c>
      <c r="F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43365.304861111108</v>
      </c>
      <c r="G83" s="6">
        <f>Table1689106[[#This Row],[Mean Value]]+$V$2</f>
        <v>3.527303060242065</v>
      </c>
      <c r="H83" s="6">
        <f>Table1689106[[#This Row],[Mean Value]]-$V$2</f>
        <v>3.4874096469402533</v>
      </c>
      <c r="I83" s="26">
        <f>Table1689106[[#This Row],[Mean Value]]+$W$2</f>
        <v>3.5472497668929703</v>
      </c>
      <c r="J83" s="26">
        <f>Table1689106[[#This Row],[Mean Value]]-($W$2)</f>
        <v>3.467462940289348</v>
      </c>
      <c r="K83" s="8">
        <f>Table1689106[[#This Row],[Mean Value]]+$X$2</f>
        <v>3.5671964735438761</v>
      </c>
      <c r="L83" s="9">
        <f>Table1689106[[#This Row],[Mean Value]]-$X$2</f>
        <v>3.4475162336384422</v>
      </c>
      <c r="M83" s="23" t="str">
        <f t="array" ref="M83">IF(OR(D83&lt;$AF$2, D83&gt;$AE$2), "Yes", "No")</f>
        <v>No</v>
      </c>
      <c r="N83" s="3"/>
      <c r="O83" s="3" t="b">
        <f>AND(Table1689106[[#This Row],[Measured Value]]&gt;Table1689106[[#This Row],[Mean Value]],D82&gt;E82,D81&gt;E81,D80&gt;E80,D79&gt;E79,D78&gt;E78,D77&gt;E77,D76&gt;E76)</f>
        <v>0</v>
      </c>
      <c r="P83" s="3" t="b">
        <f>AND(Table1689106[[#This Row],[Measured Value]]&lt;Table1689106[[#This Row],[Mean Value]],D82&lt;E82,D81&lt;E81,D80&lt;E80,D79&lt;E79,D78&lt;E78,D77&lt;E77,D76&lt;E76)</f>
        <v>0</v>
      </c>
      <c r="Q83" s="3" t="b">
        <f>AND(Table1689106[[#This Row],[Measured Value]]&gt;E82,E82&gt;E81,E81&gt;E80,E80&gt;E79,E79&gt;E78)</f>
        <v>0</v>
      </c>
      <c r="R83" s="3" t="b">
        <f>AND(Table1689106[[#This Row],[Measured Value]]&lt;E82,E82&lt;E81,E81&lt;E80,E80&lt;E79,E79&lt;E78)</f>
        <v>0</v>
      </c>
      <c r="S83" s="3" t="b">
        <f>AND(Table1689106[[#This Row],[Measured Value]]&gt;E82,E82&lt;E81,E81&gt;E80,E80&lt;E79,E79&gt;E78,E78&lt;E77,E77&gt;E76,E76&lt;E75,E75&gt;E74,E74&lt;E73,E73&gt;E72,E72&lt;E71,E71&gt;E70)</f>
        <v>0</v>
      </c>
      <c r="T83" s="3" t="b">
        <f>AND(Table1689106[[#This Row],[Measured Value]]&lt;F82,F82&gt;F81,F81&lt;F80,F80&gt;F79,F79&lt;F78,F78&gt;F77,F77&lt;F76,F76&gt;F75,F75&lt;F74,F74&gt;F73,F73&lt;F72,F72&gt;F71,F71&lt;F70)</f>
        <v>0</v>
      </c>
      <c r="AB83"/>
      <c r="AC83"/>
      <c r="AF83"/>
      <c r="AH83"/>
    </row>
    <row r="84" spans="1:34" x14ac:dyDescent="0.25">
      <c r="A84" s="2">
        <v>43365</v>
      </c>
      <c r="B84" s="17">
        <v>740</v>
      </c>
      <c r="C84" s="21" t="s">
        <v>30</v>
      </c>
      <c r="D84" s="25">
        <v>3.51</v>
      </c>
      <c r="E84" s="22">
        <f>'[1]pH meter #2__083118AM'!$O$2</f>
        <v>3.5073563535911592</v>
      </c>
      <c r="F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43365.319444444445</v>
      </c>
      <c r="G84" s="6">
        <f>Table1689106[[#This Row],[Mean Value]]+$V$2</f>
        <v>3.527303060242065</v>
      </c>
      <c r="H84" s="6">
        <f>Table1689106[[#This Row],[Mean Value]]-$V$2</f>
        <v>3.4874096469402533</v>
      </c>
      <c r="I84" s="26">
        <f>Table1689106[[#This Row],[Mean Value]]+$W$2</f>
        <v>3.5472497668929703</v>
      </c>
      <c r="J84" s="26">
        <f>Table1689106[[#This Row],[Mean Value]]-($W$2)</f>
        <v>3.467462940289348</v>
      </c>
      <c r="K84" s="8">
        <f>Table1689106[[#This Row],[Mean Value]]+$X$2</f>
        <v>3.5671964735438761</v>
      </c>
      <c r="L84" s="9">
        <f>Table1689106[[#This Row],[Mean Value]]-$X$2</f>
        <v>3.4475162336384422</v>
      </c>
      <c r="M84" s="23" t="str">
        <f t="array" ref="M84">IF(OR(D84&lt;$AF$2, D84&gt;$AE$2), "Yes", "No")</f>
        <v>No</v>
      </c>
      <c r="N84" s="3"/>
      <c r="O84" s="3" t="b">
        <f>AND(Table1689106[[#This Row],[Measured Value]]&gt;Table1689106[[#This Row],[Mean Value]],D83&gt;E83,D82&gt;E82,D81&gt;E81,D80&gt;E80,D79&gt;E79,D78&gt;E78,D77&gt;E77)</f>
        <v>0</v>
      </c>
      <c r="P84" s="3" t="b">
        <f>AND(Table1689106[[#This Row],[Measured Value]]&lt;Table1689106[[#This Row],[Mean Value]],D83&lt;E83,D82&lt;E82,D81&lt;E81,D80&lt;E80,D79&lt;E79,D78&lt;E78,D77&lt;E77)</f>
        <v>0</v>
      </c>
      <c r="Q84" s="3" t="b">
        <f>AND(Table1689106[[#This Row],[Measured Value]]&gt;E83,E83&gt;E82,E82&gt;E81,E81&gt;E80,E80&gt;E79)</f>
        <v>0</v>
      </c>
      <c r="R84" s="3" t="b">
        <f>AND(Table1689106[[#This Row],[Measured Value]]&lt;E83,E83&lt;E82,E82&lt;E81,E81&lt;E80,E80&lt;E79)</f>
        <v>0</v>
      </c>
      <c r="S84" s="3" t="b">
        <f>AND(Table1689106[[#This Row],[Measured Value]]&gt;E83,E83&lt;E82,E82&gt;E81,E81&lt;E80,E80&gt;E79,E79&lt;E78,E78&gt;E77,E77&lt;E76,E76&gt;E75,E75&lt;E74,E74&gt;E73,E73&lt;E72,E72&gt;E71)</f>
        <v>0</v>
      </c>
      <c r="T84" s="3" t="b">
        <f>AND(Table1689106[[#This Row],[Measured Value]]&lt;F83,F83&gt;F82,F82&lt;F81,F81&gt;F80,F80&lt;F79,F79&gt;F78,F78&lt;F77,F77&gt;F76,F76&lt;F75,F75&gt;F74,F74&lt;F73,F73&gt;F72,F72&lt;F71)</f>
        <v>0</v>
      </c>
      <c r="AB84"/>
      <c r="AC84"/>
      <c r="AF84"/>
      <c r="AH84"/>
    </row>
    <row r="85" spans="1:34" x14ac:dyDescent="0.25">
      <c r="A85" s="2">
        <v>43365</v>
      </c>
      <c r="B85" s="17">
        <v>808</v>
      </c>
      <c r="C85" s="21" t="s">
        <v>31</v>
      </c>
      <c r="D85" s="25">
        <v>3.52</v>
      </c>
      <c r="E85" s="22">
        <f>'[1]pH meter #2__083118AM'!$O$2</f>
        <v>3.5073563535911592</v>
      </c>
      <c r="F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43365.338888888888</v>
      </c>
      <c r="G85" s="6">
        <f>Table1689106[[#This Row],[Mean Value]]+$V$2</f>
        <v>3.527303060242065</v>
      </c>
      <c r="H85" s="6">
        <f>Table1689106[[#This Row],[Mean Value]]-$V$2</f>
        <v>3.4874096469402533</v>
      </c>
      <c r="I85" s="26">
        <f>Table1689106[[#This Row],[Mean Value]]+$W$2</f>
        <v>3.5472497668929703</v>
      </c>
      <c r="J85" s="26">
        <f>Table1689106[[#This Row],[Mean Value]]-($W$2)</f>
        <v>3.467462940289348</v>
      </c>
      <c r="K85" s="8">
        <f>Table1689106[[#This Row],[Mean Value]]+$X$2</f>
        <v>3.5671964735438761</v>
      </c>
      <c r="L85" s="9">
        <f>Table1689106[[#This Row],[Mean Value]]-$X$2</f>
        <v>3.4475162336384422</v>
      </c>
      <c r="M85" s="23" t="str">
        <f t="array" ref="M85">IF(OR(D85&lt;$AF$2, D85&gt;$AE$2), "Yes", "No")</f>
        <v>No</v>
      </c>
      <c r="N85" s="3"/>
      <c r="O85" s="3" t="b">
        <f>AND(Table1689106[[#This Row],[Measured Value]]&gt;Table1689106[[#This Row],[Mean Value]],D84&gt;E84,D83&gt;E83,D82&gt;E82,D81&gt;E81,D80&gt;E80,D79&gt;E79,D78&gt;E78)</f>
        <v>0</v>
      </c>
      <c r="P85" s="3" t="b">
        <f>AND(Table1689106[[#This Row],[Measured Value]]&lt;Table1689106[[#This Row],[Mean Value]],D84&lt;E84,D83&lt;E83,D82&lt;E82,D81&lt;E81,D80&lt;E80,D79&lt;E79,D78&lt;E78)</f>
        <v>0</v>
      </c>
      <c r="Q85" s="3" t="b">
        <f>AND(Table1689106[[#This Row],[Measured Value]]&gt;E84,E84&gt;E83,E83&gt;E82,E82&gt;E81,E81&gt;E80)</f>
        <v>0</v>
      </c>
      <c r="R85" s="3" t="b">
        <f>AND(Table1689106[[#This Row],[Measured Value]]&lt;E84,E84&lt;E83,E83&lt;E82,E82&lt;E81,E81&lt;E80)</f>
        <v>0</v>
      </c>
      <c r="S85" s="3" t="b">
        <f>AND(Table1689106[[#This Row],[Measured Value]]&gt;E84,E84&lt;E83,E83&gt;E82,E82&lt;E81,E81&gt;E80,E80&lt;E79,E79&gt;E78,E78&lt;E77,E77&gt;E76,E76&lt;E75,E75&gt;E74,E74&lt;E73,E73&gt;E72)</f>
        <v>0</v>
      </c>
      <c r="T85" s="3" t="b">
        <f>AND(Table1689106[[#This Row],[Measured Value]]&lt;F84,F84&gt;F83,F83&lt;F82,F82&gt;F81,F81&lt;F80,F80&gt;F79,F79&lt;F78,F78&gt;F77,F77&lt;F76,F76&gt;F75,F75&lt;F74,F74&gt;F73,F73&lt;F72)</f>
        <v>0</v>
      </c>
      <c r="AB85"/>
      <c r="AC85"/>
      <c r="AF85"/>
      <c r="AH85"/>
    </row>
    <row r="86" spans="1:34" x14ac:dyDescent="0.25">
      <c r="A86" s="2">
        <v>43365</v>
      </c>
      <c r="B86" s="17">
        <v>911</v>
      </c>
      <c r="C86" s="21" t="s">
        <v>31</v>
      </c>
      <c r="D86" s="25">
        <v>3.52</v>
      </c>
      <c r="E86" s="22">
        <f>'[1]pH meter #2__083118AM'!$O$2</f>
        <v>3.5073563535911592</v>
      </c>
      <c r="F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43365.382638888892</v>
      </c>
      <c r="G86" s="6">
        <f>Table1689106[[#This Row],[Mean Value]]+$V$2</f>
        <v>3.527303060242065</v>
      </c>
      <c r="H86" s="6">
        <f>Table1689106[[#This Row],[Mean Value]]-$V$2</f>
        <v>3.4874096469402533</v>
      </c>
      <c r="I86" s="26">
        <f>Table1689106[[#This Row],[Mean Value]]+$W$2</f>
        <v>3.5472497668929703</v>
      </c>
      <c r="J86" s="26">
        <f>Table1689106[[#This Row],[Mean Value]]-($W$2)</f>
        <v>3.467462940289348</v>
      </c>
      <c r="K86" s="8">
        <f>Table1689106[[#This Row],[Mean Value]]+$X$2</f>
        <v>3.5671964735438761</v>
      </c>
      <c r="L86" s="9">
        <f>Table1689106[[#This Row],[Mean Value]]-$X$2</f>
        <v>3.4475162336384422</v>
      </c>
      <c r="M86" s="23" t="str">
        <f t="array" ref="M86">IF(OR(D86&lt;$AF$2, D86&gt;$AE$2), "Yes", "No")</f>
        <v>No</v>
      </c>
      <c r="N86" s="3"/>
      <c r="O86" s="3" t="b">
        <f>AND(Table1689106[[#This Row],[Measured Value]]&gt;Table1689106[[#This Row],[Mean Value]],D85&gt;E85,D84&gt;E84,D83&gt;E83,D82&gt;E82,D81&gt;E81,D80&gt;E80,D79&gt;E79)</f>
        <v>0</v>
      </c>
      <c r="P86" s="3" t="b">
        <f>AND(Table1689106[[#This Row],[Measured Value]]&lt;Table1689106[[#This Row],[Mean Value]],D85&lt;E85,D84&lt;E84,D83&lt;E83,D82&lt;E82,D81&lt;E81,D80&lt;E80,D79&lt;E79)</f>
        <v>0</v>
      </c>
      <c r="Q86" s="3" t="b">
        <f>AND(Table1689106[[#This Row],[Measured Value]]&gt;E85,E85&gt;E84,E84&gt;E83,E83&gt;E82,E82&gt;E81)</f>
        <v>0</v>
      </c>
      <c r="R86" s="3" t="b">
        <f>AND(Table1689106[[#This Row],[Measured Value]]&lt;E85,E85&lt;E84,E84&lt;E83,E83&lt;E82,E82&lt;E81)</f>
        <v>0</v>
      </c>
      <c r="S86" s="3" t="b">
        <f>AND(Table1689106[[#This Row],[Measured Value]]&gt;E85,E85&lt;E84,E84&gt;E83,E83&lt;E82,E82&gt;E81,E81&lt;E80,E80&gt;E79,E79&lt;E78,E78&gt;E77,E77&lt;E76,E76&gt;E75,E75&lt;E74,E74&gt;E73)</f>
        <v>0</v>
      </c>
      <c r="T86" s="3" t="b">
        <f>AND(Table1689106[[#This Row],[Measured Value]]&lt;F85,F85&gt;F84,F84&lt;F83,F83&gt;F82,F82&lt;F81,F81&gt;F80,F80&lt;F79,F79&gt;F78,F78&lt;F77,F77&gt;F76,F76&lt;F75,F75&gt;F74,F74&lt;F73)</f>
        <v>0</v>
      </c>
      <c r="AB86"/>
      <c r="AC86"/>
      <c r="AF86"/>
      <c r="AH86"/>
    </row>
    <row r="87" spans="1:34" x14ac:dyDescent="0.25">
      <c r="A87" s="2">
        <v>43365</v>
      </c>
      <c r="B87" s="17">
        <v>934</v>
      </c>
      <c r="C87" s="21" t="s">
        <v>31</v>
      </c>
      <c r="D87" s="25">
        <v>3.52</v>
      </c>
      <c r="E87" s="22">
        <f>'[1]pH meter #2__083118AM'!$O$2</f>
        <v>3.5073563535911592</v>
      </c>
      <c r="F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43365.398611111108</v>
      </c>
      <c r="G87" s="6">
        <f>Table1689106[[#This Row],[Mean Value]]+$V$2</f>
        <v>3.527303060242065</v>
      </c>
      <c r="H87" s="6">
        <f>Table1689106[[#This Row],[Mean Value]]-$V$2</f>
        <v>3.4874096469402533</v>
      </c>
      <c r="I87" s="26">
        <f>Table1689106[[#This Row],[Mean Value]]+$W$2</f>
        <v>3.5472497668929703</v>
      </c>
      <c r="J87" s="26">
        <f>Table1689106[[#This Row],[Mean Value]]-($W$2)</f>
        <v>3.467462940289348</v>
      </c>
      <c r="K87" s="8">
        <f>Table1689106[[#This Row],[Mean Value]]+$X$2</f>
        <v>3.5671964735438761</v>
      </c>
      <c r="L87" s="9">
        <f>Table1689106[[#This Row],[Mean Value]]-$X$2</f>
        <v>3.4475162336384422</v>
      </c>
      <c r="M87" s="23" t="str">
        <f t="array" ref="M87">IF(OR(D87&lt;$AF$2, D87&gt;$AE$2), "Yes", "No")</f>
        <v>No</v>
      </c>
      <c r="N87" s="3"/>
      <c r="O87" s="3" t="b">
        <f>AND(Table1689106[[#This Row],[Measured Value]]&gt;Table1689106[[#This Row],[Mean Value]],D86&gt;E86,D85&gt;E85,D84&gt;E84,D83&gt;E83,D82&gt;E82,D81&gt;E81,D80&gt;E80)</f>
        <v>0</v>
      </c>
      <c r="P87" s="3" t="b">
        <f>AND(Table1689106[[#This Row],[Measured Value]]&lt;Table1689106[[#This Row],[Mean Value]],D86&lt;E86,D85&lt;E85,D84&lt;E84,D83&lt;E83,D82&lt;E82,D81&lt;E81,D80&lt;E80)</f>
        <v>0</v>
      </c>
      <c r="Q87" s="3" t="b">
        <f>AND(Table1689106[[#This Row],[Measured Value]]&gt;E86,E86&gt;E85,E85&gt;E84,E84&gt;E83,E83&gt;E82)</f>
        <v>0</v>
      </c>
      <c r="R87" s="3" t="b">
        <f>AND(Table1689106[[#This Row],[Measured Value]]&lt;E86,E86&lt;E85,E85&lt;E84,E84&lt;E83,E83&lt;E82)</f>
        <v>0</v>
      </c>
      <c r="S87" s="3" t="b">
        <f>AND(Table1689106[[#This Row],[Measured Value]]&gt;E86,E86&lt;E85,E85&gt;E84,E84&lt;E83,E83&gt;E82,E82&lt;E81,E81&gt;E80,E80&lt;E79,E79&gt;E78,E78&lt;E77,E77&gt;E76,E76&lt;E75,E75&gt;E74)</f>
        <v>0</v>
      </c>
      <c r="T87" s="3" t="b">
        <f>AND(Table1689106[[#This Row],[Measured Value]]&lt;F86,F86&gt;F85,F85&lt;F84,F84&gt;F83,F83&lt;F82,F82&gt;F81,F81&lt;F80,F80&gt;F79,F79&lt;F78,F78&gt;F77,F77&lt;F76,F76&gt;F75,F75&lt;F74)</f>
        <v>0</v>
      </c>
      <c r="AB87"/>
      <c r="AC87"/>
      <c r="AF87"/>
      <c r="AH87"/>
    </row>
    <row r="88" spans="1:34" x14ac:dyDescent="0.25">
      <c r="A88" s="2">
        <v>43365</v>
      </c>
      <c r="B88" s="17">
        <v>941</v>
      </c>
      <c r="C88" s="21" t="s">
        <v>31</v>
      </c>
      <c r="D88" s="25">
        <v>3.51</v>
      </c>
      <c r="E88" s="22">
        <f>'[1]pH meter #2__083118AM'!$O$2</f>
        <v>3.5073563535911592</v>
      </c>
      <c r="F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43365.40347222222</v>
      </c>
      <c r="G88" s="6">
        <f>Table1689106[[#This Row],[Mean Value]]+$V$2</f>
        <v>3.527303060242065</v>
      </c>
      <c r="H88" s="6">
        <f>Table1689106[[#This Row],[Mean Value]]-$V$2</f>
        <v>3.4874096469402533</v>
      </c>
      <c r="I88" s="26">
        <f>Table1689106[[#This Row],[Mean Value]]+$W$2</f>
        <v>3.5472497668929703</v>
      </c>
      <c r="J88" s="26">
        <f>Table1689106[[#This Row],[Mean Value]]-($W$2)</f>
        <v>3.467462940289348</v>
      </c>
      <c r="K88" s="8">
        <f>Table1689106[[#This Row],[Mean Value]]+$X$2</f>
        <v>3.5671964735438761</v>
      </c>
      <c r="L88" s="9">
        <f>Table1689106[[#This Row],[Mean Value]]-$X$2</f>
        <v>3.4475162336384422</v>
      </c>
      <c r="M88" s="23" t="str">
        <f t="array" ref="M88">IF(OR(D88&lt;$AF$2, D88&gt;$AE$2), "Yes", "No")</f>
        <v>No</v>
      </c>
      <c r="N88" s="3"/>
      <c r="O88" s="3" t="b">
        <f>AND(Table1689106[[#This Row],[Measured Value]]&gt;Table1689106[[#This Row],[Mean Value]],D87&gt;E87,D86&gt;E86,D85&gt;E85,D84&gt;E84,D83&gt;E83,D82&gt;E82,D81&gt;E81)</f>
        <v>1</v>
      </c>
      <c r="P88" s="3" t="b">
        <f>AND(Table1689106[[#This Row],[Measured Value]]&lt;Table1689106[[#This Row],[Mean Value]],D87&lt;E87,D86&lt;E86,D85&lt;E85,D84&lt;E84,D83&lt;E83,D82&lt;E82,D81&lt;E81)</f>
        <v>0</v>
      </c>
      <c r="Q88" s="3" t="b">
        <f>AND(Table1689106[[#This Row],[Measured Value]]&gt;E87,E87&gt;E86,E86&gt;E85,E85&gt;E84,E84&gt;E83)</f>
        <v>0</v>
      </c>
      <c r="R88" s="3" t="b">
        <f>AND(Table1689106[[#This Row],[Measured Value]]&lt;E87,E87&lt;E86,E86&lt;E85,E85&lt;E84,E84&lt;E83)</f>
        <v>0</v>
      </c>
      <c r="S88" s="3" t="b">
        <f>AND(Table1689106[[#This Row],[Measured Value]]&gt;E87,E87&lt;E86,E86&gt;E85,E85&lt;E84,E84&gt;E83,E83&lt;E82,E82&gt;E81,E81&lt;E80,E80&gt;E79,E79&lt;E78,E78&gt;E77,E77&lt;E76,E76&gt;E75)</f>
        <v>0</v>
      </c>
      <c r="T88" s="3" t="b">
        <f>AND(Table1689106[[#This Row],[Measured Value]]&lt;F87,F87&gt;F86,F86&lt;F85,F85&gt;F84,F84&lt;F83,F83&gt;F82,F82&lt;F81,F81&gt;F80,F80&lt;F79,F79&gt;F78,F78&lt;F77,F77&gt;F76,F76&lt;F75)</f>
        <v>0</v>
      </c>
      <c r="AB88"/>
      <c r="AC88"/>
      <c r="AF88"/>
      <c r="AH88"/>
    </row>
    <row r="89" spans="1:34" x14ac:dyDescent="0.25">
      <c r="A89" s="2">
        <v>43365</v>
      </c>
      <c r="B89" s="17">
        <v>945</v>
      </c>
      <c r="C89" s="21" t="s">
        <v>42</v>
      </c>
      <c r="D89" s="25">
        <v>3.52</v>
      </c>
      <c r="E89" s="22">
        <f>'[1]pH meter #2__083118AM'!$O$2</f>
        <v>3.5073563535911592</v>
      </c>
      <c r="F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43365.40625</v>
      </c>
      <c r="G89" s="6">
        <f>Table1689106[[#This Row],[Mean Value]]+$V$2</f>
        <v>3.527303060242065</v>
      </c>
      <c r="H89" s="6">
        <f>Table1689106[[#This Row],[Mean Value]]-$V$2</f>
        <v>3.4874096469402533</v>
      </c>
      <c r="I89" s="26">
        <f>Table1689106[[#This Row],[Mean Value]]+$W$2</f>
        <v>3.5472497668929703</v>
      </c>
      <c r="J89" s="26">
        <f>Table1689106[[#This Row],[Mean Value]]-($W$2)</f>
        <v>3.467462940289348</v>
      </c>
      <c r="K89" s="8">
        <f>Table1689106[[#This Row],[Mean Value]]+$X$2</f>
        <v>3.5671964735438761</v>
      </c>
      <c r="L89" s="9">
        <f>Table1689106[[#This Row],[Mean Value]]-$X$2</f>
        <v>3.4475162336384422</v>
      </c>
      <c r="M89" s="23" t="str">
        <f t="array" ref="M89">IF(OR(D89&lt;$AF$2, D89&gt;$AE$2), "Yes", "No")</f>
        <v>No</v>
      </c>
      <c r="N89" s="3"/>
      <c r="O89" s="3" t="b">
        <f>AND(Table1689106[[#This Row],[Measured Value]]&gt;Table1689106[[#This Row],[Mean Value]],D88&gt;E88,D87&gt;E87,D86&gt;E86,D85&gt;E85,D84&gt;E84,D83&gt;E83,D82&gt;E82)</f>
        <v>1</v>
      </c>
      <c r="P89" s="3" t="b">
        <f>AND(Table1689106[[#This Row],[Measured Value]]&lt;Table1689106[[#This Row],[Mean Value]],D88&lt;E88,D87&lt;E87,D86&lt;E86,D85&lt;E85,D84&lt;E84,D83&lt;E83,D82&lt;E82)</f>
        <v>0</v>
      </c>
      <c r="Q89" s="3" t="b">
        <f>AND(Table1689106[[#This Row],[Measured Value]]&gt;E88,E88&gt;E87,E87&gt;E86,E86&gt;E85,E85&gt;E84)</f>
        <v>0</v>
      </c>
      <c r="R89" s="3" t="b">
        <f>AND(Table1689106[[#This Row],[Measured Value]]&lt;E88,E88&lt;E87,E87&lt;E86,E86&lt;E85,E85&lt;E84)</f>
        <v>0</v>
      </c>
      <c r="S89" s="3" t="b">
        <f>AND(Table1689106[[#This Row],[Measured Value]]&gt;E88,E88&lt;E87,E87&gt;E86,E86&lt;E85,E85&gt;E84,E84&lt;E83,E83&gt;E82,E82&lt;E81,E81&gt;E80,E80&lt;E79,E79&gt;E78,E78&lt;E77,E77&gt;E76)</f>
        <v>0</v>
      </c>
      <c r="T89" s="3" t="b">
        <f>AND(Table1689106[[#This Row],[Measured Value]]&lt;F88,F88&gt;F87,F87&lt;F86,F86&gt;F85,F85&lt;F84,F84&gt;F83,F83&lt;F82,F82&gt;F81,F81&lt;F80,F80&gt;F79,F79&lt;F78,F78&gt;F77,F77&lt;F76)</f>
        <v>0</v>
      </c>
      <c r="AB89"/>
      <c r="AC89"/>
      <c r="AF89"/>
      <c r="AH89"/>
    </row>
    <row r="90" spans="1:34" x14ac:dyDescent="0.25">
      <c r="A90" s="2">
        <v>43365</v>
      </c>
      <c r="B90" s="17">
        <v>1020</v>
      </c>
      <c r="C90" s="21" t="s">
        <v>40</v>
      </c>
      <c r="D90" s="25">
        <v>3.52</v>
      </c>
      <c r="E90" s="22">
        <f>'[1]pH meter #2__083118AM'!$O$2</f>
        <v>3.5073563535911592</v>
      </c>
      <c r="F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43365.430555555555</v>
      </c>
      <c r="G90" s="6">
        <f>Table1689106[[#This Row],[Mean Value]]+$V$2</f>
        <v>3.527303060242065</v>
      </c>
      <c r="H90" s="6">
        <f>Table1689106[[#This Row],[Mean Value]]-$V$2</f>
        <v>3.4874096469402533</v>
      </c>
      <c r="I90" s="26">
        <f>Table1689106[[#This Row],[Mean Value]]+$W$2</f>
        <v>3.5472497668929703</v>
      </c>
      <c r="J90" s="26">
        <f>Table1689106[[#This Row],[Mean Value]]-($W$2)</f>
        <v>3.467462940289348</v>
      </c>
      <c r="K90" s="8">
        <f>Table1689106[[#This Row],[Mean Value]]+$X$2</f>
        <v>3.5671964735438761</v>
      </c>
      <c r="L90" s="9">
        <f>Table1689106[[#This Row],[Mean Value]]-$X$2</f>
        <v>3.4475162336384422</v>
      </c>
      <c r="M90" s="23" t="str">
        <f t="array" ref="M90">IF(OR(D90&lt;$AF$2, D90&gt;$AE$2), "Yes", "No")</f>
        <v>No</v>
      </c>
      <c r="N90" s="3"/>
      <c r="O90" s="3" t="b">
        <f>AND(Table1689106[[#This Row],[Measured Value]]&gt;Table1689106[[#This Row],[Mean Value]],D89&gt;E89,D88&gt;E88,D87&gt;E87,D86&gt;E86,D85&gt;E85,D84&gt;E84,D83&gt;E83)</f>
        <v>1</v>
      </c>
      <c r="P90" s="3" t="b">
        <f>AND(Table1689106[[#This Row],[Measured Value]]&lt;Table1689106[[#This Row],[Mean Value]],D89&lt;E89,D88&lt;E88,D87&lt;E87,D86&lt;E86,D85&lt;E85,D84&lt;E84,D83&lt;E83)</f>
        <v>0</v>
      </c>
      <c r="Q90" s="3" t="b">
        <f>AND(Table1689106[[#This Row],[Measured Value]]&gt;E89,E89&gt;E88,E88&gt;E87,E87&gt;E86,E86&gt;E85)</f>
        <v>0</v>
      </c>
      <c r="R90" s="3" t="b">
        <f>AND(Table1689106[[#This Row],[Measured Value]]&lt;E89,E89&lt;E88,E88&lt;E87,E87&lt;E86,E86&lt;E85)</f>
        <v>0</v>
      </c>
      <c r="S90" s="3" t="b">
        <f>AND(Table1689106[[#This Row],[Measured Value]]&gt;E89,E89&lt;E88,E88&gt;E87,E87&lt;E86,E86&gt;E85,E85&lt;E84,E84&gt;E83,E83&lt;E82,E82&gt;E81,E81&lt;E80,E80&gt;E79,E79&lt;E78,E78&gt;E77)</f>
        <v>0</v>
      </c>
      <c r="T90" s="3" t="b">
        <f>AND(Table1689106[[#This Row],[Measured Value]]&lt;F89,F89&gt;F88,F88&lt;F87,F87&gt;F86,F86&lt;F85,F85&gt;F84,F84&lt;F83,F83&gt;F82,F82&lt;F81,F81&gt;F80,F80&lt;F79,F79&gt;F78,F78&lt;F77)</f>
        <v>0</v>
      </c>
      <c r="AB90"/>
      <c r="AC90"/>
      <c r="AF90"/>
      <c r="AH90"/>
    </row>
    <row r="91" spans="1:34" x14ac:dyDescent="0.25">
      <c r="A91" s="2">
        <v>43365</v>
      </c>
      <c r="B91" s="17">
        <v>1040</v>
      </c>
      <c r="C91" s="21" t="s">
        <v>30</v>
      </c>
      <c r="D91" s="25">
        <v>3.52</v>
      </c>
      <c r="E91" s="22">
        <f>'[1]pH meter #2__083118AM'!$O$2</f>
        <v>3.5073563535911592</v>
      </c>
      <c r="F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43365.444444444445</v>
      </c>
      <c r="G91" s="6">
        <f>Table1689106[[#This Row],[Mean Value]]+$V$2</f>
        <v>3.527303060242065</v>
      </c>
      <c r="H91" s="6">
        <f>Table1689106[[#This Row],[Mean Value]]-$V$2</f>
        <v>3.4874096469402533</v>
      </c>
      <c r="I91" s="26">
        <f>Table1689106[[#This Row],[Mean Value]]+$W$2</f>
        <v>3.5472497668929703</v>
      </c>
      <c r="J91" s="26">
        <f>Table1689106[[#This Row],[Mean Value]]-($W$2)</f>
        <v>3.467462940289348</v>
      </c>
      <c r="K91" s="8">
        <f>Table1689106[[#This Row],[Mean Value]]+$X$2</f>
        <v>3.5671964735438761</v>
      </c>
      <c r="L91" s="9">
        <f>Table1689106[[#This Row],[Mean Value]]-$X$2</f>
        <v>3.4475162336384422</v>
      </c>
      <c r="M91" s="23" t="str">
        <f t="array" ref="M91">IF(OR(D91&lt;$AF$2, D91&gt;$AE$2), "Yes", "No")</f>
        <v>No</v>
      </c>
      <c r="N91" s="3"/>
      <c r="O91" s="3" t="b">
        <f>AND(Table1689106[[#This Row],[Measured Value]]&gt;Table1689106[[#This Row],[Mean Value]],D90&gt;E90,D89&gt;E89,D88&gt;E88,D87&gt;E87,D86&gt;E86,D85&gt;E85,D84&gt;E84)</f>
        <v>1</v>
      </c>
      <c r="P91" s="3" t="b">
        <f>AND(Table1689106[[#This Row],[Measured Value]]&lt;Table1689106[[#This Row],[Mean Value]],D90&lt;E90,D89&lt;E89,D88&lt;E88,D87&lt;E87,D86&lt;E86,D85&lt;E85,D84&lt;E84)</f>
        <v>0</v>
      </c>
      <c r="Q91" s="3" t="b">
        <f>AND(Table1689106[[#This Row],[Measured Value]]&gt;E90,E90&gt;E89,E89&gt;E88,E88&gt;E87,E87&gt;E86)</f>
        <v>0</v>
      </c>
      <c r="R91" s="3" t="b">
        <f>AND(Table1689106[[#This Row],[Measured Value]]&lt;E90,E90&lt;E89,E89&lt;E88,E88&lt;E87,E87&lt;E86)</f>
        <v>0</v>
      </c>
      <c r="S91" s="3" t="b">
        <f>AND(Table1689106[[#This Row],[Measured Value]]&gt;E90,E90&lt;E89,E89&gt;E88,E88&lt;E87,E87&gt;E86,E86&lt;E85,E85&gt;E84,E84&lt;E83,E83&gt;E82,E82&lt;E81,E81&gt;E80,E80&lt;E79,E79&gt;E78)</f>
        <v>0</v>
      </c>
      <c r="T91" s="3" t="b">
        <f>AND(Table1689106[[#This Row],[Measured Value]]&lt;F90,F90&gt;F89,F89&lt;F88,F88&gt;F87,F87&lt;F86,F86&gt;F85,F85&lt;F84,F84&gt;F83,F83&lt;F82,F82&gt;F81,F81&lt;F80,F80&gt;F79,F79&lt;F78)</f>
        <v>0</v>
      </c>
      <c r="AB91"/>
      <c r="AC91"/>
      <c r="AF91"/>
      <c r="AH91"/>
    </row>
    <row r="92" spans="1:34" x14ac:dyDescent="0.25">
      <c r="A92" s="2">
        <v>43365</v>
      </c>
      <c r="B92" s="17">
        <v>1119</v>
      </c>
      <c r="C92" s="21" t="s">
        <v>31</v>
      </c>
      <c r="D92" s="25">
        <v>3.53</v>
      </c>
      <c r="E92" s="22">
        <f>'[1]pH meter #2__083118AM'!$O$2</f>
        <v>3.5073563535911592</v>
      </c>
      <c r="F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43365.47152777778</v>
      </c>
      <c r="G92" s="6">
        <f>Table1689106[[#This Row],[Mean Value]]+$V$2</f>
        <v>3.527303060242065</v>
      </c>
      <c r="H92" s="6">
        <f>Table1689106[[#This Row],[Mean Value]]-$V$2</f>
        <v>3.4874096469402533</v>
      </c>
      <c r="I92" s="26">
        <f>Table1689106[[#This Row],[Mean Value]]+$W$2</f>
        <v>3.5472497668929703</v>
      </c>
      <c r="J92" s="26">
        <f>Table1689106[[#This Row],[Mean Value]]-($W$2)</f>
        <v>3.467462940289348</v>
      </c>
      <c r="K92" s="8">
        <f>Table1689106[[#This Row],[Mean Value]]+$X$2</f>
        <v>3.5671964735438761</v>
      </c>
      <c r="L92" s="9">
        <f>Table1689106[[#This Row],[Mean Value]]-$X$2</f>
        <v>3.4475162336384422</v>
      </c>
      <c r="M92" s="23" t="str">
        <f t="array" ref="M92">IF(OR(D92&lt;$AF$2, D92&gt;$AE$2), "Yes", "No")</f>
        <v>No</v>
      </c>
      <c r="N92" s="3"/>
      <c r="O92" s="3" t="b">
        <f>AND(Table1689106[[#This Row],[Measured Value]]&gt;Table1689106[[#This Row],[Mean Value]],D91&gt;E91,D90&gt;E90,D89&gt;E89,D88&gt;E88,D87&gt;E87,D86&gt;E86,D85&gt;E85)</f>
        <v>1</v>
      </c>
      <c r="P92" s="3" t="b">
        <f>AND(Table1689106[[#This Row],[Measured Value]]&lt;Table1689106[[#This Row],[Mean Value]],D91&lt;E91,D90&lt;E90,D89&lt;E89,D88&lt;E88,D87&lt;E87,D86&lt;E86,D85&lt;E85)</f>
        <v>0</v>
      </c>
      <c r="Q92" s="3" t="b">
        <f>AND(Table1689106[[#This Row],[Measured Value]]&gt;E91,E91&gt;E90,E90&gt;E89,E89&gt;E88,E88&gt;E87)</f>
        <v>0</v>
      </c>
      <c r="R92" s="3" t="b">
        <f>AND(Table1689106[[#This Row],[Measured Value]]&lt;E91,E91&lt;E90,E90&lt;E89,E89&lt;E88,E88&lt;E87)</f>
        <v>0</v>
      </c>
      <c r="S92" s="3" t="b">
        <f>AND(Table1689106[[#This Row],[Measured Value]]&gt;E91,E91&lt;E90,E90&gt;E89,E89&lt;E88,E88&gt;E87,E87&lt;E86,E86&gt;E85,E85&lt;E84,E84&gt;E83,E83&lt;E82,E82&gt;E81,E81&lt;E80,E80&gt;E79)</f>
        <v>0</v>
      </c>
      <c r="T92" s="3" t="b">
        <f>AND(Table1689106[[#This Row],[Measured Value]]&lt;F91,F91&gt;F90,F90&lt;F89,F89&gt;F88,F88&lt;F87,F87&gt;F86,F86&lt;F85,F85&gt;F84,F84&lt;F83,F83&gt;F82,F82&lt;F81,F81&gt;F80,F80&lt;F79)</f>
        <v>0</v>
      </c>
      <c r="AB92"/>
      <c r="AC92"/>
      <c r="AF92"/>
      <c r="AH92"/>
    </row>
    <row r="93" spans="1:34" x14ac:dyDescent="0.25">
      <c r="A93" s="2">
        <v>43365</v>
      </c>
      <c r="B93" s="17">
        <v>1147</v>
      </c>
      <c r="C93" s="21" t="s">
        <v>26</v>
      </c>
      <c r="D93" s="25">
        <v>3.52</v>
      </c>
      <c r="E93" s="22">
        <f>'[1]pH meter #2__083118AM'!$O$2</f>
        <v>3.5073563535911592</v>
      </c>
      <c r="F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43365.490972222222</v>
      </c>
      <c r="G93" s="6">
        <f>Table1689106[[#This Row],[Mean Value]]+$V$2</f>
        <v>3.527303060242065</v>
      </c>
      <c r="H93" s="6">
        <f>Table1689106[[#This Row],[Mean Value]]-$V$2</f>
        <v>3.4874096469402533</v>
      </c>
      <c r="I93" s="26">
        <f>Table1689106[[#This Row],[Mean Value]]+$W$2</f>
        <v>3.5472497668929703</v>
      </c>
      <c r="J93" s="26">
        <f>Table1689106[[#This Row],[Mean Value]]-($W$2)</f>
        <v>3.467462940289348</v>
      </c>
      <c r="K93" s="8">
        <f>Table1689106[[#This Row],[Mean Value]]+$X$2</f>
        <v>3.5671964735438761</v>
      </c>
      <c r="L93" s="9">
        <f>Table1689106[[#This Row],[Mean Value]]-$X$2</f>
        <v>3.4475162336384422</v>
      </c>
      <c r="M93" s="23" t="str">
        <f t="array" ref="M93">IF(OR(D93&lt;$AF$2, D93&gt;$AE$2), "Yes", "No")</f>
        <v>No</v>
      </c>
      <c r="N93" s="3"/>
      <c r="O93" s="3" t="b">
        <f>AND(Table1689106[[#This Row],[Measured Value]]&gt;Table1689106[[#This Row],[Mean Value]],D92&gt;E92,D91&gt;E91,D90&gt;E90,D89&gt;E89,D88&gt;E88,D87&gt;E87,D86&gt;E86)</f>
        <v>1</v>
      </c>
      <c r="P93" s="3" t="b">
        <f>AND(Table1689106[[#This Row],[Measured Value]]&lt;Table1689106[[#This Row],[Mean Value]],D92&lt;E92,D91&lt;E91,D90&lt;E90,D89&lt;E89,D88&lt;E88,D87&lt;E87,D86&lt;E86)</f>
        <v>0</v>
      </c>
      <c r="Q93" s="3" t="b">
        <f>AND(Table1689106[[#This Row],[Measured Value]]&gt;E92,E92&gt;E91,E91&gt;E90,E90&gt;E89,E89&gt;E88)</f>
        <v>0</v>
      </c>
      <c r="R93" s="3" t="b">
        <f>AND(Table1689106[[#This Row],[Measured Value]]&lt;E92,E92&lt;E91,E91&lt;E90,E90&lt;E89,E89&lt;E88)</f>
        <v>0</v>
      </c>
      <c r="S93" s="3" t="b">
        <f>AND(Table1689106[[#This Row],[Measured Value]]&gt;E92,E92&lt;E91,E91&gt;E90,E90&lt;E89,E89&gt;E88,E88&lt;E87,E87&gt;E86,E86&lt;E85,E85&gt;E84,E84&lt;E83,E83&gt;E82,E82&lt;E81,E81&gt;E80)</f>
        <v>0</v>
      </c>
      <c r="T93" s="3" t="b">
        <f>AND(Table1689106[[#This Row],[Measured Value]]&lt;F92,F92&gt;F91,F91&lt;F90,F90&gt;F89,F89&lt;F88,F88&gt;F87,F87&lt;F86,F86&gt;F85,F85&lt;F84,F84&gt;F83,F83&lt;F82,F82&gt;F81,F81&lt;F80)</f>
        <v>0</v>
      </c>
      <c r="AB93"/>
      <c r="AC93"/>
      <c r="AF93"/>
      <c r="AH93"/>
    </row>
    <row r="94" spans="1:34" x14ac:dyDescent="0.25">
      <c r="A94" s="2">
        <v>43365</v>
      </c>
      <c r="B94" s="17">
        <v>1205</v>
      </c>
      <c r="C94" s="21" t="s">
        <v>30</v>
      </c>
      <c r="D94" s="25">
        <v>3.51</v>
      </c>
      <c r="E94" s="22">
        <f>'[1]pH meter #2__083118AM'!$O$2</f>
        <v>3.5073563535911592</v>
      </c>
      <c r="F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43365.503472222219</v>
      </c>
      <c r="G94" s="6">
        <f>Table1689106[[#This Row],[Mean Value]]+$V$2</f>
        <v>3.527303060242065</v>
      </c>
      <c r="H94" s="6">
        <f>Table1689106[[#This Row],[Mean Value]]-$V$2</f>
        <v>3.4874096469402533</v>
      </c>
      <c r="I94" s="26">
        <f>Table1689106[[#This Row],[Mean Value]]+$W$2</f>
        <v>3.5472497668929703</v>
      </c>
      <c r="J94" s="26">
        <f>Table1689106[[#This Row],[Mean Value]]-($W$2)</f>
        <v>3.467462940289348</v>
      </c>
      <c r="K94" s="8">
        <f>Table1689106[[#This Row],[Mean Value]]+$X$2</f>
        <v>3.5671964735438761</v>
      </c>
      <c r="L94" s="9">
        <f>Table1689106[[#This Row],[Mean Value]]-$X$2</f>
        <v>3.4475162336384422</v>
      </c>
      <c r="M94" s="23" t="str">
        <f t="array" ref="M94">IF(OR(D94&lt;$AF$2, D94&gt;$AE$2), "Yes", "No")</f>
        <v>No</v>
      </c>
      <c r="N94" s="3"/>
      <c r="O94" s="3" t="b">
        <f>AND(Table1689106[[#This Row],[Measured Value]]&gt;Table1689106[[#This Row],[Mean Value]],D93&gt;E93,D92&gt;E92,D91&gt;E91,D90&gt;E90,D89&gt;E89,D88&gt;E88,D87&gt;E87)</f>
        <v>1</v>
      </c>
      <c r="P94" s="3" t="b">
        <f>AND(Table1689106[[#This Row],[Measured Value]]&lt;Table1689106[[#This Row],[Mean Value]],D93&lt;E93,D92&lt;E92,D91&lt;E91,D90&lt;E90,D89&lt;E89,D88&lt;E88,D87&lt;E87)</f>
        <v>0</v>
      </c>
      <c r="Q94" s="3" t="b">
        <f>AND(Table1689106[[#This Row],[Measured Value]]&gt;E93,E93&gt;E92,E92&gt;E91,E91&gt;E90,E90&gt;E89)</f>
        <v>0</v>
      </c>
      <c r="R94" s="3" t="b">
        <f>AND(Table1689106[[#This Row],[Measured Value]]&lt;E93,E93&lt;E92,E92&lt;E91,E91&lt;E90,E90&lt;E89)</f>
        <v>0</v>
      </c>
      <c r="S94" s="3" t="b">
        <f>AND(Table1689106[[#This Row],[Measured Value]]&gt;E93,E93&lt;E92,E92&gt;E91,E91&lt;E90,E90&gt;E89,E89&lt;E88,E88&gt;E87,E87&lt;E86,E86&gt;E85,E85&lt;E84,E84&gt;E83,E83&lt;E82,E82&gt;E81)</f>
        <v>0</v>
      </c>
      <c r="T94" s="3" t="b">
        <f>AND(Table1689106[[#This Row],[Measured Value]]&lt;F93,F93&gt;F92,F92&lt;F91,F91&gt;F90,F90&lt;F89,F89&gt;F88,F88&lt;F87,F87&gt;F86,F86&lt;F85,F85&gt;F84,F84&lt;F83,F83&gt;F82,F82&lt;F81)</f>
        <v>0</v>
      </c>
      <c r="AB94"/>
      <c r="AC94"/>
      <c r="AF94"/>
      <c r="AH94"/>
    </row>
    <row r="95" spans="1:34" x14ac:dyDescent="0.25">
      <c r="A95" s="2">
        <v>43365</v>
      </c>
      <c r="B95" s="17">
        <v>1222</v>
      </c>
      <c r="C95" s="21" t="s">
        <v>31</v>
      </c>
      <c r="D95" s="25">
        <v>3.5</v>
      </c>
      <c r="E95" s="22">
        <f>'[1]pH meter #2__083118AM'!$O$2</f>
        <v>3.5073563535911592</v>
      </c>
      <c r="F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43365.515277777777</v>
      </c>
      <c r="G95" s="6">
        <f>Table1689106[[#This Row],[Mean Value]]+$V$2</f>
        <v>3.527303060242065</v>
      </c>
      <c r="H95" s="6">
        <f>Table1689106[[#This Row],[Mean Value]]-$V$2</f>
        <v>3.4874096469402533</v>
      </c>
      <c r="I95" s="26">
        <f>Table1689106[[#This Row],[Mean Value]]+$W$2</f>
        <v>3.5472497668929703</v>
      </c>
      <c r="J95" s="26">
        <f>Table1689106[[#This Row],[Mean Value]]-($W$2)</f>
        <v>3.467462940289348</v>
      </c>
      <c r="K95" s="8">
        <f>Table1689106[[#This Row],[Mean Value]]+$X$2</f>
        <v>3.5671964735438761</v>
      </c>
      <c r="L95" s="9">
        <f>Table1689106[[#This Row],[Mean Value]]-$X$2</f>
        <v>3.4475162336384422</v>
      </c>
      <c r="M95" s="23" t="str">
        <f t="array" ref="M95">IF(OR(D95&lt;$AF$2, D95&gt;$AE$2), "Yes", "No")</f>
        <v>No</v>
      </c>
      <c r="N95" s="3"/>
      <c r="O95" s="3" t="b">
        <f>AND(Table1689106[[#This Row],[Measured Value]]&gt;Table1689106[[#This Row],[Mean Value]],D94&gt;E94,D93&gt;E93,D92&gt;E92,D91&gt;E91,D90&gt;E90,D89&gt;E89,D88&gt;E88)</f>
        <v>0</v>
      </c>
      <c r="P95" s="3" t="b">
        <f>AND(Table1689106[[#This Row],[Measured Value]]&lt;Table1689106[[#This Row],[Mean Value]],D94&lt;E94,D93&lt;E93,D92&lt;E92,D91&lt;E91,D90&lt;E90,D89&lt;E89,D88&lt;E88)</f>
        <v>0</v>
      </c>
      <c r="Q95" s="3" t="b">
        <f>AND(Table1689106[[#This Row],[Measured Value]]&gt;E94,E94&gt;E93,E93&gt;E92,E92&gt;E91,E91&gt;E90)</f>
        <v>0</v>
      </c>
      <c r="R95" s="3" t="b">
        <f>AND(Table1689106[[#This Row],[Measured Value]]&lt;E94,E94&lt;E93,E93&lt;E92,E92&lt;E91,E91&lt;E90)</f>
        <v>0</v>
      </c>
      <c r="S95" s="3" t="b">
        <f>AND(Table1689106[[#This Row],[Measured Value]]&gt;E94,E94&lt;E93,E93&gt;E92,E92&lt;E91,E91&gt;E90,E90&lt;E89,E89&gt;E88,E88&lt;E87,E87&gt;E86,E86&lt;E85,E85&gt;E84,E84&lt;E83,E83&gt;E82)</f>
        <v>0</v>
      </c>
      <c r="T95" s="3" t="b">
        <f>AND(Table1689106[[#This Row],[Measured Value]]&lt;F94,F94&gt;F93,F93&lt;F92,F92&gt;F91,F91&lt;F90,F90&gt;F89,F89&lt;F88,F88&gt;F87,F87&lt;F86,F86&gt;F85,F85&lt;F84,F84&gt;F83,F83&lt;F82)</f>
        <v>0</v>
      </c>
      <c r="AB95"/>
      <c r="AC95"/>
      <c r="AF95"/>
      <c r="AH95"/>
    </row>
    <row r="96" spans="1:34" x14ac:dyDescent="0.25">
      <c r="A96" s="2">
        <v>43365</v>
      </c>
      <c r="B96" s="17">
        <v>1235</v>
      </c>
      <c r="C96" s="21" t="s">
        <v>27</v>
      </c>
      <c r="D96" s="25">
        <v>3.52</v>
      </c>
      <c r="E96" s="22">
        <f>'[1]pH meter #2__083118AM'!$O$2</f>
        <v>3.5073563535911592</v>
      </c>
      <c r="F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43365.524305555555</v>
      </c>
      <c r="G96" s="6">
        <f>Table1689106[[#This Row],[Mean Value]]+$V$2</f>
        <v>3.527303060242065</v>
      </c>
      <c r="H96" s="6">
        <f>Table1689106[[#This Row],[Mean Value]]-$V$2</f>
        <v>3.4874096469402533</v>
      </c>
      <c r="I96" s="26">
        <f>Table1689106[[#This Row],[Mean Value]]+$W$2</f>
        <v>3.5472497668929703</v>
      </c>
      <c r="J96" s="26">
        <f>Table1689106[[#This Row],[Mean Value]]-($W$2)</f>
        <v>3.467462940289348</v>
      </c>
      <c r="K96" s="8">
        <f>Table1689106[[#This Row],[Mean Value]]+$X$2</f>
        <v>3.5671964735438761</v>
      </c>
      <c r="L96" s="9">
        <f>Table1689106[[#This Row],[Mean Value]]-$X$2</f>
        <v>3.4475162336384422</v>
      </c>
      <c r="M96" s="23" t="str">
        <f t="array" ref="M96">IF(OR(D96&lt;$AF$2, D96&gt;$AE$2), "Yes", "No")</f>
        <v>No</v>
      </c>
      <c r="N96" s="3"/>
      <c r="O96" s="3" t="b">
        <f>AND(Table1689106[[#This Row],[Measured Value]]&gt;Table1689106[[#This Row],[Mean Value]],D95&gt;E95,D94&gt;E94,D93&gt;E93,D92&gt;E92,D91&gt;E91,D90&gt;E90,D89&gt;E89)</f>
        <v>0</v>
      </c>
      <c r="P96" s="3" t="b">
        <f>AND(Table1689106[[#This Row],[Measured Value]]&lt;Table1689106[[#This Row],[Mean Value]],D95&lt;E95,D94&lt;E94,D93&lt;E93,D92&lt;E92,D91&lt;E91,D90&lt;E90,D89&lt;E89)</f>
        <v>0</v>
      </c>
      <c r="Q96" s="3" t="b">
        <f>AND(Table1689106[[#This Row],[Measured Value]]&gt;E95,E95&gt;E94,E94&gt;E93,E93&gt;E92,E92&gt;E91)</f>
        <v>0</v>
      </c>
      <c r="R96" s="3" t="b">
        <f>AND(Table1689106[[#This Row],[Measured Value]]&lt;E95,E95&lt;E94,E94&lt;E93,E93&lt;E92,E92&lt;E91)</f>
        <v>0</v>
      </c>
      <c r="S96" s="3" t="b">
        <f>AND(Table1689106[[#This Row],[Measured Value]]&gt;E95,E95&lt;E94,E94&gt;E93,E93&lt;E92,E92&gt;E91,E91&lt;E90,E90&gt;E89,E89&lt;E88,E88&gt;E87,E87&lt;E86,E86&gt;E85,E85&lt;E84,E84&gt;E83)</f>
        <v>0</v>
      </c>
      <c r="T96" s="3" t="b">
        <f>AND(Table1689106[[#This Row],[Measured Value]]&lt;F95,F95&gt;F94,F94&lt;F93,F93&gt;F92,F92&lt;F91,F91&gt;F90,F90&lt;F89,F89&gt;F88,F88&lt;F87,F87&gt;F86,F86&lt;F85,F85&gt;F84,F84&lt;F83)</f>
        <v>0</v>
      </c>
      <c r="AB96"/>
      <c r="AC96"/>
      <c r="AF96"/>
      <c r="AH96"/>
    </row>
    <row r="97" spans="1:34" x14ac:dyDescent="0.25">
      <c r="A97" s="2">
        <v>43365</v>
      </c>
      <c r="B97" s="17">
        <v>1300</v>
      </c>
      <c r="C97" s="21" t="s">
        <v>43</v>
      </c>
      <c r="D97" s="25">
        <v>3.52</v>
      </c>
      <c r="E97" s="22">
        <f>'[1]pH meter #2__083118AM'!$O$2</f>
        <v>3.5073563535911592</v>
      </c>
      <c r="F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43365.541666666664</v>
      </c>
      <c r="G97" s="6">
        <f>Table1689106[[#This Row],[Mean Value]]+$V$2</f>
        <v>3.527303060242065</v>
      </c>
      <c r="H97" s="6">
        <f>Table1689106[[#This Row],[Mean Value]]-$V$2</f>
        <v>3.4874096469402533</v>
      </c>
      <c r="I97" s="26">
        <f>Table1689106[[#This Row],[Mean Value]]+$W$2</f>
        <v>3.5472497668929703</v>
      </c>
      <c r="J97" s="26">
        <f>Table1689106[[#This Row],[Mean Value]]-($W$2)</f>
        <v>3.467462940289348</v>
      </c>
      <c r="K97" s="8">
        <f>Table1689106[[#This Row],[Mean Value]]+$X$2</f>
        <v>3.5671964735438761</v>
      </c>
      <c r="L97" s="9">
        <f>Table1689106[[#This Row],[Mean Value]]-$X$2</f>
        <v>3.4475162336384422</v>
      </c>
      <c r="M97" s="23" t="str">
        <f t="array" ref="M97">IF(OR(D97&lt;$AF$2, D97&gt;$AE$2), "Yes", "No")</f>
        <v>No</v>
      </c>
      <c r="N97" s="3"/>
      <c r="O97" s="3" t="b">
        <f>AND(Table1689106[[#This Row],[Measured Value]]&gt;Table1689106[[#This Row],[Mean Value]],D96&gt;E96,D95&gt;E95,D94&gt;E94,D93&gt;E93,D92&gt;E92,D91&gt;E91,D90&gt;E90)</f>
        <v>0</v>
      </c>
      <c r="P97" s="3" t="b">
        <f>AND(Table1689106[[#This Row],[Measured Value]]&lt;Table1689106[[#This Row],[Mean Value]],D96&lt;E96,D95&lt;E95,D94&lt;E94,D93&lt;E93,D92&lt;E92,D91&lt;E91,D90&lt;E90)</f>
        <v>0</v>
      </c>
      <c r="Q97" s="3" t="b">
        <f>AND(Table1689106[[#This Row],[Measured Value]]&gt;E96,E96&gt;E95,E95&gt;E94,E94&gt;E93,E93&gt;E92)</f>
        <v>0</v>
      </c>
      <c r="R97" s="3" t="b">
        <f>AND(Table1689106[[#This Row],[Measured Value]]&lt;E96,E96&lt;E95,E95&lt;E94,E94&lt;E93,E93&lt;E92)</f>
        <v>0</v>
      </c>
      <c r="S97" s="3" t="b">
        <f>AND(Table1689106[[#This Row],[Measured Value]]&gt;E96,E96&lt;E95,E95&gt;E94,E94&lt;E93,E93&gt;E92,E92&lt;E91,E91&gt;E90,E90&lt;E89,E89&gt;E88,E88&lt;E87,E87&gt;E86,E86&lt;E85,E85&gt;E84)</f>
        <v>0</v>
      </c>
      <c r="T97" s="3" t="b">
        <f>AND(Table1689106[[#This Row],[Measured Value]]&lt;F96,F96&gt;F95,F95&lt;F94,F94&gt;F93,F93&lt;F92,F92&gt;F91,F91&lt;F90,F90&gt;F89,F89&lt;F88,F88&gt;F87,F87&lt;F86,F86&gt;F85,F85&lt;F84)</f>
        <v>0</v>
      </c>
      <c r="AB97"/>
      <c r="AC97"/>
      <c r="AF97"/>
      <c r="AH97"/>
    </row>
    <row r="98" spans="1:34" x14ac:dyDescent="0.25">
      <c r="A98" s="2">
        <v>43365</v>
      </c>
      <c r="B98" s="17">
        <v>1337</v>
      </c>
      <c r="C98" s="21" t="s">
        <v>31</v>
      </c>
      <c r="D98" s="25">
        <v>3.5</v>
      </c>
      <c r="E98" s="22">
        <f>'[1]pH meter #2__083118AM'!$O$2</f>
        <v>3.5073563535911592</v>
      </c>
      <c r="F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43365.567361111112</v>
      </c>
      <c r="G98" s="6">
        <f>Table1689106[[#This Row],[Mean Value]]+$V$2</f>
        <v>3.527303060242065</v>
      </c>
      <c r="H98" s="6">
        <f>Table1689106[[#This Row],[Mean Value]]-$V$2</f>
        <v>3.4874096469402533</v>
      </c>
      <c r="I98" s="26">
        <f>Table1689106[[#This Row],[Mean Value]]+$W$2</f>
        <v>3.5472497668929703</v>
      </c>
      <c r="J98" s="26">
        <f>Table1689106[[#This Row],[Mean Value]]-($W$2)</f>
        <v>3.467462940289348</v>
      </c>
      <c r="K98" s="8">
        <f>Table1689106[[#This Row],[Mean Value]]+$X$2</f>
        <v>3.5671964735438761</v>
      </c>
      <c r="L98" s="9">
        <f>Table1689106[[#This Row],[Mean Value]]-$X$2</f>
        <v>3.4475162336384422</v>
      </c>
      <c r="M98" s="23" t="str">
        <f t="array" ref="M98">IF(OR(D98&lt;$AF$2, D98&gt;$AE$2), "Yes", "No")</f>
        <v>No</v>
      </c>
      <c r="N98" s="3"/>
      <c r="O98" s="3" t="b">
        <f>AND(Table1689106[[#This Row],[Measured Value]]&gt;Table1689106[[#This Row],[Mean Value]],D97&gt;E97,D96&gt;E96,D95&gt;E95,D94&gt;E94,D93&gt;E93,D92&gt;E92,D91&gt;E91)</f>
        <v>0</v>
      </c>
      <c r="P98" s="3" t="b">
        <f>AND(Table1689106[[#This Row],[Measured Value]]&lt;Table1689106[[#This Row],[Mean Value]],D97&lt;E97,D96&lt;E96,D95&lt;E95,D94&lt;E94,D93&lt;E93,D92&lt;E92,D91&lt;E91)</f>
        <v>0</v>
      </c>
      <c r="Q98" s="3" t="b">
        <f>AND(Table1689106[[#This Row],[Measured Value]]&gt;E97,E97&gt;E96,E96&gt;E95,E95&gt;E94,E94&gt;E93)</f>
        <v>0</v>
      </c>
      <c r="R98" s="3" t="b">
        <f>AND(Table1689106[[#This Row],[Measured Value]]&lt;E97,E97&lt;E96,E96&lt;E95,E95&lt;E94,E94&lt;E93)</f>
        <v>0</v>
      </c>
      <c r="S98" s="3" t="b">
        <f>AND(Table1689106[[#This Row],[Measured Value]]&gt;E97,E97&lt;E96,E96&gt;E95,E95&lt;E94,E94&gt;E93,E93&lt;E92,E92&gt;E91,E91&lt;E90,E90&gt;E89,E89&lt;E88,E88&gt;E87,E87&lt;E86,E86&gt;E85)</f>
        <v>0</v>
      </c>
      <c r="T98" s="3" t="b">
        <f>AND(Table1689106[[#This Row],[Measured Value]]&lt;F97,F97&gt;F96,F96&lt;F95,F95&gt;F94,F94&lt;F93,F93&gt;F92,F92&lt;F91,F91&gt;F90,F90&lt;F89,F89&gt;F88,F88&lt;F87,F87&gt;F86,F86&lt;F85)</f>
        <v>0</v>
      </c>
      <c r="AB98"/>
      <c r="AC98"/>
      <c r="AF98"/>
      <c r="AH98"/>
    </row>
    <row r="99" spans="1:34" x14ac:dyDescent="0.25">
      <c r="A99" s="2">
        <v>43365</v>
      </c>
      <c r="B99" s="17">
        <v>1400</v>
      </c>
      <c r="C99" s="21" t="s">
        <v>43</v>
      </c>
      <c r="D99" s="25">
        <v>3.49</v>
      </c>
      <c r="E99" s="22">
        <f>'[1]pH meter #2__083118AM'!$O$2</f>
        <v>3.5073563535911592</v>
      </c>
      <c r="F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43365.583333333336</v>
      </c>
      <c r="G99" s="6">
        <f>Table1689106[[#This Row],[Mean Value]]+$V$2</f>
        <v>3.527303060242065</v>
      </c>
      <c r="H99" s="6">
        <f>Table1689106[[#This Row],[Mean Value]]-$V$2</f>
        <v>3.4874096469402533</v>
      </c>
      <c r="I99" s="26">
        <f>Table1689106[[#This Row],[Mean Value]]+$W$2</f>
        <v>3.5472497668929703</v>
      </c>
      <c r="J99" s="26">
        <f>Table1689106[[#This Row],[Mean Value]]-($W$2)</f>
        <v>3.467462940289348</v>
      </c>
      <c r="K99" s="8">
        <f>Table1689106[[#This Row],[Mean Value]]+$X$2</f>
        <v>3.5671964735438761</v>
      </c>
      <c r="L99" s="9">
        <f>Table1689106[[#This Row],[Mean Value]]-$X$2</f>
        <v>3.4475162336384422</v>
      </c>
      <c r="M99" s="23" t="str">
        <f t="array" ref="M99">IF(OR(D99&lt;$AF$2, D99&gt;$AE$2), "Yes", "No")</f>
        <v>No</v>
      </c>
      <c r="N99" s="3"/>
      <c r="O99" s="3" t="b">
        <f>AND(Table1689106[[#This Row],[Measured Value]]&gt;Table1689106[[#This Row],[Mean Value]],D98&gt;E98,D97&gt;E97,D96&gt;E96,D95&gt;E95,D94&gt;E94,D93&gt;E93,D92&gt;E92)</f>
        <v>0</v>
      </c>
      <c r="P99" s="3" t="b">
        <f>AND(Table1689106[[#This Row],[Measured Value]]&lt;Table1689106[[#This Row],[Mean Value]],D98&lt;E98,D97&lt;E97,D96&lt;E96,D95&lt;E95,D94&lt;E94,D93&lt;E93,D92&lt;E92)</f>
        <v>0</v>
      </c>
      <c r="Q99" s="3" t="b">
        <f>AND(Table1689106[[#This Row],[Measured Value]]&gt;E98,E98&gt;E97,E97&gt;E96,E96&gt;E95,E95&gt;E94)</f>
        <v>0</v>
      </c>
      <c r="R99" s="3" t="b">
        <f>AND(Table1689106[[#This Row],[Measured Value]]&lt;E98,E98&lt;E97,E97&lt;E96,E96&lt;E95,E95&lt;E94)</f>
        <v>0</v>
      </c>
      <c r="S99" s="3" t="b">
        <f>AND(Table1689106[[#This Row],[Measured Value]]&gt;E98,E98&lt;E97,E97&gt;E96,E96&lt;E95,E95&gt;E94,E94&lt;E93,E93&gt;E92,E92&lt;E91,E91&gt;E90,E90&lt;E89,E89&gt;E88,E88&lt;E87,E87&gt;E86)</f>
        <v>0</v>
      </c>
      <c r="T99" s="3" t="b">
        <f>AND(Table1689106[[#This Row],[Measured Value]]&lt;F98,F98&gt;F97,F97&lt;F96,F96&gt;F95,F95&lt;F94,F94&gt;F93,F93&lt;F92,F92&gt;F91,F91&lt;F90,F90&gt;F89,F89&lt;F88,F88&gt;F87,F87&lt;F86)</f>
        <v>0</v>
      </c>
      <c r="AB99"/>
      <c r="AC99"/>
      <c r="AF99"/>
      <c r="AH99"/>
    </row>
    <row r="100" spans="1:34" x14ac:dyDescent="0.25">
      <c r="A100" s="2">
        <v>43365</v>
      </c>
      <c r="B100" s="17">
        <v>1435</v>
      </c>
      <c r="C100" s="21" t="s">
        <v>27</v>
      </c>
      <c r="D100" s="25">
        <v>3.5</v>
      </c>
      <c r="E100" s="22">
        <f>'[1]pH meter #2__083118AM'!$O$2</f>
        <v>3.5073563535911592</v>
      </c>
      <c r="F1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43365.607638888891</v>
      </c>
      <c r="G100" s="6">
        <f>Table1689106[[#This Row],[Mean Value]]+$V$2</f>
        <v>3.527303060242065</v>
      </c>
      <c r="H100" s="6">
        <f>Table1689106[[#This Row],[Mean Value]]-$V$2</f>
        <v>3.4874096469402533</v>
      </c>
      <c r="I100" s="26">
        <f>Table1689106[[#This Row],[Mean Value]]+$W$2</f>
        <v>3.5472497668929703</v>
      </c>
      <c r="J100" s="26">
        <f>Table1689106[[#This Row],[Mean Value]]-($W$2)</f>
        <v>3.467462940289348</v>
      </c>
      <c r="K100" s="8">
        <f>Table1689106[[#This Row],[Mean Value]]+$X$2</f>
        <v>3.5671964735438761</v>
      </c>
      <c r="L100" s="9">
        <f>Table1689106[[#This Row],[Mean Value]]-$X$2</f>
        <v>3.4475162336384422</v>
      </c>
      <c r="M100" s="23" t="str">
        <f t="array" ref="M100">IF(OR(D100&lt;$AF$2, D100&gt;$AE$2), "Yes", "No")</f>
        <v>No</v>
      </c>
      <c r="N100" s="3"/>
      <c r="O100" s="3" t="b">
        <f>AND(Table1689106[[#This Row],[Measured Value]]&gt;Table1689106[[#This Row],[Mean Value]],D99&gt;E99,D98&gt;E98,D97&gt;E97,D96&gt;E96,D95&gt;E95,D94&gt;E94,D93&gt;E93)</f>
        <v>0</v>
      </c>
      <c r="P100" s="3" t="b">
        <f>AND(Table1689106[[#This Row],[Measured Value]]&lt;Table1689106[[#This Row],[Mean Value]],D99&lt;E99,D98&lt;E98,D97&lt;E97,D96&lt;E96,D95&lt;E95,D94&lt;E94,D93&lt;E93)</f>
        <v>0</v>
      </c>
      <c r="Q100" s="3" t="b">
        <f>AND(Table1689106[[#This Row],[Measured Value]]&gt;E99,E99&gt;E98,E98&gt;E97,E97&gt;E96,E96&gt;E95)</f>
        <v>0</v>
      </c>
      <c r="R100" s="3" t="b">
        <f>AND(Table1689106[[#This Row],[Measured Value]]&lt;E99,E99&lt;E98,E98&lt;E97,E97&lt;E96,E96&lt;E95)</f>
        <v>0</v>
      </c>
      <c r="S100" s="3" t="b">
        <f>AND(Table1689106[[#This Row],[Measured Value]]&gt;E99,E99&lt;E98,E98&gt;E97,E97&lt;E96,E96&gt;E95,E95&lt;E94,E94&gt;E93,E93&lt;E92,E92&gt;E91,E91&lt;E90,E90&gt;E89,E89&lt;E88,E88&gt;E87)</f>
        <v>0</v>
      </c>
      <c r="T100" s="3" t="b">
        <f>AND(Table1689106[[#This Row],[Measured Value]]&lt;F99,F99&gt;F98,F98&lt;F97,F97&gt;F96,F96&lt;F95,F95&gt;F94,F94&lt;F93,F93&gt;F92,F92&lt;F91,F91&gt;F90,F90&lt;F89,F89&gt;F88,F88&lt;F87)</f>
        <v>0</v>
      </c>
      <c r="AB100"/>
      <c r="AC100"/>
      <c r="AF100"/>
      <c r="AH100"/>
    </row>
    <row r="101" spans="1:34" x14ac:dyDescent="0.25">
      <c r="A101" s="2">
        <v>43365</v>
      </c>
      <c r="B101" s="17">
        <v>1511</v>
      </c>
      <c r="C101" s="21" t="s">
        <v>44</v>
      </c>
      <c r="D101" s="25">
        <v>3.51</v>
      </c>
      <c r="E101" s="22">
        <f>'[1]pH meter #2__083118AM'!$O$2</f>
        <v>3.5073563535911592</v>
      </c>
      <c r="F1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43365.632638888892</v>
      </c>
      <c r="G101" s="6">
        <f>Table1689106[[#This Row],[Mean Value]]+$V$2</f>
        <v>3.527303060242065</v>
      </c>
      <c r="H101" s="6">
        <f>Table1689106[[#This Row],[Mean Value]]-$V$2</f>
        <v>3.4874096469402533</v>
      </c>
      <c r="I101" s="26">
        <f>Table1689106[[#This Row],[Mean Value]]+$W$2</f>
        <v>3.5472497668929703</v>
      </c>
      <c r="J101" s="26">
        <f>Table1689106[[#This Row],[Mean Value]]-($W$2)</f>
        <v>3.467462940289348</v>
      </c>
      <c r="K101" s="8">
        <f>Table1689106[[#This Row],[Mean Value]]+$X$2</f>
        <v>3.5671964735438761</v>
      </c>
      <c r="L101" s="9">
        <f>Table1689106[[#This Row],[Mean Value]]-$X$2</f>
        <v>3.4475162336384422</v>
      </c>
      <c r="M101" s="23" t="str">
        <f t="array" ref="M101">IF(OR(D101&lt;$AF$2, D101&gt;$AE$2), "Yes", "No")</f>
        <v>No</v>
      </c>
      <c r="N101" s="3"/>
      <c r="O101" s="3" t="b">
        <f>AND(Table1689106[[#This Row],[Measured Value]]&gt;Table1689106[[#This Row],[Mean Value]],D100&gt;E100,D99&gt;E99,D98&gt;E98,D97&gt;E97,D96&gt;E96,D95&gt;E95,D94&gt;E94)</f>
        <v>0</v>
      </c>
      <c r="P101" s="3" t="b">
        <f>AND(Table1689106[[#This Row],[Measured Value]]&lt;Table1689106[[#This Row],[Mean Value]],D100&lt;E100,D99&lt;E99,D98&lt;E98,D97&lt;E97,D96&lt;E96,D95&lt;E95,D94&lt;E94)</f>
        <v>0</v>
      </c>
      <c r="Q101" s="3" t="b">
        <f>AND(Table1689106[[#This Row],[Measured Value]]&gt;E100,E100&gt;E99,E99&gt;E98,E98&gt;E97,E97&gt;E96)</f>
        <v>0</v>
      </c>
      <c r="R101" s="3" t="b">
        <f>AND(Table1689106[[#This Row],[Measured Value]]&lt;E100,E100&lt;E99,E99&lt;E98,E98&lt;E97,E97&lt;E96)</f>
        <v>0</v>
      </c>
      <c r="S101" s="3" t="b">
        <f>AND(Table1689106[[#This Row],[Measured Value]]&gt;E100,E100&lt;E99,E99&gt;E98,E98&lt;E97,E97&gt;E96,E96&lt;E95,E95&gt;E94,E94&lt;E93,E93&gt;E92,E92&lt;E91,E91&gt;E90,E90&lt;E89,E89&gt;E88)</f>
        <v>0</v>
      </c>
      <c r="T101" s="3" t="b">
        <f>AND(Table1689106[[#This Row],[Measured Value]]&lt;F100,F100&gt;F99,F99&lt;F98,F98&gt;F97,F97&lt;F96,F96&gt;F95,F95&lt;F94,F94&gt;F93,F93&lt;F92,F92&gt;F91,F91&lt;F90,F90&gt;F89,F89&lt;F88)</f>
        <v>0</v>
      </c>
      <c r="AB101"/>
      <c r="AC101"/>
      <c r="AF101"/>
      <c r="AH101"/>
    </row>
    <row r="102" spans="1:34" x14ac:dyDescent="0.25">
      <c r="A102" s="2">
        <v>43365</v>
      </c>
      <c r="B102" s="17">
        <v>1516</v>
      </c>
      <c r="C102" s="21" t="s">
        <v>44</v>
      </c>
      <c r="D102" s="25">
        <v>3.51</v>
      </c>
      <c r="E102" s="22">
        <f>'[1]pH meter #2__083118AM'!$O$2</f>
        <v>3.5073563535911592</v>
      </c>
      <c r="F1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43365.636111111111</v>
      </c>
      <c r="G102" s="6">
        <f>Table1689106[[#This Row],[Mean Value]]+$V$2</f>
        <v>3.527303060242065</v>
      </c>
      <c r="H102" s="6">
        <f>Table1689106[[#This Row],[Mean Value]]-$V$2</f>
        <v>3.4874096469402533</v>
      </c>
      <c r="I102" s="26">
        <f>Table1689106[[#This Row],[Mean Value]]+$W$2</f>
        <v>3.5472497668929703</v>
      </c>
      <c r="J102" s="26">
        <f>Table1689106[[#This Row],[Mean Value]]-($W$2)</f>
        <v>3.467462940289348</v>
      </c>
      <c r="K102" s="8">
        <f>Table1689106[[#This Row],[Mean Value]]+$X$2</f>
        <v>3.5671964735438761</v>
      </c>
      <c r="L102" s="9">
        <f>Table1689106[[#This Row],[Mean Value]]-$X$2</f>
        <v>3.4475162336384422</v>
      </c>
      <c r="M102" s="23" t="str">
        <f t="array" ref="M102">IF(OR(D102&lt;$AF$2, D102&gt;$AE$2), "Yes", "No")</f>
        <v>No</v>
      </c>
      <c r="N102" s="3"/>
      <c r="O102" s="3" t="b">
        <f>AND(Table1689106[[#This Row],[Measured Value]]&gt;Table1689106[[#This Row],[Mean Value]],D101&gt;E101,D100&gt;E100,D99&gt;E99,D98&gt;E98,D97&gt;E97,D96&gt;E96,D95&gt;E95)</f>
        <v>0</v>
      </c>
      <c r="P102" s="3" t="b">
        <f>AND(Table1689106[[#This Row],[Measured Value]]&lt;Table1689106[[#This Row],[Mean Value]],D101&lt;E101,D100&lt;E100,D99&lt;E99,D98&lt;E98,D97&lt;E97,D96&lt;E96,D95&lt;E95)</f>
        <v>0</v>
      </c>
      <c r="Q102" s="3" t="b">
        <f>AND(Table1689106[[#This Row],[Measured Value]]&gt;E101,E101&gt;E100,E100&gt;E99,E99&gt;E98,E98&gt;E97)</f>
        <v>0</v>
      </c>
      <c r="R102" s="3" t="b">
        <f>AND(Table1689106[[#This Row],[Measured Value]]&lt;E101,E101&lt;E100,E100&lt;E99,E99&lt;E98,E98&lt;E97)</f>
        <v>0</v>
      </c>
      <c r="S102" s="3" t="b">
        <f>AND(Table1689106[[#This Row],[Measured Value]]&gt;E101,E101&lt;E100,E100&gt;E99,E99&lt;E98,E98&gt;E97,E97&lt;E96,E96&gt;E95,E95&lt;E94,E94&gt;E93,E93&lt;E92,E92&gt;E91,E91&lt;E90,E90&gt;E89)</f>
        <v>0</v>
      </c>
      <c r="T102" s="3" t="b">
        <f>AND(Table1689106[[#This Row],[Measured Value]]&lt;F101,F101&gt;F100,F100&lt;F99,F99&gt;F98,F98&lt;F97,F97&gt;F96,F96&lt;F95,F95&gt;F94,F94&lt;F93,F93&gt;F92,F92&lt;F91,F91&gt;F90,F90&lt;F89)</f>
        <v>0</v>
      </c>
      <c r="AB102"/>
      <c r="AC102"/>
      <c r="AF102"/>
      <c r="AH102"/>
    </row>
    <row r="103" spans="1:34" x14ac:dyDescent="0.25">
      <c r="A103" s="2">
        <v>43365</v>
      </c>
      <c r="B103" s="17">
        <v>1539</v>
      </c>
      <c r="C103" s="21" t="s">
        <v>34</v>
      </c>
      <c r="D103" s="25">
        <v>3.52</v>
      </c>
      <c r="E103" s="22">
        <f>'[1]pH meter #2__083118AM'!$O$2</f>
        <v>3.5073563535911592</v>
      </c>
      <c r="F1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43365.652083333334</v>
      </c>
      <c r="G103" s="6">
        <f>Table1689106[[#This Row],[Mean Value]]+$V$2</f>
        <v>3.527303060242065</v>
      </c>
      <c r="H103" s="6">
        <f>Table1689106[[#This Row],[Mean Value]]-$V$2</f>
        <v>3.4874096469402533</v>
      </c>
      <c r="I103" s="26">
        <f>Table1689106[[#This Row],[Mean Value]]+$W$2</f>
        <v>3.5472497668929703</v>
      </c>
      <c r="J103" s="26">
        <f>Table1689106[[#This Row],[Mean Value]]-($W$2)</f>
        <v>3.467462940289348</v>
      </c>
      <c r="K103" s="8">
        <f>Table1689106[[#This Row],[Mean Value]]+$X$2</f>
        <v>3.5671964735438761</v>
      </c>
      <c r="L103" s="9">
        <f>Table1689106[[#This Row],[Mean Value]]-$X$2</f>
        <v>3.4475162336384422</v>
      </c>
      <c r="M103" s="23" t="str">
        <f t="array" ref="M103">IF(OR(D103&lt;$AF$2, D103&gt;$AE$2), "Yes", "No")</f>
        <v>No</v>
      </c>
      <c r="N103" s="3"/>
      <c r="O103" s="3" t="b">
        <f>AND(Table1689106[[#This Row],[Measured Value]]&gt;Table1689106[[#This Row],[Mean Value]],D102&gt;E102,D101&gt;E101,D100&gt;E100,D99&gt;E99,D98&gt;E98,D97&gt;E97,D96&gt;E96)</f>
        <v>0</v>
      </c>
      <c r="P103" s="3" t="b">
        <f>AND(Table1689106[[#This Row],[Measured Value]]&lt;Table1689106[[#This Row],[Mean Value]],D102&lt;E102,D101&lt;E101,D100&lt;E100,D99&lt;E99,D98&lt;E98,D97&lt;E97,D96&lt;E96)</f>
        <v>0</v>
      </c>
      <c r="Q103" s="3" t="b">
        <f>AND(Table1689106[[#This Row],[Measured Value]]&gt;E102,E102&gt;E101,E101&gt;E100,E100&gt;E99,E99&gt;E98)</f>
        <v>0</v>
      </c>
      <c r="R103" s="3" t="b">
        <f>AND(Table1689106[[#This Row],[Measured Value]]&lt;E102,E102&lt;E101,E101&lt;E100,E100&lt;E99,E99&lt;E98)</f>
        <v>0</v>
      </c>
      <c r="S103" s="3" t="b">
        <f>AND(Table1689106[[#This Row],[Measured Value]]&gt;E102,E102&lt;E101,E101&gt;E100,E100&lt;E99,E99&gt;E98,E98&lt;E97,E97&gt;E96,E96&lt;E95,E95&gt;E94,E94&lt;E93,E93&gt;E92,E92&lt;E91,E91&gt;E90)</f>
        <v>0</v>
      </c>
      <c r="T103" s="3" t="b">
        <f>AND(Table1689106[[#This Row],[Measured Value]]&lt;F102,F102&gt;F101,F101&lt;F100,F100&gt;F99,F99&lt;F98,F98&gt;F97,F97&lt;F96,F96&gt;F95,F95&lt;F94,F94&gt;F93,F93&lt;F92,F92&gt;F91,F91&lt;F90)</f>
        <v>0</v>
      </c>
      <c r="AB103"/>
      <c r="AC103"/>
      <c r="AF103"/>
      <c r="AH103"/>
    </row>
    <row r="104" spans="1:34" x14ac:dyDescent="0.25">
      <c r="A104" s="2">
        <v>43365</v>
      </c>
      <c r="B104" s="17">
        <v>1558</v>
      </c>
      <c r="C104" s="21" t="s">
        <v>34</v>
      </c>
      <c r="D104" s="25">
        <v>3.52</v>
      </c>
      <c r="E104" s="22">
        <f>'[1]pH meter #2__083118AM'!$O$2</f>
        <v>3.5073563535911592</v>
      </c>
      <c r="F1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43365.665277777778</v>
      </c>
      <c r="G104" s="6">
        <f>Table1689106[[#This Row],[Mean Value]]+$V$2</f>
        <v>3.527303060242065</v>
      </c>
      <c r="H104" s="6">
        <f>Table1689106[[#This Row],[Mean Value]]-$V$2</f>
        <v>3.4874096469402533</v>
      </c>
      <c r="I104" s="26">
        <f>Table1689106[[#This Row],[Mean Value]]+$W$2</f>
        <v>3.5472497668929703</v>
      </c>
      <c r="J104" s="26">
        <f>Table1689106[[#This Row],[Mean Value]]-($W$2)</f>
        <v>3.467462940289348</v>
      </c>
      <c r="K104" s="8">
        <f>Table1689106[[#This Row],[Mean Value]]+$X$2</f>
        <v>3.5671964735438761</v>
      </c>
      <c r="L104" s="9">
        <f>Table1689106[[#This Row],[Mean Value]]-$X$2</f>
        <v>3.4475162336384422</v>
      </c>
      <c r="M104" s="23" t="str">
        <f t="array" ref="M104">IF(OR(D104&lt;$AF$2, D104&gt;$AE$2), "Yes", "No")</f>
        <v>No</v>
      </c>
      <c r="N104" s="3"/>
      <c r="O104" s="3" t="b">
        <f>AND(Table1689106[[#This Row],[Measured Value]]&gt;Table1689106[[#This Row],[Mean Value]],D103&gt;E103,D102&gt;E102,D101&gt;E101,D100&gt;E100,D99&gt;E99,D98&gt;E98,D97&gt;E97)</f>
        <v>0</v>
      </c>
      <c r="P104" s="3" t="b">
        <f>AND(Table1689106[[#This Row],[Measured Value]]&lt;Table1689106[[#This Row],[Mean Value]],D103&lt;E103,D102&lt;E102,D101&lt;E101,D100&lt;E100,D99&lt;E99,D98&lt;E98,D97&lt;E97)</f>
        <v>0</v>
      </c>
      <c r="Q104" s="3" t="b">
        <f>AND(Table1689106[[#This Row],[Measured Value]]&gt;E103,E103&gt;E102,E102&gt;E101,E101&gt;E100,E100&gt;E99)</f>
        <v>0</v>
      </c>
      <c r="R104" s="3" t="b">
        <f>AND(Table1689106[[#This Row],[Measured Value]]&lt;E103,E103&lt;E102,E102&lt;E101,E101&lt;E100,E100&lt;E99)</f>
        <v>0</v>
      </c>
      <c r="S104" s="3" t="b">
        <f>AND(Table1689106[[#This Row],[Measured Value]]&gt;E103,E103&lt;E102,E102&gt;E101,E101&lt;E100,E100&gt;E99,E99&lt;E98,E98&gt;E97,E97&lt;E96,E96&gt;E95,E95&lt;E94,E94&gt;E93,E93&lt;E92,E92&gt;E91)</f>
        <v>0</v>
      </c>
      <c r="T104" s="3" t="b">
        <f>AND(Table1689106[[#This Row],[Measured Value]]&lt;F103,F103&gt;F102,F102&lt;F101,F101&gt;F100,F100&lt;F99,F99&gt;F98,F98&lt;F97,F97&gt;F96,F96&lt;F95,F95&gt;F94,F94&lt;F93,F93&gt;F92,F92&lt;F91)</f>
        <v>0</v>
      </c>
      <c r="AB104"/>
      <c r="AC104"/>
      <c r="AF104"/>
      <c r="AH104"/>
    </row>
    <row r="105" spans="1:34" x14ac:dyDescent="0.25">
      <c r="A105" s="2">
        <v>43365</v>
      </c>
      <c r="B105" s="17">
        <v>1655</v>
      </c>
      <c r="C105" s="21" t="s">
        <v>32</v>
      </c>
      <c r="D105" s="25">
        <v>3.5</v>
      </c>
      <c r="E105" s="22">
        <f>'[1]pH meter #2__083118AM'!$O$2</f>
        <v>3.5073563535911592</v>
      </c>
      <c r="F1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43365.704861111109</v>
      </c>
      <c r="G105" s="6">
        <f>Table1689106[[#This Row],[Mean Value]]+$V$2</f>
        <v>3.527303060242065</v>
      </c>
      <c r="H105" s="6">
        <f>Table1689106[[#This Row],[Mean Value]]-$V$2</f>
        <v>3.4874096469402533</v>
      </c>
      <c r="I105" s="26">
        <f>Table1689106[[#This Row],[Mean Value]]+$W$2</f>
        <v>3.5472497668929703</v>
      </c>
      <c r="J105" s="26">
        <f>Table1689106[[#This Row],[Mean Value]]-($W$2)</f>
        <v>3.467462940289348</v>
      </c>
      <c r="K105" s="8">
        <f>Table1689106[[#This Row],[Mean Value]]+$X$2</f>
        <v>3.5671964735438761</v>
      </c>
      <c r="L105" s="9">
        <f>Table1689106[[#This Row],[Mean Value]]-$X$2</f>
        <v>3.4475162336384422</v>
      </c>
      <c r="M105" s="23" t="str">
        <f t="array" ref="M105">IF(OR(D105&lt;$AF$2, D105&gt;$AE$2), "Yes", "No")</f>
        <v>No</v>
      </c>
      <c r="N105" s="3"/>
      <c r="O105" s="3" t="b">
        <f>AND(Table1689106[[#This Row],[Measured Value]]&gt;Table1689106[[#This Row],[Mean Value]],D104&gt;E104,D103&gt;E103,D102&gt;E102,D101&gt;E101,D100&gt;E100,D99&gt;E99,D98&gt;E98)</f>
        <v>0</v>
      </c>
      <c r="P105" s="3" t="b">
        <f>AND(Table1689106[[#This Row],[Measured Value]]&lt;Table1689106[[#This Row],[Mean Value]],D104&lt;E104,D103&lt;E103,D102&lt;E102,D101&lt;E101,D100&lt;E100,D99&lt;E99,D98&lt;E98)</f>
        <v>0</v>
      </c>
      <c r="Q105" s="3" t="b">
        <f>AND(Table1689106[[#This Row],[Measured Value]]&gt;E104,E104&gt;E103,E103&gt;E102,E102&gt;E101,E101&gt;E100)</f>
        <v>0</v>
      </c>
      <c r="R105" s="3" t="b">
        <f>AND(Table1689106[[#This Row],[Measured Value]]&lt;E104,E104&lt;E103,E103&lt;E102,E102&lt;E101,E101&lt;E100)</f>
        <v>0</v>
      </c>
      <c r="S105" s="3" t="b">
        <f>AND(Table1689106[[#This Row],[Measured Value]]&gt;E104,E104&lt;E103,E103&gt;E102,E102&lt;E101,E101&gt;E100,E100&lt;E99,E99&gt;E98,E98&lt;E97,E97&gt;E96,E96&lt;E95,E95&gt;E94,E94&lt;E93,E93&gt;E92)</f>
        <v>0</v>
      </c>
      <c r="T105" s="3" t="b">
        <f>AND(Table1689106[[#This Row],[Measured Value]]&lt;F104,F104&gt;F103,F103&lt;F102,F102&gt;F101,F101&lt;F100,F100&gt;F99,F99&lt;F98,F98&gt;F97,F97&lt;F96,F96&gt;F95,F95&lt;F94,F94&gt;F93,F93&lt;F92)</f>
        <v>0</v>
      </c>
      <c r="AB105"/>
      <c r="AC105"/>
      <c r="AF105"/>
      <c r="AH105"/>
    </row>
    <row r="106" spans="1:34" x14ac:dyDescent="0.25">
      <c r="A106" s="2">
        <v>43365</v>
      </c>
      <c r="B106" s="17">
        <v>1746</v>
      </c>
      <c r="C106" s="21" t="s">
        <v>32</v>
      </c>
      <c r="D106" s="25">
        <v>3.52</v>
      </c>
      <c r="E106" s="22">
        <f>'[1]pH meter #2__083118AM'!$O$2</f>
        <v>3.5073563535911592</v>
      </c>
      <c r="F1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43365.740277777775</v>
      </c>
      <c r="G106" s="6">
        <f>Table1689106[[#This Row],[Mean Value]]+$V$2</f>
        <v>3.527303060242065</v>
      </c>
      <c r="H106" s="6">
        <f>Table1689106[[#This Row],[Mean Value]]-$V$2</f>
        <v>3.4874096469402533</v>
      </c>
      <c r="I106" s="26">
        <f>Table1689106[[#This Row],[Mean Value]]+$W$2</f>
        <v>3.5472497668929703</v>
      </c>
      <c r="J106" s="26">
        <f>Table1689106[[#This Row],[Mean Value]]-($W$2)</f>
        <v>3.467462940289348</v>
      </c>
      <c r="K106" s="8">
        <f>Table1689106[[#This Row],[Mean Value]]+$X$2</f>
        <v>3.5671964735438761</v>
      </c>
      <c r="L106" s="9">
        <f>Table1689106[[#This Row],[Mean Value]]-$X$2</f>
        <v>3.4475162336384422</v>
      </c>
      <c r="M106" s="23" t="str">
        <f t="array" ref="M106">IF(OR(D106&lt;$AF$2, D106&gt;$AE$2), "Yes", "No")</f>
        <v>No</v>
      </c>
      <c r="N106" s="3"/>
      <c r="O106" s="3" t="b">
        <f>AND(Table1689106[[#This Row],[Measured Value]]&gt;Table1689106[[#This Row],[Mean Value]],D105&gt;E105,D104&gt;E104,D103&gt;E103,D102&gt;E102,D101&gt;E101,D100&gt;E100,D99&gt;E99)</f>
        <v>0</v>
      </c>
      <c r="P106" s="3" t="b">
        <f>AND(Table1689106[[#This Row],[Measured Value]]&lt;Table1689106[[#This Row],[Mean Value]],D105&lt;E105,D104&lt;E104,D103&lt;E103,D102&lt;E102,D101&lt;E101,D100&lt;E100,D99&lt;E99)</f>
        <v>0</v>
      </c>
      <c r="Q106" s="3" t="b">
        <f>AND(Table1689106[[#This Row],[Measured Value]]&gt;E105,E105&gt;E104,E104&gt;E103,E103&gt;E102,E102&gt;E101)</f>
        <v>0</v>
      </c>
      <c r="R106" s="3" t="b">
        <f>AND(Table1689106[[#This Row],[Measured Value]]&lt;E105,E105&lt;E104,E104&lt;E103,E103&lt;E102,E102&lt;E101)</f>
        <v>0</v>
      </c>
      <c r="S106" s="3" t="b">
        <f>AND(Table1689106[[#This Row],[Measured Value]]&gt;E105,E105&lt;E104,E104&gt;E103,E103&lt;E102,E102&gt;E101,E101&lt;E100,E100&gt;E99,E99&lt;E98,E98&gt;E97,E97&lt;E96,E96&gt;E95,E95&lt;E94,E94&gt;E93)</f>
        <v>0</v>
      </c>
      <c r="T106" s="3" t="b">
        <f>AND(Table1689106[[#This Row],[Measured Value]]&lt;F105,F105&gt;F104,F104&lt;F103,F103&gt;F102,F102&lt;F101,F101&gt;F100,F100&lt;F99,F99&gt;F98,F98&lt;F97,F97&gt;F96,F96&lt;F95,F95&gt;F94,F94&lt;F93)</f>
        <v>0</v>
      </c>
      <c r="AB106"/>
      <c r="AC106"/>
      <c r="AF106"/>
      <c r="AH106"/>
    </row>
    <row r="107" spans="1:34" x14ac:dyDescent="0.25">
      <c r="A107" s="2">
        <v>43365</v>
      </c>
      <c r="B107" s="17">
        <v>1822</v>
      </c>
      <c r="C107" s="21" t="s">
        <v>34</v>
      </c>
      <c r="D107" s="25">
        <v>3.5</v>
      </c>
      <c r="E107" s="22">
        <f>'[1]pH meter #2__083118AM'!$O$2</f>
        <v>3.5073563535911592</v>
      </c>
      <c r="F1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43365.765277777777</v>
      </c>
      <c r="G107" s="6">
        <f>Table1689106[[#This Row],[Mean Value]]+$V$2</f>
        <v>3.527303060242065</v>
      </c>
      <c r="H107" s="6">
        <f>Table1689106[[#This Row],[Mean Value]]-$V$2</f>
        <v>3.4874096469402533</v>
      </c>
      <c r="I107" s="26">
        <f>Table1689106[[#This Row],[Mean Value]]+$W$2</f>
        <v>3.5472497668929703</v>
      </c>
      <c r="J107" s="26">
        <f>Table1689106[[#This Row],[Mean Value]]-($W$2)</f>
        <v>3.467462940289348</v>
      </c>
      <c r="K107" s="8">
        <f>Table1689106[[#This Row],[Mean Value]]+$X$2</f>
        <v>3.5671964735438761</v>
      </c>
      <c r="L107" s="9">
        <f>Table1689106[[#This Row],[Mean Value]]-$X$2</f>
        <v>3.4475162336384422</v>
      </c>
      <c r="M107" s="23" t="str">
        <f t="array" ref="M107">IF(OR(D107&lt;$AF$2, D107&gt;$AE$2), "Yes", "No")</f>
        <v>No</v>
      </c>
      <c r="N107" s="3"/>
      <c r="O107" s="3" t="b">
        <f>AND(Table1689106[[#This Row],[Measured Value]]&gt;Table1689106[[#This Row],[Mean Value]],D106&gt;E106,D105&gt;E105,D104&gt;E104,D103&gt;E103,D102&gt;E102,D101&gt;E101,D100&gt;E100)</f>
        <v>0</v>
      </c>
      <c r="P107" s="3" t="b">
        <f>AND(Table1689106[[#This Row],[Measured Value]]&lt;Table1689106[[#This Row],[Mean Value]],D106&lt;E106,D105&lt;E105,D104&lt;E104,D103&lt;E103,D102&lt;E102,D101&lt;E101,D100&lt;E100)</f>
        <v>0</v>
      </c>
      <c r="Q107" s="3" t="b">
        <f>AND(Table1689106[[#This Row],[Measured Value]]&gt;E106,E106&gt;E105,E105&gt;E104,E104&gt;E103,E103&gt;E102)</f>
        <v>0</v>
      </c>
      <c r="R107" s="3" t="b">
        <f>AND(Table1689106[[#This Row],[Measured Value]]&lt;E106,E106&lt;E105,E105&lt;E104,E104&lt;E103,E103&lt;E102)</f>
        <v>0</v>
      </c>
      <c r="S107" s="3" t="b">
        <f>AND(Table1689106[[#This Row],[Measured Value]]&gt;E106,E106&lt;E105,E105&gt;E104,E104&lt;E103,E103&gt;E102,E102&lt;E101,E101&gt;E100,E100&lt;E99,E99&gt;E98,E98&lt;E97,E97&gt;E96,E96&lt;E95,E95&gt;E94)</f>
        <v>0</v>
      </c>
      <c r="T107" s="3" t="b">
        <f>AND(Table1689106[[#This Row],[Measured Value]]&lt;F106,F106&gt;F105,F105&lt;F104,F104&gt;F103,F103&lt;F102,F102&gt;F101,F101&lt;F100,F100&gt;F99,F99&lt;F98,F98&gt;F97,F97&lt;F96,F96&gt;F95,F95&lt;F94)</f>
        <v>0</v>
      </c>
      <c r="AB107"/>
      <c r="AC107"/>
      <c r="AF107"/>
      <c r="AH107"/>
    </row>
    <row r="108" spans="1:34" x14ac:dyDescent="0.25">
      <c r="A108" s="2">
        <v>43366</v>
      </c>
      <c r="B108" s="17">
        <v>825</v>
      </c>
      <c r="C108" s="21" t="s">
        <v>39</v>
      </c>
      <c r="D108" s="25">
        <v>3.52</v>
      </c>
      <c r="E108" s="22">
        <f>'[1]pH meter #2__083118AM'!$O$2</f>
        <v>3.5073563535911592</v>
      </c>
      <c r="F1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43366.350694444445</v>
      </c>
      <c r="G108" s="6">
        <f>Table1689106[[#This Row],[Mean Value]]+$V$2</f>
        <v>3.527303060242065</v>
      </c>
      <c r="H108" s="6">
        <f>Table1689106[[#This Row],[Mean Value]]-$V$2</f>
        <v>3.4874096469402533</v>
      </c>
      <c r="I108" s="26">
        <f>Table1689106[[#This Row],[Mean Value]]+$W$2</f>
        <v>3.5472497668929703</v>
      </c>
      <c r="J108" s="26">
        <f>Table1689106[[#This Row],[Mean Value]]-($W$2)</f>
        <v>3.467462940289348</v>
      </c>
      <c r="K108" s="8">
        <f>Table1689106[[#This Row],[Mean Value]]+$X$2</f>
        <v>3.5671964735438761</v>
      </c>
      <c r="L108" s="9">
        <f>Table1689106[[#This Row],[Mean Value]]-$X$2</f>
        <v>3.4475162336384422</v>
      </c>
      <c r="M108" s="23" t="str">
        <f t="array" ref="M108">IF(OR(D108&lt;$AF$2, D108&gt;$AE$2), "Yes", "No")</f>
        <v>No</v>
      </c>
      <c r="N108" s="3"/>
      <c r="O108" s="3" t="b">
        <f>AND(Table1689106[[#This Row],[Measured Value]]&gt;Table1689106[[#This Row],[Mean Value]],D107&gt;E107,D106&gt;E106,D105&gt;E105,D104&gt;E104,D103&gt;E103,D102&gt;E102,D101&gt;E101)</f>
        <v>0</v>
      </c>
      <c r="P108" s="3" t="b">
        <f>AND(Table1689106[[#This Row],[Measured Value]]&lt;Table1689106[[#This Row],[Mean Value]],D107&lt;E107,D106&lt;E106,D105&lt;E105,D104&lt;E104,D103&lt;E103,D102&lt;E102,D101&lt;E101)</f>
        <v>0</v>
      </c>
      <c r="Q108" s="3" t="b">
        <f>AND(Table1689106[[#This Row],[Measured Value]]&gt;E107,E107&gt;E106,E106&gt;E105,E105&gt;E104,E104&gt;E103)</f>
        <v>0</v>
      </c>
      <c r="R108" s="3" t="b">
        <f>AND(Table1689106[[#This Row],[Measured Value]]&lt;E107,E107&lt;E106,E106&lt;E105,E105&lt;E104,E104&lt;E103)</f>
        <v>0</v>
      </c>
      <c r="S108" s="3" t="b">
        <f>AND(Table1689106[[#This Row],[Measured Value]]&gt;E107,E107&lt;E106,E106&gt;E105,E105&lt;E104,E104&gt;E103,E103&lt;E102,E102&gt;E101,E101&lt;E100,E100&gt;E99,E99&lt;E98,E98&gt;E97,E97&lt;E96,E96&gt;E95)</f>
        <v>0</v>
      </c>
      <c r="T108" s="3" t="b">
        <f>AND(Table1689106[[#This Row],[Measured Value]]&lt;F107,F107&gt;F106,F106&lt;F105,F105&gt;F104,F104&lt;F103,F103&gt;F102,F102&lt;F101,F101&gt;F100,F100&lt;F99,F99&gt;F98,F98&lt;F97,F97&gt;F96,F96&lt;F95)</f>
        <v>0</v>
      </c>
      <c r="AB108"/>
      <c r="AC108"/>
      <c r="AF108"/>
      <c r="AH108"/>
    </row>
    <row r="109" spans="1:34" x14ac:dyDescent="0.25">
      <c r="A109" s="2">
        <v>43366</v>
      </c>
      <c r="B109" s="17">
        <v>910</v>
      </c>
      <c r="C109" s="21" t="s">
        <v>39</v>
      </c>
      <c r="D109" s="25">
        <v>3.52</v>
      </c>
      <c r="E109" s="22">
        <f>'[1]pH meter #2__083118AM'!$O$2</f>
        <v>3.5073563535911592</v>
      </c>
      <c r="F1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43366.381944444445</v>
      </c>
      <c r="G109" s="6">
        <f>Table1689106[[#This Row],[Mean Value]]+$V$2</f>
        <v>3.527303060242065</v>
      </c>
      <c r="H109" s="6">
        <f>Table1689106[[#This Row],[Mean Value]]-$V$2</f>
        <v>3.4874096469402533</v>
      </c>
      <c r="I109" s="26">
        <f>Table1689106[[#This Row],[Mean Value]]+$W$2</f>
        <v>3.5472497668929703</v>
      </c>
      <c r="J109" s="26">
        <f>Table1689106[[#This Row],[Mean Value]]-($W$2)</f>
        <v>3.467462940289348</v>
      </c>
      <c r="K109" s="8">
        <f>Table1689106[[#This Row],[Mean Value]]+$X$2</f>
        <v>3.5671964735438761</v>
      </c>
      <c r="L109" s="9">
        <f>Table1689106[[#This Row],[Mean Value]]-$X$2</f>
        <v>3.4475162336384422</v>
      </c>
      <c r="M109" s="23" t="str">
        <f t="array" ref="M109">IF(OR(D109&lt;$AF$2, D109&gt;$AE$2), "Yes", "No")</f>
        <v>No</v>
      </c>
      <c r="N109" s="3"/>
      <c r="O109" s="3" t="b">
        <f>AND(Table1689106[[#This Row],[Measured Value]]&gt;Table1689106[[#This Row],[Mean Value]],D108&gt;E108,D107&gt;E107,D106&gt;E106,D105&gt;E105,D104&gt;E104,D103&gt;E103,D102&gt;E102)</f>
        <v>0</v>
      </c>
      <c r="P109" s="3" t="b">
        <f>AND(Table1689106[[#This Row],[Measured Value]]&lt;Table1689106[[#This Row],[Mean Value]],D108&lt;E108,D107&lt;E107,D106&lt;E106,D105&lt;E105,D104&lt;E104,D103&lt;E103,D102&lt;E102)</f>
        <v>0</v>
      </c>
      <c r="Q109" s="3" t="b">
        <f>AND(Table1689106[[#This Row],[Measured Value]]&gt;E108,E108&gt;E107,E107&gt;E106,E106&gt;E105,E105&gt;E104)</f>
        <v>0</v>
      </c>
      <c r="R109" s="3" t="b">
        <f>AND(Table1689106[[#This Row],[Measured Value]]&lt;E108,E108&lt;E107,E107&lt;E106,E106&lt;E105,E105&lt;E104)</f>
        <v>0</v>
      </c>
      <c r="S109" s="3" t="b">
        <f>AND(Table1689106[[#This Row],[Measured Value]]&gt;E108,E108&lt;E107,E107&gt;E106,E106&lt;E105,E105&gt;E104,E104&lt;E103,E103&gt;E102,E102&lt;E101,E101&gt;E100,E100&lt;E99,E99&gt;E98,E98&lt;E97,E97&gt;E96)</f>
        <v>0</v>
      </c>
      <c r="T109" s="3" t="b">
        <f>AND(Table1689106[[#This Row],[Measured Value]]&lt;F108,F108&gt;F107,F107&lt;F106,F106&gt;F105,F105&lt;F104,F104&gt;F103,F103&lt;F102,F102&gt;F101,F101&lt;F100,F100&gt;F99,F99&lt;F98,F98&gt;F97,F97&lt;F96)</f>
        <v>0</v>
      </c>
      <c r="AB109"/>
      <c r="AC109"/>
      <c r="AF109"/>
      <c r="AH109"/>
    </row>
    <row r="110" spans="1:34" x14ac:dyDescent="0.25">
      <c r="A110" s="2">
        <v>43366</v>
      </c>
      <c r="B110" s="17">
        <v>940</v>
      </c>
      <c r="C110" s="21" t="s">
        <v>39</v>
      </c>
      <c r="D110" s="25">
        <v>3.51</v>
      </c>
      <c r="E110" s="22">
        <f>'[1]pH meter #2__083118AM'!$O$2</f>
        <v>3.5073563535911592</v>
      </c>
      <c r="F1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43366.402777777781</v>
      </c>
      <c r="G110" s="6">
        <f>Table1689106[[#This Row],[Mean Value]]+$V$2</f>
        <v>3.527303060242065</v>
      </c>
      <c r="H110" s="6">
        <f>Table1689106[[#This Row],[Mean Value]]-$V$2</f>
        <v>3.4874096469402533</v>
      </c>
      <c r="I110" s="26">
        <f>Table1689106[[#This Row],[Mean Value]]+$W$2</f>
        <v>3.5472497668929703</v>
      </c>
      <c r="J110" s="26">
        <f>Table1689106[[#This Row],[Mean Value]]-($W$2)</f>
        <v>3.467462940289348</v>
      </c>
      <c r="K110" s="8">
        <f>Table1689106[[#This Row],[Mean Value]]+$X$2</f>
        <v>3.5671964735438761</v>
      </c>
      <c r="L110" s="9">
        <f>Table1689106[[#This Row],[Mean Value]]-$X$2</f>
        <v>3.4475162336384422</v>
      </c>
      <c r="M110" s="23" t="str">
        <f t="array" ref="M110">IF(OR(D110&lt;$AF$2, D110&gt;$AE$2), "Yes", "No")</f>
        <v>No</v>
      </c>
      <c r="N110" s="3"/>
      <c r="O110" s="3" t="b">
        <f>AND(Table1689106[[#This Row],[Measured Value]]&gt;Table1689106[[#This Row],[Mean Value]],D109&gt;E109,D108&gt;E108,D107&gt;E107,D106&gt;E106,D105&gt;E105,D104&gt;E104,D103&gt;E103)</f>
        <v>0</v>
      </c>
      <c r="P110" s="3" t="b">
        <f>AND(Table1689106[[#This Row],[Measured Value]]&lt;Table1689106[[#This Row],[Mean Value]],D109&lt;E109,D108&lt;E108,D107&lt;E107,D106&lt;E106,D105&lt;E105,D104&lt;E104,D103&lt;E103)</f>
        <v>0</v>
      </c>
      <c r="Q110" s="3" t="b">
        <f>AND(Table1689106[[#This Row],[Measured Value]]&gt;E109,E109&gt;E108,E108&gt;E107,E107&gt;E106,E106&gt;E105)</f>
        <v>0</v>
      </c>
      <c r="R110" s="3" t="b">
        <f>AND(Table1689106[[#This Row],[Measured Value]]&lt;E109,E109&lt;E108,E108&lt;E107,E107&lt;E106,E106&lt;E105)</f>
        <v>0</v>
      </c>
      <c r="S110" s="3" t="b">
        <f>AND(Table1689106[[#This Row],[Measured Value]]&gt;E109,E109&lt;E108,E108&gt;E107,E107&lt;E106,E106&gt;E105,E105&lt;E104,E104&gt;E103,E103&lt;E102,E102&gt;E101,E101&lt;E100,E100&gt;E99,E99&lt;E98,E98&gt;E97)</f>
        <v>0</v>
      </c>
      <c r="T110" s="3" t="b">
        <f>AND(Table1689106[[#This Row],[Measured Value]]&lt;F109,F109&gt;F108,F108&lt;F107,F107&gt;F106,F106&lt;F105,F105&gt;F104,F104&lt;F103,F103&gt;F102,F102&lt;F101,F101&gt;F100,F100&lt;F99,F99&gt;F98,F98&lt;F97)</f>
        <v>0</v>
      </c>
      <c r="AB110"/>
      <c r="AC110"/>
      <c r="AF110"/>
      <c r="AH110"/>
    </row>
    <row r="111" spans="1:34" x14ac:dyDescent="0.25">
      <c r="A111" s="2">
        <v>43366</v>
      </c>
      <c r="B111" s="17">
        <v>1107</v>
      </c>
      <c r="C111" s="21" t="s">
        <v>39</v>
      </c>
      <c r="D111" s="25">
        <v>3.52</v>
      </c>
      <c r="E111" s="22">
        <f>'[1]pH meter #2__083118AM'!$O$2</f>
        <v>3.5073563535911592</v>
      </c>
      <c r="F1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43366.463194444441</v>
      </c>
      <c r="G111" s="6">
        <f>Table1689106[[#This Row],[Mean Value]]+$V$2</f>
        <v>3.527303060242065</v>
      </c>
      <c r="H111" s="6">
        <f>Table1689106[[#This Row],[Mean Value]]-$V$2</f>
        <v>3.4874096469402533</v>
      </c>
      <c r="I111" s="26">
        <f>Table1689106[[#This Row],[Mean Value]]+$W$2</f>
        <v>3.5472497668929703</v>
      </c>
      <c r="J111" s="26">
        <f>Table1689106[[#This Row],[Mean Value]]-($W$2)</f>
        <v>3.467462940289348</v>
      </c>
      <c r="K111" s="8">
        <f>Table1689106[[#This Row],[Mean Value]]+$X$2</f>
        <v>3.5671964735438761</v>
      </c>
      <c r="L111" s="9">
        <f>Table1689106[[#This Row],[Mean Value]]-$X$2</f>
        <v>3.4475162336384422</v>
      </c>
      <c r="M111" s="23" t="str">
        <f t="array" ref="M111">IF(OR(D111&lt;$AF$2, D111&gt;$AE$2), "Yes", "No")</f>
        <v>No</v>
      </c>
      <c r="N111" s="3"/>
      <c r="O111" s="3" t="b">
        <f>AND(Table1689106[[#This Row],[Measured Value]]&gt;Table1689106[[#This Row],[Mean Value]],D110&gt;E110,D109&gt;E109,D108&gt;E108,D107&gt;E107,D106&gt;E106,D105&gt;E105,D104&gt;E104)</f>
        <v>0</v>
      </c>
      <c r="P111" s="3" t="b">
        <f>AND(Table1689106[[#This Row],[Measured Value]]&lt;Table1689106[[#This Row],[Mean Value]],D110&lt;E110,D109&lt;E109,D108&lt;E108,D107&lt;E107,D106&lt;E106,D105&lt;E105,D104&lt;E104)</f>
        <v>0</v>
      </c>
      <c r="Q111" s="3" t="b">
        <f>AND(Table1689106[[#This Row],[Measured Value]]&gt;E110,E110&gt;E109,E109&gt;E108,E108&gt;E107,E107&gt;E106)</f>
        <v>0</v>
      </c>
      <c r="R111" s="3" t="b">
        <f>AND(Table1689106[[#This Row],[Measured Value]]&lt;E110,E110&lt;E109,E109&lt;E108,E108&lt;E107,E107&lt;E106)</f>
        <v>0</v>
      </c>
      <c r="S111" s="3" t="b">
        <f>AND(Table1689106[[#This Row],[Measured Value]]&gt;E110,E110&lt;E109,E109&gt;E108,E108&lt;E107,E107&gt;E106,E106&lt;E105,E105&gt;E104,E104&lt;E103,E103&gt;E102,E102&lt;E101,E101&gt;E100,E100&lt;E99,E99&gt;E98)</f>
        <v>0</v>
      </c>
      <c r="T111" s="3" t="b">
        <f>AND(Table1689106[[#This Row],[Measured Value]]&lt;F110,F110&gt;F109,F109&lt;F108,F108&gt;F107,F107&lt;F106,F106&gt;F105,F105&lt;F104,F104&gt;F103,F103&lt;F102,F102&gt;F101,F101&lt;F100,F100&gt;F99,F99&lt;F98)</f>
        <v>0</v>
      </c>
      <c r="AB111"/>
      <c r="AC111"/>
      <c r="AF111"/>
      <c r="AH111"/>
    </row>
    <row r="112" spans="1:34" x14ac:dyDescent="0.25">
      <c r="A112" s="2">
        <v>43366</v>
      </c>
      <c r="B112" s="17">
        <v>1320</v>
      </c>
      <c r="C112" s="21" t="s">
        <v>39</v>
      </c>
      <c r="D112" s="25">
        <v>3.52</v>
      </c>
      <c r="E112" s="22">
        <f>'[1]pH meter #2__083118AM'!$O$2</f>
        <v>3.5073563535911592</v>
      </c>
      <c r="F1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43366.555555555555</v>
      </c>
      <c r="G112" s="6">
        <f>Table1689106[[#This Row],[Mean Value]]+$V$2</f>
        <v>3.527303060242065</v>
      </c>
      <c r="H112" s="6">
        <f>Table1689106[[#This Row],[Mean Value]]-$V$2</f>
        <v>3.4874096469402533</v>
      </c>
      <c r="I112" s="26">
        <f>Table1689106[[#This Row],[Mean Value]]+$W$2</f>
        <v>3.5472497668929703</v>
      </c>
      <c r="J112" s="26">
        <f>Table1689106[[#This Row],[Mean Value]]-($W$2)</f>
        <v>3.467462940289348</v>
      </c>
      <c r="K112" s="8">
        <f>Table1689106[[#This Row],[Mean Value]]+$X$2</f>
        <v>3.5671964735438761</v>
      </c>
      <c r="L112" s="9">
        <f>Table1689106[[#This Row],[Mean Value]]-$X$2</f>
        <v>3.4475162336384422</v>
      </c>
      <c r="M112" s="23" t="str">
        <f t="array" ref="M112">IF(OR(D112&lt;$AF$2, D112&gt;$AE$2), "Yes", "No")</f>
        <v>No</v>
      </c>
      <c r="N112" s="3"/>
      <c r="O112" s="3" t="b">
        <f>AND(Table1689106[[#This Row],[Measured Value]]&gt;Table1689106[[#This Row],[Mean Value]],D111&gt;E111,D110&gt;E110,D109&gt;E109,D108&gt;E108,D107&gt;E107,D106&gt;E106,D105&gt;E105)</f>
        <v>0</v>
      </c>
      <c r="P112" s="3" t="b">
        <f>AND(Table1689106[[#This Row],[Measured Value]]&lt;Table1689106[[#This Row],[Mean Value]],D111&lt;E111,D110&lt;E110,D109&lt;E109,D108&lt;E108,D107&lt;E107,D106&lt;E106,D105&lt;E105)</f>
        <v>0</v>
      </c>
      <c r="Q112" s="3" t="b">
        <f>AND(Table1689106[[#This Row],[Measured Value]]&gt;E111,E111&gt;E110,E110&gt;E109,E109&gt;E108,E108&gt;E107)</f>
        <v>0</v>
      </c>
      <c r="R112" s="3" t="b">
        <f>AND(Table1689106[[#This Row],[Measured Value]]&lt;E111,E111&lt;E110,E110&lt;E109,E109&lt;E108,E108&lt;E107)</f>
        <v>0</v>
      </c>
      <c r="S112" s="3" t="b">
        <f>AND(Table1689106[[#This Row],[Measured Value]]&gt;E111,E111&lt;E110,E110&gt;E109,E109&lt;E108,E108&gt;E107,E107&lt;E106,E106&gt;E105,E105&lt;E104,E104&gt;E103,E103&lt;E102,E102&gt;E101,E101&lt;E100,E100&gt;E99)</f>
        <v>0</v>
      </c>
      <c r="T112" s="3" t="b">
        <f>AND(Table1689106[[#This Row],[Measured Value]]&lt;F111,F111&gt;F110,F110&lt;F109,F109&gt;F108,F108&lt;F107,F107&gt;F106,F106&lt;F105,F105&gt;F104,F104&lt;F103,F103&gt;F102,F102&lt;F101,F101&gt;F100,F100&lt;F99)</f>
        <v>0</v>
      </c>
      <c r="AB112"/>
      <c r="AC112"/>
      <c r="AF112"/>
      <c r="AH112"/>
    </row>
    <row r="113" spans="1:34" x14ac:dyDescent="0.25">
      <c r="A113" s="2">
        <v>43367</v>
      </c>
      <c r="B113" s="17">
        <v>600</v>
      </c>
      <c r="C113" s="21" t="s">
        <v>30</v>
      </c>
      <c r="D113" s="25">
        <v>3.51</v>
      </c>
      <c r="E113" s="22">
        <f>'[1]pH meter #2__083118AM'!$O$2</f>
        <v>3.5073563535911592</v>
      </c>
      <c r="F1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43367.25</v>
      </c>
      <c r="G113" s="6">
        <f>Table1689106[[#This Row],[Mean Value]]+$V$2</f>
        <v>3.527303060242065</v>
      </c>
      <c r="H113" s="6">
        <f>Table1689106[[#This Row],[Mean Value]]-$V$2</f>
        <v>3.4874096469402533</v>
      </c>
      <c r="I113" s="26">
        <f>Table1689106[[#This Row],[Mean Value]]+$W$2</f>
        <v>3.5472497668929703</v>
      </c>
      <c r="J113" s="26">
        <f>Table1689106[[#This Row],[Mean Value]]-($W$2)</f>
        <v>3.467462940289348</v>
      </c>
      <c r="K113" s="8">
        <f>Table1689106[[#This Row],[Mean Value]]+$X$2</f>
        <v>3.5671964735438761</v>
      </c>
      <c r="L113" s="9">
        <f>Table1689106[[#This Row],[Mean Value]]-$X$2</f>
        <v>3.4475162336384422</v>
      </c>
      <c r="M113" s="23" t="str">
        <f t="array" ref="M113">IF(OR(D113&lt;$AF$2, D113&gt;$AE$2), "Yes", "No")</f>
        <v>No</v>
      </c>
      <c r="N113" s="3"/>
      <c r="O113" s="3" t="b">
        <f>AND(Table1689106[[#This Row],[Measured Value]]&gt;Table1689106[[#This Row],[Mean Value]],D112&gt;E112,D111&gt;E111,D110&gt;E110,D109&gt;E109,D108&gt;E108,D107&gt;E107,D106&gt;E106)</f>
        <v>0</v>
      </c>
      <c r="P113" s="3" t="b">
        <f>AND(Table1689106[[#This Row],[Measured Value]]&lt;Table1689106[[#This Row],[Mean Value]],D112&lt;E112,D111&lt;E111,D110&lt;E110,D109&lt;E109,D108&lt;E108,D107&lt;E107,D106&lt;E106)</f>
        <v>0</v>
      </c>
      <c r="Q113" s="3" t="b">
        <f>AND(Table1689106[[#This Row],[Measured Value]]&gt;E112,E112&gt;E111,E111&gt;E110,E110&gt;E109,E109&gt;E108)</f>
        <v>0</v>
      </c>
      <c r="R113" s="3" t="b">
        <f>AND(Table1689106[[#This Row],[Measured Value]]&lt;E112,E112&lt;E111,E111&lt;E110,E110&lt;E109,E109&lt;E108)</f>
        <v>0</v>
      </c>
      <c r="S113" s="3" t="b">
        <f>AND(Table1689106[[#This Row],[Measured Value]]&gt;E112,E112&lt;E111,E111&gt;E110,E110&lt;E109,E109&gt;E108,E108&lt;E107,E107&gt;E106,E106&lt;E105,E105&gt;E104,E104&lt;E103,E103&gt;E102,E102&lt;E101,E101&gt;E100)</f>
        <v>0</v>
      </c>
      <c r="T113" s="3" t="b">
        <f>AND(Table1689106[[#This Row],[Measured Value]]&lt;F112,F112&gt;F111,F111&lt;F110,F110&gt;F109,F109&lt;F108,F108&gt;F107,F107&lt;F106,F106&gt;F105,F105&lt;F104,F104&gt;F103,F103&lt;F102,F102&gt;F101,F101&lt;F100)</f>
        <v>0</v>
      </c>
      <c r="AB113"/>
      <c r="AC113"/>
      <c r="AF113"/>
      <c r="AH113"/>
    </row>
    <row r="114" spans="1:34" x14ac:dyDescent="0.25">
      <c r="A114" s="2">
        <v>43367</v>
      </c>
      <c r="B114" s="17">
        <v>621</v>
      </c>
      <c r="C114" s="21" t="s">
        <v>31</v>
      </c>
      <c r="D114" s="25">
        <v>3.51</v>
      </c>
      <c r="E114" s="22">
        <f>'[1]pH meter #2__083118AM'!$O$2</f>
        <v>3.5073563535911592</v>
      </c>
      <c r="F1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43367.26458333333</v>
      </c>
      <c r="G114" s="6">
        <f>Table1689106[[#This Row],[Mean Value]]+$V$2</f>
        <v>3.527303060242065</v>
      </c>
      <c r="H114" s="6">
        <f>Table1689106[[#This Row],[Mean Value]]-$V$2</f>
        <v>3.4874096469402533</v>
      </c>
      <c r="I114" s="26">
        <f>Table1689106[[#This Row],[Mean Value]]+$W$2</f>
        <v>3.5472497668929703</v>
      </c>
      <c r="J114" s="26">
        <f>Table1689106[[#This Row],[Mean Value]]-($W$2)</f>
        <v>3.467462940289348</v>
      </c>
      <c r="K114" s="8">
        <f>Table1689106[[#This Row],[Mean Value]]+$X$2</f>
        <v>3.5671964735438761</v>
      </c>
      <c r="L114" s="9">
        <f>Table1689106[[#This Row],[Mean Value]]-$X$2</f>
        <v>3.4475162336384422</v>
      </c>
      <c r="M114" s="23" t="str">
        <f t="array" ref="M114">IF(OR(D114&lt;$AF$2, D114&gt;$AE$2), "Yes", "No")</f>
        <v>No</v>
      </c>
      <c r="N114" s="3"/>
      <c r="O114" s="3" t="b">
        <f>AND(Table1689106[[#This Row],[Measured Value]]&gt;Table1689106[[#This Row],[Mean Value]],D113&gt;E113,D112&gt;E112,D111&gt;E111,D110&gt;E110,D109&gt;E109,D108&gt;E108,D107&gt;E107)</f>
        <v>0</v>
      </c>
      <c r="P114" s="3" t="b">
        <f>AND(Table1689106[[#This Row],[Measured Value]]&lt;Table1689106[[#This Row],[Mean Value]],D113&lt;E113,D112&lt;E112,D111&lt;E111,D110&lt;E110,D109&lt;E109,D108&lt;E108,D107&lt;E107)</f>
        <v>0</v>
      </c>
      <c r="Q114" s="3" t="b">
        <f>AND(Table1689106[[#This Row],[Measured Value]]&gt;E113,E113&gt;E112,E112&gt;E111,E111&gt;E110,E110&gt;E109)</f>
        <v>0</v>
      </c>
      <c r="R114" s="3" t="b">
        <f>AND(Table1689106[[#This Row],[Measured Value]]&lt;E113,E113&lt;E112,E112&lt;E111,E111&lt;E110,E110&lt;E109)</f>
        <v>0</v>
      </c>
      <c r="S114" s="3" t="b">
        <f>AND(Table1689106[[#This Row],[Measured Value]]&gt;E113,E113&lt;E112,E112&gt;E111,E111&lt;E110,E110&gt;E109,E109&lt;E108,E108&gt;E107,E107&lt;E106,E106&gt;E105,E105&lt;E104,E104&gt;E103,E103&lt;E102,E102&gt;E101)</f>
        <v>0</v>
      </c>
      <c r="T114" s="3" t="b">
        <f>AND(Table1689106[[#This Row],[Measured Value]]&lt;F113,F113&gt;F112,F112&lt;F111,F111&gt;F110,F110&lt;F109,F109&gt;F108,F108&lt;F107,F107&gt;F106,F106&lt;F105,F105&gt;F104,F104&lt;F103,F103&gt;F102,F102&lt;F101)</f>
        <v>0</v>
      </c>
      <c r="AB114"/>
      <c r="AC114"/>
      <c r="AF114"/>
      <c r="AH114"/>
    </row>
    <row r="115" spans="1:34" x14ac:dyDescent="0.25">
      <c r="A115" s="2">
        <v>43367</v>
      </c>
      <c r="B115" s="17">
        <v>642</v>
      </c>
      <c r="C115" s="21" t="s">
        <v>31</v>
      </c>
      <c r="D115" s="25">
        <v>3.53</v>
      </c>
      <c r="E115" s="22">
        <f>'[1]pH meter #2__083118AM'!$O$2</f>
        <v>3.5073563535911592</v>
      </c>
      <c r="F1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43367.279166666667</v>
      </c>
      <c r="G115" s="6">
        <f>Table1689106[[#This Row],[Mean Value]]+$V$2</f>
        <v>3.527303060242065</v>
      </c>
      <c r="H115" s="6">
        <f>Table1689106[[#This Row],[Mean Value]]-$V$2</f>
        <v>3.4874096469402533</v>
      </c>
      <c r="I115" s="26">
        <f>Table1689106[[#This Row],[Mean Value]]+$W$2</f>
        <v>3.5472497668929703</v>
      </c>
      <c r="J115" s="26">
        <f>Table1689106[[#This Row],[Mean Value]]-($W$2)</f>
        <v>3.467462940289348</v>
      </c>
      <c r="K115" s="8">
        <f>Table1689106[[#This Row],[Mean Value]]+$X$2</f>
        <v>3.5671964735438761</v>
      </c>
      <c r="L115" s="9">
        <f>Table1689106[[#This Row],[Mean Value]]-$X$2</f>
        <v>3.4475162336384422</v>
      </c>
      <c r="M115" s="23" t="str">
        <f t="array" ref="M115">IF(OR(D115&lt;$AF$2, D115&gt;$AE$2), "Yes", "No")</f>
        <v>No</v>
      </c>
      <c r="N115" s="3"/>
      <c r="O115" s="3" t="b">
        <f>AND(Table1689106[[#This Row],[Measured Value]]&gt;Table1689106[[#This Row],[Mean Value]],D114&gt;E114,D113&gt;E113,D112&gt;E112,D111&gt;E111,D110&gt;E110,D109&gt;E109,D108&gt;E108)</f>
        <v>1</v>
      </c>
      <c r="P115" s="3" t="b">
        <f>AND(Table1689106[[#This Row],[Measured Value]]&lt;Table1689106[[#This Row],[Mean Value]],D114&lt;E114,D113&lt;E113,D112&lt;E112,D111&lt;E111,D110&lt;E110,D109&lt;E109,D108&lt;E108)</f>
        <v>0</v>
      </c>
      <c r="Q115" s="3" t="b">
        <f>AND(Table1689106[[#This Row],[Measured Value]]&gt;E114,E114&gt;E113,E113&gt;E112,E112&gt;E111,E111&gt;E110)</f>
        <v>0</v>
      </c>
      <c r="R115" s="3" t="b">
        <f>AND(Table1689106[[#This Row],[Measured Value]]&lt;E114,E114&lt;E113,E113&lt;E112,E112&lt;E111,E111&lt;E110)</f>
        <v>0</v>
      </c>
      <c r="S115" s="3" t="b">
        <f>AND(Table1689106[[#This Row],[Measured Value]]&gt;E114,E114&lt;E113,E113&gt;E112,E112&lt;E111,E111&gt;E110,E110&lt;E109,E109&gt;E108,E108&lt;E107,E107&gt;E106,E106&lt;E105,E105&gt;E104,E104&lt;E103,E103&gt;E102)</f>
        <v>0</v>
      </c>
      <c r="T115" s="3" t="b">
        <f>AND(Table1689106[[#This Row],[Measured Value]]&lt;F114,F114&gt;F113,F113&lt;F112,F112&gt;F111,F111&lt;F110,F110&gt;F109,F109&lt;F108,F108&gt;F107,F107&lt;F106,F106&gt;F105,F105&lt;F104,F104&gt;F103,F103&lt;F102)</f>
        <v>0</v>
      </c>
      <c r="AB115"/>
      <c r="AC115"/>
      <c r="AF115"/>
      <c r="AH115"/>
    </row>
    <row r="116" spans="1:34" x14ac:dyDescent="0.25">
      <c r="A116" s="2">
        <v>43367</v>
      </c>
      <c r="B116" s="17">
        <v>719</v>
      </c>
      <c r="C116" s="21" t="s">
        <v>40</v>
      </c>
      <c r="D116" s="25">
        <v>3.51</v>
      </c>
      <c r="E116" s="22">
        <f>'[1]pH meter #2__083118AM'!$O$2</f>
        <v>3.5073563535911592</v>
      </c>
      <c r="F1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43367.304861111108</v>
      </c>
      <c r="G116" s="6">
        <f>Table1689106[[#This Row],[Mean Value]]+$V$2</f>
        <v>3.527303060242065</v>
      </c>
      <c r="H116" s="6">
        <f>Table1689106[[#This Row],[Mean Value]]-$V$2</f>
        <v>3.4874096469402533</v>
      </c>
      <c r="I116" s="26">
        <f>Table1689106[[#This Row],[Mean Value]]+$W$2</f>
        <v>3.5472497668929703</v>
      </c>
      <c r="J116" s="26">
        <f>Table1689106[[#This Row],[Mean Value]]-($W$2)</f>
        <v>3.467462940289348</v>
      </c>
      <c r="K116" s="8">
        <f>Table1689106[[#This Row],[Mean Value]]+$X$2</f>
        <v>3.5671964735438761</v>
      </c>
      <c r="L116" s="9">
        <f>Table1689106[[#This Row],[Mean Value]]-$X$2</f>
        <v>3.4475162336384422</v>
      </c>
      <c r="M116" s="23" t="str">
        <f t="array" ref="M116">IF(OR(D116&lt;$AF$2, D116&gt;$AE$2), "Yes", "No")</f>
        <v>No</v>
      </c>
      <c r="N116" s="3"/>
      <c r="O116" s="3" t="b">
        <f>AND(Table1689106[[#This Row],[Measured Value]]&gt;Table1689106[[#This Row],[Mean Value]],D115&gt;E115,D114&gt;E114,D113&gt;E113,D112&gt;E112,D111&gt;E111,D110&gt;E110,D109&gt;E109)</f>
        <v>1</v>
      </c>
      <c r="P116" s="3" t="b">
        <f>AND(Table1689106[[#This Row],[Measured Value]]&lt;Table1689106[[#This Row],[Mean Value]],D115&lt;E115,D114&lt;E114,D113&lt;E113,D112&lt;E112,D111&lt;E111,D110&lt;E110,D109&lt;E109)</f>
        <v>0</v>
      </c>
      <c r="Q116" s="3" t="b">
        <f>AND(Table1689106[[#This Row],[Measured Value]]&gt;E115,E115&gt;E114,E114&gt;E113,E113&gt;E112,E112&gt;E111)</f>
        <v>0</v>
      </c>
      <c r="R116" s="3" t="b">
        <f>AND(Table1689106[[#This Row],[Measured Value]]&lt;E115,E115&lt;E114,E114&lt;E113,E113&lt;E112,E112&lt;E111)</f>
        <v>0</v>
      </c>
      <c r="S116" s="3" t="b">
        <f>AND(Table1689106[[#This Row],[Measured Value]]&gt;E115,E115&lt;E114,E114&gt;E113,E113&lt;E112,E112&gt;E111,E111&lt;E110,E110&gt;E109,E109&lt;E108,E108&gt;E107,E107&lt;E106,E106&gt;E105,E105&lt;E104,E104&gt;E103)</f>
        <v>0</v>
      </c>
      <c r="T116" s="3" t="b">
        <f>AND(Table1689106[[#This Row],[Measured Value]]&lt;F115,F115&gt;F114,F114&lt;F113,F113&gt;F112,F112&lt;F111,F111&gt;F110,F110&lt;F109,F109&gt;F108,F108&lt;F107,F107&gt;F106,F106&lt;F105,F105&gt;F104,F104&lt;F103)</f>
        <v>0</v>
      </c>
      <c r="AB116"/>
      <c r="AC116"/>
      <c r="AF116"/>
      <c r="AH116"/>
    </row>
    <row r="117" spans="1:34" x14ac:dyDescent="0.25">
      <c r="A117" s="2">
        <v>43367</v>
      </c>
      <c r="B117" s="17">
        <v>751</v>
      </c>
      <c r="C117" s="21" t="s">
        <v>40</v>
      </c>
      <c r="D117" s="25">
        <v>3.51</v>
      </c>
      <c r="E117" s="22">
        <f>'[1]pH meter #2__083118AM'!$O$2</f>
        <v>3.5073563535911592</v>
      </c>
      <c r="F1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43367.32708333333</v>
      </c>
      <c r="G117" s="6">
        <f>Table1689106[[#This Row],[Mean Value]]+$V$2</f>
        <v>3.527303060242065</v>
      </c>
      <c r="H117" s="6">
        <f>Table1689106[[#This Row],[Mean Value]]-$V$2</f>
        <v>3.4874096469402533</v>
      </c>
      <c r="I117" s="26">
        <f>Table1689106[[#This Row],[Mean Value]]+$W$2</f>
        <v>3.5472497668929703</v>
      </c>
      <c r="J117" s="26">
        <f>Table1689106[[#This Row],[Mean Value]]-($W$2)</f>
        <v>3.467462940289348</v>
      </c>
      <c r="K117" s="8">
        <f>Table1689106[[#This Row],[Mean Value]]+$X$2</f>
        <v>3.5671964735438761</v>
      </c>
      <c r="L117" s="9">
        <f>Table1689106[[#This Row],[Mean Value]]-$X$2</f>
        <v>3.4475162336384422</v>
      </c>
      <c r="M117" s="23" t="str">
        <f t="array" ref="M117">IF(OR(D117&lt;$AF$2, D117&gt;$AE$2), "Yes", "No")</f>
        <v>No</v>
      </c>
      <c r="N117" s="3"/>
      <c r="O117" s="3" t="b">
        <f>AND(Table1689106[[#This Row],[Measured Value]]&gt;Table1689106[[#This Row],[Mean Value]],D116&gt;E116,D115&gt;E115,D114&gt;E114,D113&gt;E113,D112&gt;E112,D111&gt;E111,D110&gt;E110)</f>
        <v>1</v>
      </c>
      <c r="P117" s="3" t="b">
        <f>AND(Table1689106[[#This Row],[Measured Value]]&lt;Table1689106[[#This Row],[Mean Value]],D116&lt;E116,D115&lt;E115,D114&lt;E114,D113&lt;E113,D112&lt;E112,D111&lt;E111,D110&lt;E110)</f>
        <v>0</v>
      </c>
      <c r="Q117" s="3" t="b">
        <f>AND(Table1689106[[#This Row],[Measured Value]]&gt;E116,E116&gt;E115,E115&gt;E114,E114&gt;E113,E113&gt;E112)</f>
        <v>0</v>
      </c>
      <c r="R117" s="3" t="b">
        <f>AND(Table1689106[[#This Row],[Measured Value]]&lt;E116,E116&lt;E115,E115&lt;E114,E114&lt;E113,E113&lt;E112)</f>
        <v>0</v>
      </c>
      <c r="S117" s="3" t="b">
        <f>AND(Table1689106[[#This Row],[Measured Value]]&gt;E116,E116&lt;E115,E115&gt;E114,E114&lt;E113,E113&gt;E112,E112&lt;E111,E111&gt;E110,E110&lt;E109,E109&gt;E108,E108&lt;E107,E107&gt;E106,E106&lt;E105,E105&gt;E104)</f>
        <v>0</v>
      </c>
      <c r="T117" s="3" t="b">
        <f>AND(Table1689106[[#This Row],[Measured Value]]&lt;F116,F116&gt;F115,F115&lt;F114,F114&gt;F113,F113&lt;F112,F112&gt;F111,F111&lt;F110,F110&gt;F109,F109&lt;F108,F108&gt;F107,F107&lt;F106,F106&gt;F105,F105&lt;F104)</f>
        <v>0</v>
      </c>
      <c r="AB117"/>
      <c r="AC117"/>
      <c r="AF117"/>
      <c r="AH117"/>
    </row>
    <row r="118" spans="1:34" x14ac:dyDescent="0.25">
      <c r="A118" s="2">
        <v>43367</v>
      </c>
      <c r="B118" s="17">
        <v>805</v>
      </c>
      <c r="C118" s="21" t="s">
        <v>37</v>
      </c>
      <c r="D118" s="25">
        <v>3.52</v>
      </c>
      <c r="E118" s="22">
        <f>'[1]pH meter #2__083118AM'!$O$2</f>
        <v>3.5073563535911592</v>
      </c>
      <c r="F1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43367.336805555555</v>
      </c>
      <c r="G118" s="6">
        <f>Table1689106[[#This Row],[Mean Value]]+$V$2</f>
        <v>3.527303060242065</v>
      </c>
      <c r="H118" s="6">
        <f>Table1689106[[#This Row],[Mean Value]]-$V$2</f>
        <v>3.4874096469402533</v>
      </c>
      <c r="I118" s="26">
        <f>Table1689106[[#This Row],[Mean Value]]+$W$2</f>
        <v>3.5472497668929703</v>
      </c>
      <c r="J118" s="26">
        <f>Table1689106[[#This Row],[Mean Value]]-($W$2)</f>
        <v>3.467462940289348</v>
      </c>
      <c r="K118" s="8">
        <f>Table1689106[[#This Row],[Mean Value]]+$X$2</f>
        <v>3.5671964735438761</v>
      </c>
      <c r="L118" s="9">
        <f>Table1689106[[#This Row],[Mean Value]]-$X$2</f>
        <v>3.4475162336384422</v>
      </c>
      <c r="M118" s="23" t="str">
        <f t="array" ref="M118">IF(OR(D118&lt;$AF$2, D118&gt;$AE$2), "Yes", "No")</f>
        <v>No</v>
      </c>
      <c r="N118" s="3"/>
      <c r="O118" s="3" t="b">
        <f>AND(Table1689106[[#This Row],[Measured Value]]&gt;Table1689106[[#This Row],[Mean Value]],D117&gt;E117,D116&gt;E116,D115&gt;E115,D114&gt;E114,D113&gt;E113,D112&gt;E112,D111&gt;E111)</f>
        <v>1</v>
      </c>
      <c r="P118" s="3" t="b">
        <f>AND(Table1689106[[#This Row],[Measured Value]]&lt;Table1689106[[#This Row],[Mean Value]],D117&lt;E117,D116&lt;E116,D115&lt;E115,D114&lt;E114,D113&lt;E113,D112&lt;E112,D111&lt;E111)</f>
        <v>0</v>
      </c>
      <c r="Q118" s="3" t="b">
        <f>AND(Table1689106[[#This Row],[Measured Value]]&gt;E117,E117&gt;E116,E116&gt;E115,E115&gt;E114,E114&gt;E113)</f>
        <v>0</v>
      </c>
      <c r="R118" s="3" t="b">
        <f>AND(Table1689106[[#This Row],[Measured Value]]&lt;E117,E117&lt;E116,E116&lt;E115,E115&lt;E114,E114&lt;E113)</f>
        <v>0</v>
      </c>
      <c r="S118" s="3" t="b">
        <f>AND(Table1689106[[#This Row],[Measured Value]]&gt;E117,E117&lt;E116,E116&gt;E115,E115&lt;E114,E114&gt;E113,E113&lt;E112,E112&gt;E111,E111&lt;E110,E110&gt;E109,E109&lt;E108,E108&gt;E107,E107&lt;E106,E106&gt;E105)</f>
        <v>0</v>
      </c>
      <c r="T118" s="3" t="b">
        <f>AND(Table1689106[[#This Row],[Measured Value]]&lt;F117,F117&gt;F116,F116&lt;F115,F115&gt;F114,F114&lt;F113,F113&gt;F112,F112&lt;F111,F111&gt;F110,F110&lt;F109,F109&gt;F108,F108&lt;F107,F107&gt;F106,F106&lt;F105)</f>
        <v>0</v>
      </c>
      <c r="AB118"/>
      <c r="AC118"/>
      <c r="AF118"/>
      <c r="AH118"/>
    </row>
    <row r="119" spans="1:34" x14ac:dyDescent="0.25">
      <c r="A119" s="2">
        <v>43367</v>
      </c>
      <c r="B119" s="17">
        <v>831</v>
      </c>
      <c r="C119" s="21" t="s">
        <v>40</v>
      </c>
      <c r="D119" s="25">
        <v>3.52</v>
      </c>
      <c r="E119" s="22">
        <f>'[1]pH meter #2__083118AM'!$O$2</f>
        <v>3.5073563535911592</v>
      </c>
      <c r="F1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43367.354861111111</v>
      </c>
      <c r="G119" s="6">
        <f>Table1689106[[#This Row],[Mean Value]]+$V$2</f>
        <v>3.527303060242065</v>
      </c>
      <c r="H119" s="6">
        <f>Table1689106[[#This Row],[Mean Value]]-$V$2</f>
        <v>3.4874096469402533</v>
      </c>
      <c r="I119" s="26">
        <f>Table1689106[[#This Row],[Mean Value]]+$W$2</f>
        <v>3.5472497668929703</v>
      </c>
      <c r="J119" s="26">
        <f>Table1689106[[#This Row],[Mean Value]]-($W$2)</f>
        <v>3.467462940289348</v>
      </c>
      <c r="K119" s="8">
        <f>Table1689106[[#This Row],[Mean Value]]+$X$2</f>
        <v>3.5671964735438761</v>
      </c>
      <c r="L119" s="9">
        <f>Table1689106[[#This Row],[Mean Value]]-$X$2</f>
        <v>3.4475162336384422</v>
      </c>
      <c r="M119" s="23" t="str">
        <f t="array" ref="M119">IF(OR(D119&lt;$AF$2, D119&gt;$AE$2), "Yes", "No")</f>
        <v>No</v>
      </c>
      <c r="N119" s="3"/>
      <c r="O119" s="3" t="b">
        <f>AND(Table1689106[[#This Row],[Measured Value]]&gt;Table1689106[[#This Row],[Mean Value]],D118&gt;E118,D117&gt;E117,D116&gt;E116,D115&gt;E115,D114&gt;E114,D113&gt;E113,D112&gt;E112)</f>
        <v>1</v>
      </c>
      <c r="P119" s="3" t="b">
        <f>AND(Table1689106[[#This Row],[Measured Value]]&lt;Table1689106[[#This Row],[Mean Value]],D118&lt;E118,D117&lt;E117,D116&lt;E116,D115&lt;E115,D114&lt;E114,D113&lt;E113,D112&lt;E112)</f>
        <v>0</v>
      </c>
      <c r="Q119" s="3" t="b">
        <f>AND(Table1689106[[#This Row],[Measured Value]]&gt;E118,E118&gt;E117,E117&gt;E116,E116&gt;E115,E115&gt;E114)</f>
        <v>0</v>
      </c>
      <c r="R119" s="3" t="b">
        <f>AND(Table1689106[[#This Row],[Measured Value]]&lt;E118,E118&lt;E117,E117&lt;E116,E116&lt;E115,E115&lt;E114)</f>
        <v>0</v>
      </c>
      <c r="S119" s="3" t="b">
        <f>AND(Table1689106[[#This Row],[Measured Value]]&gt;E118,E118&lt;E117,E117&gt;E116,E116&lt;E115,E115&gt;E114,E114&lt;E113,E113&gt;E112,E112&lt;E111,E111&gt;E110,E110&lt;E109,E109&gt;E108,E108&lt;E107,E107&gt;E106)</f>
        <v>0</v>
      </c>
      <c r="T119" s="3" t="b">
        <f>AND(Table1689106[[#This Row],[Measured Value]]&lt;F118,F118&gt;F117,F117&lt;F116,F116&gt;F115,F115&lt;F114,F114&gt;F113,F113&lt;F112,F112&gt;F111,F111&lt;F110,F110&gt;F109,F109&lt;F108,F108&gt;F107,F107&lt;F106)</f>
        <v>0</v>
      </c>
      <c r="AB119"/>
      <c r="AC119"/>
      <c r="AF119"/>
      <c r="AH119"/>
    </row>
    <row r="120" spans="1:34" x14ac:dyDescent="0.25">
      <c r="A120" s="2">
        <v>43367</v>
      </c>
      <c r="B120" s="17">
        <v>914</v>
      </c>
      <c r="C120" s="21" t="s">
        <v>40</v>
      </c>
      <c r="D120" s="25">
        <v>3.51</v>
      </c>
      <c r="E120" s="22">
        <f>'[1]pH meter #2__083118AM'!$O$2</f>
        <v>3.5073563535911592</v>
      </c>
      <c r="F1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43367.384722222225</v>
      </c>
      <c r="G120" s="6">
        <f>Table1689106[[#This Row],[Mean Value]]+$V$2</f>
        <v>3.527303060242065</v>
      </c>
      <c r="H120" s="6">
        <f>Table1689106[[#This Row],[Mean Value]]-$V$2</f>
        <v>3.4874096469402533</v>
      </c>
      <c r="I120" s="26">
        <f>Table1689106[[#This Row],[Mean Value]]+$W$2</f>
        <v>3.5472497668929703</v>
      </c>
      <c r="J120" s="26">
        <f>Table1689106[[#This Row],[Mean Value]]-($W$2)</f>
        <v>3.467462940289348</v>
      </c>
      <c r="K120" s="8">
        <f>Table1689106[[#This Row],[Mean Value]]+$X$2</f>
        <v>3.5671964735438761</v>
      </c>
      <c r="L120" s="9">
        <f>Table1689106[[#This Row],[Mean Value]]-$X$2</f>
        <v>3.4475162336384422</v>
      </c>
      <c r="M120" s="23" t="str">
        <f t="array" ref="M120">IF(OR(D120&lt;$AF$2, D120&gt;$AE$2), "Yes", "No")</f>
        <v>No</v>
      </c>
      <c r="N120" s="3"/>
      <c r="O120" s="3" t="b">
        <f>AND(Table1689106[[#This Row],[Measured Value]]&gt;Table1689106[[#This Row],[Mean Value]],D119&gt;E119,D118&gt;E118,D117&gt;E117,D116&gt;E116,D115&gt;E115,D114&gt;E114,D113&gt;E113)</f>
        <v>1</v>
      </c>
      <c r="P120" s="3" t="b">
        <f>AND(Table1689106[[#This Row],[Measured Value]]&lt;Table1689106[[#This Row],[Mean Value]],D119&lt;E119,D118&lt;E118,D117&lt;E117,D116&lt;E116,D115&lt;E115,D114&lt;E114,D113&lt;E113)</f>
        <v>0</v>
      </c>
      <c r="Q120" s="3" t="b">
        <f>AND(Table1689106[[#This Row],[Measured Value]]&gt;E119,E119&gt;E118,E118&gt;E117,E117&gt;E116,E116&gt;E115)</f>
        <v>0</v>
      </c>
      <c r="R120" s="3" t="b">
        <f>AND(Table1689106[[#This Row],[Measured Value]]&lt;E119,E119&lt;E118,E118&lt;E117,E117&lt;E116,E116&lt;E115)</f>
        <v>0</v>
      </c>
      <c r="S120" s="3" t="b">
        <f>AND(Table1689106[[#This Row],[Measured Value]]&gt;E119,E119&lt;E118,E118&gt;E117,E117&lt;E116,E116&gt;E115,E115&lt;E114,E114&gt;E113,E113&lt;E112,E112&gt;E111,E111&lt;E110,E110&gt;E109,E109&lt;E108,E108&gt;E107)</f>
        <v>0</v>
      </c>
      <c r="T120" s="3" t="b">
        <f>AND(Table1689106[[#This Row],[Measured Value]]&lt;F119,F119&gt;F118,F118&lt;F117,F117&gt;F116,F116&lt;F115,F115&gt;F114,F114&lt;F113,F113&gt;F112,F112&lt;F111,F111&gt;F110,F110&lt;F109,F109&gt;F108,F108&lt;F107)</f>
        <v>0</v>
      </c>
      <c r="AB120"/>
      <c r="AC120"/>
      <c r="AF120"/>
      <c r="AH120"/>
    </row>
    <row r="121" spans="1:34" x14ac:dyDescent="0.25">
      <c r="A121" s="2">
        <v>43367</v>
      </c>
      <c r="B121" s="17">
        <v>1030</v>
      </c>
      <c r="C121" s="21" t="s">
        <v>30</v>
      </c>
      <c r="D121" s="25">
        <v>3.52</v>
      </c>
      <c r="E121" s="22">
        <f>'[1]pH meter #2__083118AM'!$O$2</f>
        <v>3.5073563535911592</v>
      </c>
      <c r="F1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43367.4375</v>
      </c>
      <c r="G121" s="6">
        <f>Table1689106[[#This Row],[Mean Value]]+$V$2</f>
        <v>3.527303060242065</v>
      </c>
      <c r="H121" s="6">
        <f>Table1689106[[#This Row],[Mean Value]]-$V$2</f>
        <v>3.4874096469402533</v>
      </c>
      <c r="I121" s="26">
        <f>Table1689106[[#This Row],[Mean Value]]+$W$2</f>
        <v>3.5472497668929703</v>
      </c>
      <c r="J121" s="26">
        <f>Table1689106[[#This Row],[Mean Value]]-($W$2)</f>
        <v>3.467462940289348</v>
      </c>
      <c r="K121" s="8">
        <f>Table1689106[[#This Row],[Mean Value]]+$X$2</f>
        <v>3.5671964735438761</v>
      </c>
      <c r="L121" s="9">
        <f>Table1689106[[#This Row],[Mean Value]]-$X$2</f>
        <v>3.4475162336384422</v>
      </c>
      <c r="M121" s="23" t="str">
        <f t="array" ref="M121">IF(OR(D121&lt;$AF$2, D121&gt;$AE$2), "Yes", "No")</f>
        <v>No</v>
      </c>
      <c r="N121" s="3"/>
      <c r="O121" s="3" t="b">
        <f>AND(Table1689106[[#This Row],[Measured Value]]&gt;Table1689106[[#This Row],[Mean Value]],D120&gt;E120,D119&gt;E119,D118&gt;E118,D117&gt;E117,D116&gt;E116,D115&gt;E115,D114&gt;E114)</f>
        <v>1</v>
      </c>
      <c r="P121" s="3" t="b">
        <f>AND(Table1689106[[#This Row],[Measured Value]]&lt;Table1689106[[#This Row],[Mean Value]],D120&lt;E120,D119&lt;E119,D118&lt;E118,D117&lt;E117,D116&lt;E116,D115&lt;E115,D114&lt;E114)</f>
        <v>0</v>
      </c>
      <c r="Q121" s="3" t="b">
        <f>AND(Table1689106[[#This Row],[Measured Value]]&gt;E120,E120&gt;E119,E119&gt;E118,E118&gt;E117,E117&gt;E116)</f>
        <v>0</v>
      </c>
      <c r="R121" s="3" t="b">
        <f>AND(Table1689106[[#This Row],[Measured Value]]&lt;E120,E120&lt;E119,E119&lt;E118,E118&lt;E117,E117&lt;E116)</f>
        <v>0</v>
      </c>
      <c r="S121" s="3" t="b">
        <f>AND(Table1689106[[#This Row],[Measured Value]]&gt;E120,E120&lt;E119,E119&gt;E118,E118&lt;E117,E117&gt;E116,E116&lt;E115,E115&gt;E114,E114&lt;E113,E113&gt;E112,E112&lt;E111,E111&gt;E110,E110&lt;E109,E109&gt;E108)</f>
        <v>0</v>
      </c>
      <c r="T121" s="3" t="b">
        <f>AND(Table1689106[[#This Row],[Measured Value]]&lt;F120,F120&gt;F119,F119&lt;F118,F118&gt;F117,F117&lt;F116,F116&gt;F115,F115&lt;F114,F114&gt;F113,F113&lt;F112,F112&gt;F111,F111&lt;F110,F110&gt;F109,F109&lt;F108)</f>
        <v>0</v>
      </c>
      <c r="AB121"/>
      <c r="AC121"/>
      <c r="AF121"/>
      <c r="AH121"/>
    </row>
    <row r="122" spans="1:34" x14ac:dyDescent="0.25">
      <c r="A122" s="2">
        <v>43367</v>
      </c>
      <c r="B122" s="17">
        <v>1100</v>
      </c>
      <c r="C122" s="21" t="s">
        <v>35</v>
      </c>
      <c r="D122" s="25">
        <v>3.49</v>
      </c>
      <c r="E122" s="22">
        <f>'[1]pH meter #2__083118AM'!$O$2</f>
        <v>3.5073563535911592</v>
      </c>
      <c r="F1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43367.458333333336</v>
      </c>
      <c r="G122" s="6">
        <f>Table1689106[[#This Row],[Mean Value]]+$V$2</f>
        <v>3.527303060242065</v>
      </c>
      <c r="H122" s="6">
        <f>Table1689106[[#This Row],[Mean Value]]-$V$2</f>
        <v>3.4874096469402533</v>
      </c>
      <c r="I122" s="26">
        <f>Table1689106[[#This Row],[Mean Value]]+$W$2</f>
        <v>3.5472497668929703</v>
      </c>
      <c r="J122" s="26">
        <f>Table1689106[[#This Row],[Mean Value]]-($W$2)</f>
        <v>3.467462940289348</v>
      </c>
      <c r="K122" s="8">
        <f>Table1689106[[#This Row],[Mean Value]]+$X$2</f>
        <v>3.5671964735438761</v>
      </c>
      <c r="L122" s="9">
        <f>Table1689106[[#This Row],[Mean Value]]-$X$2</f>
        <v>3.4475162336384422</v>
      </c>
      <c r="M122" s="23" t="str">
        <f t="array" ref="M122">IF(OR(D122&lt;$AF$2, D122&gt;$AE$2), "Yes", "No")</f>
        <v>No</v>
      </c>
      <c r="N122" s="3"/>
      <c r="O122" s="3" t="b">
        <f>AND(Table1689106[[#This Row],[Measured Value]]&gt;Table1689106[[#This Row],[Mean Value]],D121&gt;E121,D120&gt;E120,D119&gt;E119,D118&gt;E118,D117&gt;E117,D116&gt;E116,D115&gt;E115)</f>
        <v>0</v>
      </c>
      <c r="P122" s="3" t="b">
        <f>AND(Table1689106[[#This Row],[Measured Value]]&lt;Table1689106[[#This Row],[Mean Value]],D121&lt;E121,D120&lt;E120,D119&lt;E119,D118&lt;E118,D117&lt;E117,D116&lt;E116,D115&lt;E115)</f>
        <v>0</v>
      </c>
      <c r="Q122" s="3" t="b">
        <f>AND(Table1689106[[#This Row],[Measured Value]]&gt;E121,E121&gt;E120,E120&gt;E119,E119&gt;E118,E118&gt;E117)</f>
        <v>0</v>
      </c>
      <c r="R122" s="3" t="b">
        <f>AND(Table1689106[[#This Row],[Measured Value]]&lt;E121,E121&lt;E120,E120&lt;E119,E119&lt;E118,E118&lt;E117)</f>
        <v>0</v>
      </c>
      <c r="S122" s="3" t="b">
        <f>AND(Table1689106[[#This Row],[Measured Value]]&gt;E121,E121&lt;E120,E120&gt;E119,E119&lt;E118,E118&gt;E117,E117&lt;E116,E116&gt;E115,E115&lt;E114,E114&gt;E113,E113&lt;E112,E112&gt;E111,E111&lt;E110,E110&gt;E109)</f>
        <v>0</v>
      </c>
      <c r="T122" s="3" t="b">
        <f>AND(Table1689106[[#This Row],[Measured Value]]&lt;F121,F121&gt;F120,F120&lt;F119,F119&gt;F118,F118&lt;F117,F117&gt;F116,F116&lt;F115,F115&gt;F114,F114&lt;F113,F113&gt;F112,F112&lt;F111,F111&gt;F110,F110&lt;F109)</f>
        <v>0</v>
      </c>
      <c r="AB122"/>
      <c r="AC122"/>
      <c r="AF122"/>
      <c r="AH122"/>
    </row>
    <row r="123" spans="1:34" x14ac:dyDescent="0.25">
      <c r="A123" s="2">
        <v>43367</v>
      </c>
      <c r="B123" s="17">
        <v>1115</v>
      </c>
      <c r="C123" s="21" t="s">
        <v>30</v>
      </c>
      <c r="D123" s="25">
        <v>3.51</v>
      </c>
      <c r="E123" s="22">
        <f>'[1]pH meter #2__083118AM'!$O$2</f>
        <v>3.5073563535911592</v>
      </c>
      <c r="F1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43367.46875</v>
      </c>
      <c r="G123" s="6">
        <f>Table1689106[[#This Row],[Mean Value]]+$V$2</f>
        <v>3.527303060242065</v>
      </c>
      <c r="H123" s="6">
        <f>Table1689106[[#This Row],[Mean Value]]-$V$2</f>
        <v>3.4874096469402533</v>
      </c>
      <c r="I123" s="26">
        <f>Table1689106[[#This Row],[Mean Value]]+$W$2</f>
        <v>3.5472497668929703</v>
      </c>
      <c r="J123" s="26">
        <f>Table1689106[[#This Row],[Mean Value]]-($W$2)</f>
        <v>3.467462940289348</v>
      </c>
      <c r="K123" s="8">
        <f>Table1689106[[#This Row],[Mean Value]]+$X$2</f>
        <v>3.5671964735438761</v>
      </c>
      <c r="L123" s="9">
        <f>Table1689106[[#This Row],[Mean Value]]-$X$2</f>
        <v>3.4475162336384422</v>
      </c>
      <c r="M123" s="23" t="str">
        <f t="array" ref="M123">IF(OR(D123&lt;$AF$2, D123&gt;$AE$2), "Yes", "No")</f>
        <v>No</v>
      </c>
      <c r="N123" s="3"/>
      <c r="O123" s="3" t="b">
        <f>AND(Table1689106[[#This Row],[Measured Value]]&gt;Table1689106[[#This Row],[Mean Value]],D122&gt;E122,D121&gt;E121,D120&gt;E120,D119&gt;E119,D118&gt;E118,D117&gt;E117,D116&gt;E116)</f>
        <v>0</v>
      </c>
      <c r="P123" s="3" t="b">
        <f>AND(Table1689106[[#This Row],[Measured Value]]&lt;Table1689106[[#This Row],[Mean Value]],D122&lt;E122,D121&lt;E121,D120&lt;E120,D119&lt;E119,D118&lt;E118,D117&lt;E117,D116&lt;E116)</f>
        <v>0</v>
      </c>
      <c r="Q123" s="3" t="b">
        <f>AND(Table1689106[[#This Row],[Measured Value]]&gt;E122,E122&gt;E121,E121&gt;E120,E120&gt;E119,E119&gt;E118)</f>
        <v>0</v>
      </c>
      <c r="R123" s="3" t="b">
        <f>AND(Table1689106[[#This Row],[Measured Value]]&lt;E122,E122&lt;E121,E121&lt;E120,E120&lt;E119,E119&lt;E118)</f>
        <v>0</v>
      </c>
      <c r="S123" s="3" t="b">
        <f>AND(Table1689106[[#This Row],[Measured Value]]&gt;E122,E122&lt;E121,E121&gt;E120,E120&lt;E119,E119&gt;E118,E118&lt;E117,E117&gt;E116,E116&lt;E115,E115&gt;E114,E114&lt;E113,E113&gt;E112,E112&lt;E111,E111&gt;E110)</f>
        <v>0</v>
      </c>
      <c r="T123" s="3" t="b">
        <f>AND(Table1689106[[#This Row],[Measured Value]]&lt;F122,F122&gt;F121,F121&lt;F120,F120&gt;F119,F119&lt;F118,F118&gt;F117,F117&lt;F116,F116&gt;F115,F115&lt;F114,F114&gt;F113,F113&lt;F112,F112&gt;F111,F111&lt;F110)</f>
        <v>0</v>
      </c>
      <c r="AB123"/>
      <c r="AC123"/>
      <c r="AF123"/>
      <c r="AH123"/>
    </row>
    <row r="124" spans="1:34" x14ac:dyDescent="0.25">
      <c r="A124" s="2">
        <v>43367</v>
      </c>
      <c r="B124" s="17">
        <v>1130</v>
      </c>
      <c r="C124" s="21" t="s">
        <v>35</v>
      </c>
      <c r="D124" s="25">
        <v>3.5</v>
      </c>
      <c r="E124" s="22">
        <f>'[1]pH meter #2__083118AM'!$O$2</f>
        <v>3.5073563535911592</v>
      </c>
      <c r="F1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43367.479166666664</v>
      </c>
      <c r="G124" s="6">
        <f>Table1689106[[#This Row],[Mean Value]]+$V$2</f>
        <v>3.527303060242065</v>
      </c>
      <c r="H124" s="6">
        <f>Table1689106[[#This Row],[Mean Value]]-$V$2</f>
        <v>3.4874096469402533</v>
      </c>
      <c r="I124" s="26">
        <f>Table1689106[[#This Row],[Mean Value]]+$W$2</f>
        <v>3.5472497668929703</v>
      </c>
      <c r="J124" s="26">
        <f>Table1689106[[#This Row],[Mean Value]]-($W$2)</f>
        <v>3.467462940289348</v>
      </c>
      <c r="K124" s="8">
        <f>Table1689106[[#This Row],[Mean Value]]+$X$2</f>
        <v>3.5671964735438761</v>
      </c>
      <c r="L124" s="9">
        <f>Table1689106[[#This Row],[Mean Value]]-$X$2</f>
        <v>3.4475162336384422</v>
      </c>
      <c r="M124" s="23" t="str">
        <f t="array" ref="M124">IF(OR(D124&lt;$AF$2, D124&gt;$AE$2), "Yes", "No")</f>
        <v>No</v>
      </c>
      <c r="N124" s="3"/>
      <c r="O124" s="3" t="b">
        <f>AND(Table1689106[[#This Row],[Measured Value]]&gt;Table1689106[[#This Row],[Mean Value]],D123&gt;E123,D122&gt;E122,D121&gt;E121,D120&gt;E120,D119&gt;E119,D118&gt;E118,D117&gt;E117)</f>
        <v>0</v>
      </c>
      <c r="P124" s="3" t="b">
        <f>AND(Table1689106[[#This Row],[Measured Value]]&lt;Table1689106[[#This Row],[Mean Value]],D123&lt;E123,D122&lt;E122,D121&lt;E121,D120&lt;E120,D119&lt;E119,D118&lt;E118,D117&lt;E117)</f>
        <v>0</v>
      </c>
      <c r="Q124" s="3" t="b">
        <f>AND(Table1689106[[#This Row],[Measured Value]]&gt;E123,E123&gt;E122,E122&gt;E121,E121&gt;E120,E120&gt;E119)</f>
        <v>0</v>
      </c>
      <c r="R124" s="3" t="b">
        <f>AND(Table1689106[[#This Row],[Measured Value]]&lt;E123,E123&lt;E122,E122&lt;E121,E121&lt;E120,E120&lt;E119)</f>
        <v>0</v>
      </c>
      <c r="S124" s="3" t="b">
        <f>AND(Table1689106[[#This Row],[Measured Value]]&gt;E123,E123&lt;E122,E122&gt;E121,E121&lt;E120,E120&gt;E119,E119&lt;E118,E118&gt;E117,E117&lt;E116,E116&gt;E115,E115&lt;E114,E114&gt;E113,E113&lt;E112,E112&gt;E111)</f>
        <v>0</v>
      </c>
      <c r="T124" s="3" t="b">
        <f>AND(Table1689106[[#This Row],[Measured Value]]&lt;F123,F123&gt;F122,F122&lt;F121,F121&gt;F120,F120&lt;F119,F119&gt;F118,F118&lt;F117,F117&gt;F116,F116&lt;F115,F115&gt;F114,F114&lt;F113,F113&gt;F112,F112&lt;F111)</f>
        <v>0</v>
      </c>
      <c r="AB124"/>
      <c r="AC124"/>
      <c r="AF124"/>
      <c r="AH124"/>
    </row>
    <row r="125" spans="1:34" x14ac:dyDescent="0.25">
      <c r="A125" s="2">
        <v>43367</v>
      </c>
      <c r="B125" s="17">
        <v>1147</v>
      </c>
      <c r="C125" s="21" t="s">
        <v>34</v>
      </c>
      <c r="D125" s="25">
        <v>3.5</v>
      </c>
      <c r="E125" s="22">
        <f>'[1]pH meter #2__083118AM'!$O$2</f>
        <v>3.5073563535911592</v>
      </c>
      <c r="F1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43367.490972222222</v>
      </c>
      <c r="G125" s="6">
        <f>Table1689106[[#This Row],[Mean Value]]+$V$2</f>
        <v>3.527303060242065</v>
      </c>
      <c r="H125" s="6">
        <f>Table1689106[[#This Row],[Mean Value]]-$V$2</f>
        <v>3.4874096469402533</v>
      </c>
      <c r="I125" s="26">
        <f>Table1689106[[#This Row],[Mean Value]]+$W$2</f>
        <v>3.5472497668929703</v>
      </c>
      <c r="J125" s="26">
        <f>Table1689106[[#This Row],[Mean Value]]-($W$2)</f>
        <v>3.467462940289348</v>
      </c>
      <c r="K125" s="8">
        <f>Table1689106[[#This Row],[Mean Value]]+$X$2</f>
        <v>3.5671964735438761</v>
      </c>
      <c r="L125" s="9">
        <f>Table1689106[[#This Row],[Mean Value]]-$X$2</f>
        <v>3.4475162336384422</v>
      </c>
      <c r="M125" s="23" t="str">
        <f t="array" ref="M125">IF(OR(D125&lt;$AF$2, D125&gt;$AE$2), "Yes", "No")</f>
        <v>No</v>
      </c>
      <c r="N125" s="3"/>
      <c r="O125" s="3" t="b">
        <f>AND(Table1689106[[#This Row],[Measured Value]]&gt;Table1689106[[#This Row],[Mean Value]],D124&gt;E124,D123&gt;E123,D122&gt;E122,D121&gt;E121,D120&gt;E120,D119&gt;E119,D118&gt;E118)</f>
        <v>0</v>
      </c>
      <c r="P125" s="3" t="b">
        <f>AND(Table1689106[[#This Row],[Measured Value]]&lt;Table1689106[[#This Row],[Mean Value]],D124&lt;E124,D123&lt;E123,D122&lt;E122,D121&lt;E121,D120&lt;E120,D119&lt;E119,D118&lt;E118)</f>
        <v>0</v>
      </c>
      <c r="Q125" s="3" t="b">
        <f>AND(Table1689106[[#This Row],[Measured Value]]&gt;E124,E124&gt;E123,E123&gt;E122,E122&gt;E121,E121&gt;E120)</f>
        <v>0</v>
      </c>
      <c r="R125" s="3" t="b">
        <f>AND(Table1689106[[#This Row],[Measured Value]]&lt;E124,E124&lt;E123,E123&lt;E122,E122&lt;E121,E121&lt;E120)</f>
        <v>0</v>
      </c>
      <c r="S125" s="3" t="b">
        <f>AND(Table1689106[[#This Row],[Measured Value]]&gt;E124,E124&lt;E123,E123&gt;E122,E122&lt;E121,E121&gt;E120,E120&lt;E119,E119&gt;E118,E118&lt;E117,E117&gt;E116,E116&lt;E115,E115&gt;E114,E114&lt;E113,E113&gt;E112)</f>
        <v>0</v>
      </c>
      <c r="T125" s="3" t="b">
        <f>AND(Table1689106[[#This Row],[Measured Value]]&lt;F124,F124&gt;F123,F123&lt;F122,F122&gt;F121,F121&lt;F120,F120&gt;F119,F119&lt;F118,F118&gt;F117,F117&lt;F116,F116&gt;F115,F115&lt;F114,F114&gt;F113,F113&lt;F112)</f>
        <v>0</v>
      </c>
      <c r="AB125"/>
      <c r="AC125"/>
      <c r="AF125"/>
      <c r="AH125"/>
    </row>
    <row r="126" spans="1:34" x14ac:dyDescent="0.25">
      <c r="A126" s="2">
        <v>43367</v>
      </c>
      <c r="B126" s="17">
        <v>1155</v>
      </c>
      <c r="C126" s="21" t="s">
        <v>45</v>
      </c>
      <c r="D126" s="25">
        <v>3.5</v>
      </c>
      <c r="E126" s="22">
        <f>'[1]pH meter #2__083118AM'!$O$2</f>
        <v>3.5073563535911592</v>
      </c>
      <c r="F1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43367.496527777781</v>
      </c>
      <c r="G126" s="6">
        <f>Table1689106[[#This Row],[Mean Value]]+$V$2</f>
        <v>3.527303060242065</v>
      </c>
      <c r="H126" s="6">
        <f>Table1689106[[#This Row],[Mean Value]]-$V$2</f>
        <v>3.4874096469402533</v>
      </c>
      <c r="I126" s="26">
        <f>Table1689106[[#This Row],[Mean Value]]+$W$2</f>
        <v>3.5472497668929703</v>
      </c>
      <c r="J126" s="26">
        <f>Table1689106[[#This Row],[Mean Value]]-($W$2)</f>
        <v>3.467462940289348</v>
      </c>
      <c r="K126" s="8">
        <f>Table1689106[[#This Row],[Mean Value]]+$X$2</f>
        <v>3.5671964735438761</v>
      </c>
      <c r="L126" s="9">
        <f>Table1689106[[#This Row],[Mean Value]]-$X$2</f>
        <v>3.4475162336384422</v>
      </c>
      <c r="M126" s="23" t="str">
        <f t="array" ref="M126">IF(OR(D126&lt;$AF$2, D126&gt;$AE$2), "Yes", "No")</f>
        <v>No</v>
      </c>
      <c r="N126" s="3"/>
      <c r="O126" s="3" t="b">
        <f>AND(Table1689106[[#This Row],[Measured Value]]&gt;Table1689106[[#This Row],[Mean Value]],D125&gt;E125,D124&gt;E124,D123&gt;E123,D122&gt;E122,D121&gt;E121,D120&gt;E120,D119&gt;E119)</f>
        <v>0</v>
      </c>
      <c r="P126" s="3" t="b">
        <f>AND(Table1689106[[#This Row],[Measured Value]]&lt;Table1689106[[#This Row],[Mean Value]],D125&lt;E125,D124&lt;E124,D123&lt;E123,D122&lt;E122,D121&lt;E121,D120&lt;E120,D119&lt;E119)</f>
        <v>0</v>
      </c>
      <c r="Q126" s="3" t="b">
        <f>AND(Table1689106[[#This Row],[Measured Value]]&gt;E125,E125&gt;E124,E124&gt;E123,E123&gt;E122,E122&gt;E121)</f>
        <v>0</v>
      </c>
      <c r="R126" s="3" t="b">
        <f>AND(Table1689106[[#This Row],[Measured Value]]&lt;E125,E125&lt;E124,E124&lt;E123,E123&lt;E122,E122&lt;E121)</f>
        <v>0</v>
      </c>
      <c r="S126" s="3" t="b">
        <f>AND(Table1689106[[#This Row],[Measured Value]]&gt;E125,E125&lt;E124,E124&gt;E123,E123&lt;E122,E122&gt;E121,E121&lt;E120,E120&gt;E119,E119&lt;E118,E118&gt;E117,E117&lt;E116,E116&gt;E115,E115&lt;E114,E114&gt;E113)</f>
        <v>0</v>
      </c>
      <c r="T126" s="3" t="b">
        <f>AND(Table1689106[[#This Row],[Measured Value]]&lt;F125,F125&gt;F124,F124&lt;F123,F123&gt;F122,F122&lt;F121,F121&gt;F120,F120&lt;F119,F119&gt;F118,F118&lt;F117,F117&gt;F116,F116&lt;F115,F115&gt;F114,F114&lt;F113)</f>
        <v>0</v>
      </c>
      <c r="AB126"/>
      <c r="AC126"/>
      <c r="AF126"/>
      <c r="AH126"/>
    </row>
    <row r="127" spans="1:34" x14ac:dyDescent="0.25">
      <c r="A127" s="2">
        <v>43367</v>
      </c>
      <c r="B127" s="17">
        <v>1212</v>
      </c>
      <c r="C127" s="21" t="s">
        <v>40</v>
      </c>
      <c r="D127" s="25">
        <v>3.48</v>
      </c>
      <c r="E127" s="22">
        <f>'[1]pH meter #2__083118AM'!$O$2</f>
        <v>3.5073563535911592</v>
      </c>
      <c r="F1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43367.508333333331</v>
      </c>
      <c r="G127" s="6">
        <f>Table1689106[[#This Row],[Mean Value]]+$V$2</f>
        <v>3.527303060242065</v>
      </c>
      <c r="H127" s="6">
        <f>Table1689106[[#This Row],[Mean Value]]-$V$2</f>
        <v>3.4874096469402533</v>
      </c>
      <c r="I127" s="26">
        <f>Table1689106[[#This Row],[Mean Value]]+$W$2</f>
        <v>3.5472497668929703</v>
      </c>
      <c r="J127" s="26">
        <f>Table1689106[[#This Row],[Mean Value]]-($W$2)</f>
        <v>3.467462940289348</v>
      </c>
      <c r="K127" s="8">
        <f>Table1689106[[#This Row],[Mean Value]]+$X$2</f>
        <v>3.5671964735438761</v>
      </c>
      <c r="L127" s="9">
        <f>Table1689106[[#This Row],[Mean Value]]-$X$2</f>
        <v>3.4475162336384422</v>
      </c>
      <c r="M127" s="23" t="str">
        <f t="array" ref="M127">IF(OR(D127&lt;$AF$2, D127&gt;$AE$2), "Yes", "No")</f>
        <v>No</v>
      </c>
      <c r="N127" s="3"/>
      <c r="O127" s="3" t="b">
        <f>AND(Table1689106[[#This Row],[Measured Value]]&gt;Table1689106[[#This Row],[Mean Value]],D126&gt;E126,D125&gt;E125,D124&gt;E124,D123&gt;E123,D122&gt;E122,D121&gt;E121,D120&gt;E120)</f>
        <v>0</v>
      </c>
      <c r="P127" s="3" t="b">
        <f>AND(Table1689106[[#This Row],[Measured Value]]&lt;Table1689106[[#This Row],[Mean Value]],D126&lt;E126,D125&lt;E125,D124&lt;E124,D123&lt;E123,D122&lt;E122,D121&lt;E121,D120&lt;E120)</f>
        <v>0</v>
      </c>
      <c r="Q127" s="3" t="b">
        <f>AND(Table1689106[[#This Row],[Measured Value]]&gt;E126,E126&gt;E125,E125&gt;E124,E124&gt;E123,E123&gt;E122)</f>
        <v>0</v>
      </c>
      <c r="R127" s="3" t="b">
        <f>AND(Table1689106[[#This Row],[Measured Value]]&lt;E126,E126&lt;E125,E125&lt;E124,E124&lt;E123,E123&lt;E122)</f>
        <v>0</v>
      </c>
      <c r="S127" s="3" t="b">
        <f>AND(Table1689106[[#This Row],[Measured Value]]&gt;E126,E126&lt;E125,E125&gt;E124,E124&lt;E123,E123&gt;E122,E122&lt;E121,E121&gt;E120,E120&lt;E119,E119&gt;E118,E118&lt;E117,E117&gt;E116,E116&lt;E115,E115&gt;E114)</f>
        <v>0</v>
      </c>
      <c r="T127" s="3" t="b">
        <f>AND(Table1689106[[#This Row],[Measured Value]]&lt;F126,F126&gt;F125,F125&lt;F124,F124&gt;F123,F123&lt;F122,F122&gt;F121,F121&lt;F120,F120&gt;F119,F119&lt;F118,F118&gt;F117,F117&lt;F116,F116&gt;F115,F115&lt;F114)</f>
        <v>0</v>
      </c>
      <c r="AB127"/>
      <c r="AC127"/>
      <c r="AF127"/>
      <c r="AH127"/>
    </row>
    <row r="128" spans="1:34" x14ac:dyDescent="0.25">
      <c r="A128" s="2">
        <v>43367</v>
      </c>
      <c r="B128" s="17">
        <v>1300</v>
      </c>
      <c r="C128" s="21" t="s">
        <v>34</v>
      </c>
      <c r="D128" s="25">
        <v>3.5</v>
      </c>
      <c r="E128" s="22">
        <f>'[1]pH meter #2__083118AM'!$O$2</f>
        <v>3.5073563535911592</v>
      </c>
      <c r="F1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43367.541666666664</v>
      </c>
      <c r="G128" s="6">
        <f>Table1689106[[#This Row],[Mean Value]]+$V$2</f>
        <v>3.527303060242065</v>
      </c>
      <c r="H128" s="6">
        <f>Table1689106[[#This Row],[Mean Value]]-$V$2</f>
        <v>3.4874096469402533</v>
      </c>
      <c r="I128" s="26">
        <f>Table1689106[[#This Row],[Mean Value]]+$W$2</f>
        <v>3.5472497668929703</v>
      </c>
      <c r="J128" s="26">
        <f>Table1689106[[#This Row],[Mean Value]]-($W$2)</f>
        <v>3.467462940289348</v>
      </c>
      <c r="K128" s="8">
        <f>Table1689106[[#This Row],[Mean Value]]+$X$2</f>
        <v>3.5671964735438761</v>
      </c>
      <c r="L128" s="9">
        <f>Table1689106[[#This Row],[Mean Value]]-$X$2</f>
        <v>3.4475162336384422</v>
      </c>
      <c r="M128" s="23" t="str">
        <f t="array" ref="M128">IF(OR(D128&lt;$AF$2, D128&gt;$AE$2), "Yes", "No")</f>
        <v>No</v>
      </c>
      <c r="N128" s="3"/>
      <c r="O128" s="3" t="b">
        <f>AND(Table1689106[[#This Row],[Measured Value]]&gt;Table1689106[[#This Row],[Mean Value]],D127&gt;E127,D126&gt;E126,D125&gt;E125,D124&gt;E124,D123&gt;E123,D122&gt;E122,D121&gt;E121)</f>
        <v>0</v>
      </c>
      <c r="P128" s="3" t="b">
        <f>AND(Table1689106[[#This Row],[Measured Value]]&lt;Table1689106[[#This Row],[Mean Value]],D127&lt;E127,D126&lt;E126,D125&lt;E125,D124&lt;E124,D123&lt;E123,D122&lt;E122,D121&lt;E121)</f>
        <v>0</v>
      </c>
      <c r="Q128" s="3" t="b">
        <f>AND(Table1689106[[#This Row],[Measured Value]]&gt;E127,E127&gt;E126,E126&gt;E125,E125&gt;E124,E124&gt;E123)</f>
        <v>0</v>
      </c>
      <c r="R128" s="3" t="b">
        <f>AND(Table1689106[[#This Row],[Measured Value]]&lt;E127,E127&lt;E126,E126&lt;E125,E125&lt;E124,E124&lt;E123)</f>
        <v>0</v>
      </c>
      <c r="S128" s="3" t="b">
        <f>AND(Table1689106[[#This Row],[Measured Value]]&gt;E127,E127&lt;E126,E126&gt;E125,E125&lt;E124,E124&gt;E123,E123&lt;E122,E122&gt;E121,E121&lt;E120,E120&gt;E119,E119&lt;E118,E118&gt;E117,E117&lt;E116,E116&gt;E115)</f>
        <v>0</v>
      </c>
      <c r="T128" s="3" t="b">
        <f>AND(Table1689106[[#This Row],[Measured Value]]&lt;F127,F127&gt;F126,F126&lt;F125,F125&gt;F124,F124&lt;F123,F123&gt;F122,F122&lt;F121,F121&gt;F120,F120&lt;F119,F119&gt;F118,F118&lt;F117,F117&gt;F116,F116&lt;F115)</f>
        <v>0</v>
      </c>
      <c r="AB128"/>
      <c r="AC128"/>
      <c r="AF128"/>
      <c r="AH128"/>
    </row>
    <row r="129" spans="1:34" x14ac:dyDescent="0.25">
      <c r="A129" s="2">
        <v>43367</v>
      </c>
      <c r="B129" s="17">
        <v>1307</v>
      </c>
      <c r="C129" s="21" t="s">
        <v>34</v>
      </c>
      <c r="D129" s="25">
        <v>3.48</v>
      </c>
      <c r="E129" s="22">
        <f>'[1]pH meter #2__083118AM'!$O$2</f>
        <v>3.5073563535911592</v>
      </c>
      <c r="F1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43367.546527777777</v>
      </c>
      <c r="G129" s="6">
        <f>Table1689106[[#This Row],[Mean Value]]+$V$2</f>
        <v>3.527303060242065</v>
      </c>
      <c r="H129" s="6">
        <f>Table1689106[[#This Row],[Mean Value]]-$V$2</f>
        <v>3.4874096469402533</v>
      </c>
      <c r="I129" s="26">
        <f>Table1689106[[#This Row],[Mean Value]]+$W$2</f>
        <v>3.5472497668929703</v>
      </c>
      <c r="J129" s="26">
        <f>Table1689106[[#This Row],[Mean Value]]-($W$2)</f>
        <v>3.467462940289348</v>
      </c>
      <c r="K129" s="8">
        <f>Table1689106[[#This Row],[Mean Value]]+$X$2</f>
        <v>3.5671964735438761</v>
      </c>
      <c r="L129" s="9">
        <f>Table1689106[[#This Row],[Mean Value]]-$X$2</f>
        <v>3.4475162336384422</v>
      </c>
      <c r="M129" s="23" t="str">
        <f t="array" ref="M129">IF(OR(D129&lt;$AF$2, D129&gt;$AE$2), "Yes", "No")</f>
        <v>No</v>
      </c>
      <c r="N129" s="3"/>
      <c r="O129" s="3" t="b">
        <f>AND(Table1689106[[#This Row],[Measured Value]]&gt;Table1689106[[#This Row],[Mean Value]],D128&gt;E128,D127&gt;E127,D126&gt;E126,D125&gt;E125,D124&gt;E124,D123&gt;E123,D122&gt;E122)</f>
        <v>0</v>
      </c>
      <c r="P129" s="3" t="b">
        <f>AND(Table1689106[[#This Row],[Measured Value]]&lt;Table1689106[[#This Row],[Mean Value]],D128&lt;E128,D127&lt;E127,D126&lt;E126,D125&lt;E125,D124&lt;E124,D123&lt;E123,D122&lt;E122)</f>
        <v>0</v>
      </c>
      <c r="Q129" s="3" t="b">
        <f>AND(Table1689106[[#This Row],[Measured Value]]&gt;E128,E128&gt;E127,E127&gt;E126,E126&gt;E125,E125&gt;E124)</f>
        <v>0</v>
      </c>
      <c r="R129" s="3" t="b">
        <f>AND(Table1689106[[#This Row],[Measured Value]]&lt;E128,E128&lt;E127,E127&lt;E126,E126&lt;E125,E125&lt;E124)</f>
        <v>0</v>
      </c>
      <c r="S129" s="3" t="b">
        <f>AND(Table1689106[[#This Row],[Measured Value]]&gt;E128,E128&lt;E127,E127&gt;E126,E126&lt;E125,E125&gt;E124,E124&lt;E123,E123&gt;E122,E122&lt;E121,E121&gt;E120,E120&lt;E119,E119&gt;E118,E118&lt;E117,E117&gt;E116)</f>
        <v>0</v>
      </c>
      <c r="T129" s="3" t="b">
        <f>AND(Table1689106[[#This Row],[Measured Value]]&lt;F128,F128&gt;F127,F127&lt;F126,F126&gt;F125,F125&lt;F124,F124&gt;F123,F123&lt;F122,F122&gt;F121,F121&lt;F120,F120&gt;F119,F119&lt;F118,F118&gt;F117,F117&lt;F116)</f>
        <v>0</v>
      </c>
      <c r="AB129"/>
      <c r="AC129"/>
      <c r="AF129"/>
      <c r="AH129"/>
    </row>
    <row r="130" spans="1:34" x14ac:dyDescent="0.25">
      <c r="A130" s="2">
        <v>43367</v>
      </c>
      <c r="B130" s="17">
        <v>1350</v>
      </c>
      <c r="C130" s="21" t="s">
        <v>34</v>
      </c>
      <c r="D130" s="25">
        <v>3.5</v>
      </c>
      <c r="E130" s="22">
        <f>'[1]pH meter #2__083118AM'!$O$2</f>
        <v>3.5073563535911592</v>
      </c>
      <c r="F1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43367.576388888891</v>
      </c>
      <c r="G130" s="6">
        <f>Table1689106[[#This Row],[Mean Value]]+$V$2</f>
        <v>3.527303060242065</v>
      </c>
      <c r="H130" s="6">
        <f>Table1689106[[#This Row],[Mean Value]]-$V$2</f>
        <v>3.4874096469402533</v>
      </c>
      <c r="I130" s="26">
        <f>Table1689106[[#This Row],[Mean Value]]+$W$2</f>
        <v>3.5472497668929703</v>
      </c>
      <c r="J130" s="26">
        <f>Table1689106[[#This Row],[Mean Value]]-($W$2)</f>
        <v>3.467462940289348</v>
      </c>
      <c r="K130" s="8">
        <f>Table1689106[[#This Row],[Mean Value]]+$X$2</f>
        <v>3.5671964735438761</v>
      </c>
      <c r="L130" s="9">
        <f>Table1689106[[#This Row],[Mean Value]]-$X$2</f>
        <v>3.4475162336384422</v>
      </c>
      <c r="M130" s="23" t="str">
        <f t="array" ref="M130">IF(OR(D130&lt;$AF$2, D130&gt;$AE$2), "Yes", "No")</f>
        <v>No</v>
      </c>
      <c r="N130" s="3"/>
      <c r="O130" s="3" t="b">
        <f>AND(Table1689106[[#This Row],[Measured Value]]&gt;Table1689106[[#This Row],[Mean Value]],D129&gt;E129,D128&gt;E128,D127&gt;E127,D126&gt;E126,D125&gt;E125,D124&gt;E124,D123&gt;E123)</f>
        <v>0</v>
      </c>
      <c r="P130" s="3" t="b">
        <f>AND(Table1689106[[#This Row],[Measured Value]]&lt;Table1689106[[#This Row],[Mean Value]],D129&lt;E129,D128&lt;E128,D127&lt;E127,D126&lt;E126,D125&lt;E125,D124&lt;E124,D123&lt;E123)</f>
        <v>0</v>
      </c>
      <c r="Q130" s="3" t="b">
        <f>AND(Table1689106[[#This Row],[Measured Value]]&gt;E129,E129&gt;E128,E128&gt;E127,E127&gt;E126,E126&gt;E125)</f>
        <v>0</v>
      </c>
      <c r="R130" s="3" t="b">
        <f>AND(Table1689106[[#This Row],[Measured Value]]&lt;E129,E129&lt;E128,E128&lt;E127,E127&lt;E126,E126&lt;E125)</f>
        <v>0</v>
      </c>
      <c r="S130" s="3" t="b">
        <f>AND(Table1689106[[#This Row],[Measured Value]]&gt;E129,E129&lt;E128,E128&gt;E127,E127&lt;E126,E126&gt;E125,E125&lt;E124,E124&gt;E123,E123&lt;E122,E122&gt;E121,E121&lt;E120,E120&gt;E119,E119&lt;E118,E118&gt;E117)</f>
        <v>0</v>
      </c>
      <c r="T130" s="3" t="b">
        <f>AND(Table1689106[[#This Row],[Measured Value]]&lt;F129,F129&gt;F128,F128&lt;F127,F127&gt;F126,F126&lt;F125,F125&gt;F124,F124&lt;F123,F123&gt;F122,F122&lt;F121,F121&gt;F120,F120&lt;F119,F119&gt;F118,F118&lt;F117)</f>
        <v>0</v>
      </c>
      <c r="AB130"/>
      <c r="AC130"/>
      <c r="AF130"/>
      <c r="AH130"/>
    </row>
    <row r="131" spans="1:34" x14ac:dyDescent="0.25">
      <c r="A131" s="2">
        <v>43367</v>
      </c>
      <c r="B131" s="17">
        <v>1403</v>
      </c>
      <c r="C131" s="21" t="s">
        <v>32</v>
      </c>
      <c r="D131" s="25">
        <v>3.49</v>
      </c>
      <c r="E131" s="22">
        <f>'[1]pH meter #2__083118AM'!$O$2</f>
        <v>3.5073563535911592</v>
      </c>
      <c r="F1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43367.585416666669</v>
      </c>
      <c r="G131" s="6">
        <f>Table1689106[[#This Row],[Mean Value]]+$V$2</f>
        <v>3.527303060242065</v>
      </c>
      <c r="H131" s="6">
        <f>Table1689106[[#This Row],[Mean Value]]-$V$2</f>
        <v>3.4874096469402533</v>
      </c>
      <c r="I131" s="26">
        <f>Table1689106[[#This Row],[Mean Value]]+$W$2</f>
        <v>3.5472497668929703</v>
      </c>
      <c r="J131" s="26">
        <f>Table1689106[[#This Row],[Mean Value]]-($W$2)</f>
        <v>3.467462940289348</v>
      </c>
      <c r="K131" s="8">
        <f>Table1689106[[#This Row],[Mean Value]]+$X$2</f>
        <v>3.5671964735438761</v>
      </c>
      <c r="L131" s="9">
        <f>Table1689106[[#This Row],[Mean Value]]-$X$2</f>
        <v>3.4475162336384422</v>
      </c>
      <c r="M131" s="23" t="str">
        <f t="array" ref="M131">IF(OR(D131&lt;$AF$2, D131&gt;$AE$2), "Yes", "No")</f>
        <v>No</v>
      </c>
      <c r="N131" s="3"/>
      <c r="O131" s="3" t="b">
        <f>AND(Table1689106[[#This Row],[Measured Value]]&gt;Table1689106[[#This Row],[Mean Value]],D130&gt;E130,D129&gt;E129,D128&gt;E128,D127&gt;E127,D126&gt;E126,D125&gt;E125,D124&gt;E124)</f>
        <v>0</v>
      </c>
      <c r="P131" s="3" t="b">
        <f>AND(Table1689106[[#This Row],[Measured Value]]&lt;Table1689106[[#This Row],[Mean Value]],D130&lt;E130,D129&lt;E129,D128&lt;E128,D127&lt;E127,D126&lt;E126,D125&lt;E125,D124&lt;E124)</f>
        <v>1</v>
      </c>
      <c r="Q131" s="3" t="b">
        <f>AND(Table1689106[[#This Row],[Measured Value]]&gt;E130,E130&gt;E129,E129&gt;E128,E128&gt;E127,E127&gt;E126)</f>
        <v>0</v>
      </c>
      <c r="R131" s="3" t="b">
        <f>AND(Table1689106[[#This Row],[Measured Value]]&lt;E130,E130&lt;E129,E129&lt;E128,E128&lt;E127,E127&lt;E126)</f>
        <v>0</v>
      </c>
      <c r="S131" s="3" t="b">
        <f>AND(Table1689106[[#This Row],[Measured Value]]&gt;E130,E130&lt;E129,E129&gt;E128,E128&lt;E127,E127&gt;E126,E126&lt;E125,E125&gt;E124,E124&lt;E123,E123&gt;E122,E122&lt;E121,E121&gt;E120,E120&lt;E119,E119&gt;E118)</f>
        <v>0</v>
      </c>
      <c r="T131" s="3" t="b">
        <f>AND(Table1689106[[#This Row],[Measured Value]]&lt;F130,F130&gt;F129,F129&lt;F128,F128&gt;F127,F127&lt;F126,F126&gt;F125,F125&lt;F124,F124&gt;F123,F123&lt;F122,F122&gt;F121,F121&lt;F120,F120&gt;F119,F119&lt;F118)</f>
        <v>0</v>
      </c>
      <c r="AB131"/>
      <c r="AC131"/>
      <c r="AF131"/>
      <c r="AH131"/>
    </row>
    <row r="132" spans="1:34" x14ac:dyDescent="0.25">
      <c r="A132" s="2">
        <v>43367</v>
      </c>
      <c r="B132" s="17">
        <v>1448</v>
      </c>
      <c r="C132" s="21" t="s">
        <v>40</v>
      </c>
      <c r="D132" s="25">
        <v>3.48</v>
      </c>
      <c r="E132" s="22">
        <f>'[1]pH meter #2__083118AM'!$O$2</f>
        <v>3.5073563535911592</v>
      </c>
      <c r="F1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43367.616666666669</v>
      </c>
      <c r="G132" s="6">
        <f>Table1689106[[#This Row],[Mean Value]]+$V$2</f>
        <v>3.527303060242065</v>
      </c>
      <c r="H132" s="6">
        <f>Table1689106[[#This Row],[Mean Value]]-$V$2</f>
        <v>3.4874096469402533</v>
      </c>
      <c r="I132" s="26">
        <f>Table1689106[[#This Row],[Mean Value]]+$W$2</f>
        <v>3.5472497668929703</v>
      </c>
      <c r="J132" s="26">
        <f>Table1689106[[#This Row],[Mean Value]]-($W$2)</f>
        <v>3.467462940289348</v>
      </c>
      <c r="K132" s="8">
        <f>Table1689106[[#This Row],[Mean Value]]+$X$2</f>
        <v>3.5671964735438761</v>
      </c>
      <c r="L132" s="9">
        <f>Table1689106[[#This Row],[Mean Value]]-$X$2</f>
        <v>3.4475162336384422</v>
      </c>
      <c r="M132" s="23" t="str">
        <f t="array" ref="M132">IF(OR(D132&lt;$AF$2, D132&gt;$AE$2), "Yes", "No")</f>
        <v>No</v>
      </c>
      <c r="N132" s="3"/>
      <c r="O132" s="3" t="b">
        <f>AND(Table1689106[[#This Row],[Measured Value]]&gt;Table1689106[[#This Row],[Mean Value]],D131&gt;E131,D130&gt;E130,D129&gt;E129,D128&gt;E128,D127&gt;E127,D126&gt;E126,D125&gt;E125)</f>
        <v>0</v>
      </c>
      <c r="P132" s="3" t="b">
        <f>AND(Table1689106[[#This Row],[Measured Value]]&lt;Table1689106[[#This Row],[Mean Value]],D131&lt;E131,D130&lt;E130,D129&lt;E129,D128&lt;E128,D127&lt;E127,D126&lt;E126,D125&lt;E125)</f>
        <v>1</v>
      </c>
      <c r="Q132" s="3" t="b">
        <f>AND(Table1689106[[#This Row],[Measured Value]]&gt;E131,E131&gt;E130,E130&gt;E129,E129&gt;E128,E128&gt;E127)</f>
        <v>0</v>
      </c>
      <c r="R132" s="3" t="b">
        <f>AND(Table1689106[[#This Row],[Measured Value]]&lt;E131,E131&lt;E130,E130&lt;E129,E129&lt;E128,E128&lt;E127)</f>
        <v>0</v>
      </c>
      <c r="S132" s="3" t="b">
        <f>AND(Table1689106[[#This Row],[Measured Value]]&gt;E131,E131&lt;E130,E130&gt;E129,E129&lt;E128,E128&gt;E127,E127&lt;E126,E126&gt;E125,E125&lt;E124,E124&gt;E123,E123&lt;E122,E122&gt;E121,E121&lt;E120,E120&gt;E119)</f>
        <v>0</v>
      </c>
      <c r="T132" s="3" t="b">
        <f>AND(Table1689106[[#This Row],[Measured Value]]&lt;F131,F131&gt;F130,F130&lt;F129,F129&gt;F128,F128&lt;F127,F127&gt;F126,F126&lt;F125,F125&gt;F124,F124&lt;F123,F123&gt;F122,F122&lt;F121,F121&gt;F120,F120&lt;F119)</f>
        <v>0</v>
      </c>
      <c r="AB132"/>
      <c r="AC132"/>
      <c r="AF132"/>
      <c r="AH132"/>
    </row>
    <row r="133" spans="1:34" x14ac:dyDescent="0.25">
      <c r="A133" s="2">
        <v>43367</v>
      </c>
      <c r="B133" s="17">
        <v>1545</v>
      </c>
      <c r="C133" s="21" t="s">
        <v>34</v>
      </c>
      <c r="D133" s="25">
        <v>3.52</v>
      </c>
      <c r="E133" s="22">
        <f>'[1]pH meter #2__083118AM'!$O$2</f>
        <v>3.5073563535911592</v>
      </c>
      <c r="F1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43367.65625</v>
      </c>
      <c r="G133" s="6">
        <f>Table1689106[[#This Row],[Mean Value]]+$V$2</f>
        <v>3.527303060242065</v>
      </c>
      <c r="H133" s="6">
        <f>Table1689106[[#This Row],[Mean Value]]-$V$2</f>
        <v>3.4874096469402533</v>
      </c>
      <c r="I133" s="26">
        <f>Table1689106[[#This Row],[Mean Value]]+$W$2</f>
        <v>3.5472497668929703</v>
      </c>
      <c r="J133" s="26">
        <f>Table1689106[[#This Row],[Mean Value]]-($W$2)</f>
        <v>3.467462940289348</v>
      </c>
      <c r="K133" s="8">
        <f>Table1689106[[#This Row],[Mean Value]]+$X$2</f>
        <v>3.5671964735438761</v>
      </c>
      <c r="L133" s="9">
        <f>Table1689106[[#This Row],[Mean Value]]-$X$2</f>
        <v>3.4475162336384422</v>
      </c>
      <c r="M133" s="23" t="str">
        <f t="array" ref="M133">IF(OR(D133&lt;$AF$2, D133&gt;$AE$2), "Yes", "No")</f>
        <v>No</v>
      </c>
      <c r="N133" s="3"/>
      <c r="O133" s="3" t="b">
        <f>AND(Table1689106[[#This Row],[Measured Value]]&gt;Table1689106[[#This Row],[Mean Value]],D132&gt;E132,D131&gt;E131,D130&gt;E130,D129&gt;E129,D128&gt;E128,D127&gt;E127,D126&gt;E126)</f>
        <v>0</v>
      </c>
      <c r="P133" s="3" t="b">
        <f>AND(Table1689106[[#This Row],[Measured Value]]&lt;Table1689106[[#This Row],[Mean Value]],D132&lt;E132,D131&lt;E131,D130&lt;E130,D129&lt;E129,D128&lt;E128,D127&lt;E127,D126&lt;E126)</f>
        <v>0</v>
      </c>
      <c r="Q133" s="3" t="b">
        <f>AND(Table1689106[[#This Row],[Measured Value]]&gt;E132,E132&gt;E131,E131&gt;E130,E130&gt;E129,E129&gt;E128)</f>
        <v>0</v>
      </c>
      <c r="R133" s="3" t="b">
        <f>AND(Table1689106[[#This Row],[Measured Value]]&lt;E132,E132&lt;E131,E131&lt;E130,E130&lt;E129,E129&lt;E128)</f>
        <v>0</v>
      </c>
      <c r="S133" s="3" t="b">
        <f>AND(Table1689106[[#This Row],[Measured Value]]&gt;E132,E132&lt;E131,E131&gt;E130,E130&lt;E129,E129&gt;E128,E128&lt;E127,E127&gt;E126,E126&lt;E125,E125&gt;E124,E124&lt;E123,E123&gt;E122,E122&lt;E121,E121&gt;E120)</f>
        <v>0</v>
      </c>
      <c r="T133" s="3" t="b">
        <f>AND(Table1689106[[#This Row],[Measured Value]]&lt;F132,F132&gt;F131,F131&lt;F130,F130&gt;F129,F129&lt;F128,F128&gt;F127,F127&lt;F126,F126&gt;F125,F125&lt;F124,F124&gt;F123,F123&lt;F122,F122&gt;F121,F121&lt;F120)</f>
        <v>0</v>
      </c>
      <c r="AB133"/>
      <c r="AC133"/>
      <c r="AF133"/>
      <c r="AH133"/>
    </row>
    <row r="134" spans="1:34" x14ac:dyDescent="0.25">
      <c r="A134" s="2">
        <v>43367</v>
      </c>
      <c r="B134" s="17">
        <v>1610</v>
      </c>
      <c r="C134" s="21" t="s">
        <v>32</v>
      </c>
      <c r="D134" s="25">
        <v>3.48</v>
      </c>
      <c r="E134" s="22">
        <f>'[1]pH meter #2__083118AM'!$O$2</f>
        <v>3.5073563535911592</v>
      </c>
      <c r="F1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43367.673611111109</v>
      </c>
      <c r="G134" s="6">
        <f>Table1689106[[#This Row],[Mean Value]]+$V$2</f>
        <v>3.527303060242065</v>
      </c>
      <c r="H134" s="6">
        <f>Table1689106[[#This Row],[Mean Value]]-$V$2</f>
        <v>3.4874096469402533</v>
      </c>
      <c r="I134" s="26">
        <f>Table1689106[[#This Row],[Mean Value]]+$W$2</f>
        <v>3.5472497668929703</v>
      </c>
      <c r="J134" s="26">
        <f>Table1689106[[#This Row],[Mean Value]]-($W$2)</f>
        <v>3.467462940289348</v>
      </c>
      <c r="K134" s="8">
        <f>Table1689106[[#This Row],[Mean Value]]+$X$2</f>
        <v>3.5671964735438761</v>
      </c>
      <c r="L134" s="9">
        <f>Table1689106[[#This Row],[Mean Value]]-$X$2</f>
        <v>3.4475162336384422</v>
      </c>
      <c r="M134" s="23" t="str">
        <f t="array" ref="M134">IF(OR(D134&lt;$AF$2, D134&gt;$AE$2), "Yes", "No")</f>
        <v>No</v>
      </c>
      <c r="N134" s="3"/>
      <c r="O134" s="3" t="b">
        <f>AND(Table1689106[[#This Row],[Measured Value]]&gt;Table1689106[[#This Row],[Mean Value]],D133&gt;E133,D132&gt;E132,D131&gt;E131,D130&gt;E130,D129&gt;E129,D128&gt;E128,D127&gt;E127)</f>
        <v>0</v>
      </c>
      <c r="P134" s="3" t="b">
        <f>AND(Table1689106[[#This Row],[Measured Value]]&lt;Table1689106[[#This Row],[Mean Value]],D133&lt;E133,D132&lt;E132,D131&lt;E131,D130&lt;E130,D129&lt;E129,D128&lt;E128,D127&lt;E127)</f>
        <v>0</v>
      </c>
      <c r="Q134" s="3" t="b">
        <f>AND(Table1689106[[#This Row],[Measured Value]]&gt;E133,E133&gt;E132,E132&gt;E131,E131&gt;E130,E130&gt;E129)</f>
        <v>0</v>
      </c>
      <c r="R134" s="3" t="b">
        <f>AND(Table1689106[[#This Row],[Measured Value]]&lt;E133,E133&lt;E132,E132&lt;E131,E131&lt;E130,E130&lt;E129)</f>
        <v>0</v>
      </c>
      <c r="S134" s="3" t="b">
        <f>AND(Table1689106[[#This Row],[Measured Value]]&gt;E133,E133&lt;E132,E132&gt;E131,E131&lt;E130,E130&gt;E129,E129&lt;E128,E128&gt;E127,E127&lt;E126,E126&gt;E125,E125&lt;E124,E124&gt;E123,E123&lt;E122,E122&gt;E121)</f>
        <v>0</v>
      </c>
      <c r="T134" s="3" t="b">
        <f>AND(Table1689106[[#This Row],[Measured Value]]&lt;F133,F133&gt;F132,F132&lt;F131,F131&gt;F130,F130&lt;F129,F129&gt;F128,F128&lt;F127,F127&gt;F126,F126&lt;F125,F125&gt;F124,F124&lt;F123,F123&gt;F122,F122&lt;F121)</f>
        <v>0</v>
      </c>
      <c r="AB134"/>
      <c r="AC134"/>
      <c r="AF134"/>
      <c r="AH134"/>
    </row>
    <row r="135" spans="1:34" x14ac:dyDescent="0.25">
      <c r="A135" s="2">
        <v>43367</v>
      </c>
      <c r="B135" s="17">
        <v>1655</v>
      </c>
      <c r="C135" s="21" t="s">
        <v>34</v>
      </c>
      <c r="D135" s="25">
        <v>3.48</v>
      </c>
      <c r="E135" s="22">
        <f>'[1]pH meter #2__083118AM'!$O$2</f>
        <v>3.5073563535911592</v>
      </c>
      <c r="F1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43367.704861111109</v>
      </c>
      <c r="G135" s="6">
        <f>Table1689106[[#This Row],[Mean Value]]+$V$2</f>
        <v>3.527303060242065</v>
      </c>
      <c r="H135" s="6">
        <f>Table1689106[[#This Row],[Mean Value]]-$V$2</f>
        <v>3.4874096469402533</v>
      </c>
      <c r="I135" s="26">
        <f>Table1689106[[#This Row],[Mean Value]]+$W$2</f>
        <v>3.5472497668929703</v>
      </c>
      <c r="J135" s="26">
        <f>Table1689106[[#This Row],[Mean Value]]-($W$2)</f>
        <v>3.467462940289348</v>
      </c>
      <c r="K135" s="8">
        <f>Table1689106[[#This Row],[Mean Value]]+$X$2</f>
        <v>3.5671964735438761</v>
      </c>
      <c r="L135" s="9">
        <f>Table1689106[[#This Row],[Mean Value]]-$X$2</f>
        <v>3.4475162336384422</v>
      </c>
      <c r="M135" s="23" t="str">
        <f t="array" ref="M135">IF(OR(D135&lt;$AF$2, D135&gt;$AE$2), "Yes", "No")</f>
        <v>No</v>
      </c>
      <c r="N135" s="3"/>
      <c r="O135" s="3" t="b">
        <f>AND(Table1689106[[#This Row],[Measured Value]]&gt;Table1689106[[#This Row],[Mean Value]],D134&gt;E134,D133&gt;E133,D132&gt;E132,D131&gt;E131,D130&gt;E130,D129&gt;E129,D128&gt;E128)</f>
        <v>0</v>
      </c>
      <c r="P135" s="3" t="b">
        <f>AND(Table1689106[[#This Row],[Measured Value]]&lt;Table1689106[[#This Row],[Mean Value]],D134&lt;E134,D133&lt;E133,D132&lt;E132,D131&lt;E131,D130&lt;E130,D129&lt;E129,D128&lt;E128)</f>
        <v>0</v>
      </c>
      <c r="Q135" s="3" t="b">
        <f>AND(Table1689106[[#This Row],[Measured Value]]&gt;E134,E134&gt;E133,E133&gt;E132,E132&gt;E131,E131&gt;E130)</f>
        <v>0</v>
      </c>
      <c r="R135" s="3" t="b">
        <f>AND(Table1689106[[#This Row],[Measured Value]]&lt;E134,E134&lt;E133,E133&lt;E132,E132&lt;E131,E131&lt;E130)</f>
        <v>0</v>
      </c>
      <c r="S135" s="3" t="b">
        <f>AND(Table1689106[[#This Row],[Measured Value]]&gt;E134,E134&lt;E133,E133&gt;E132,E132&lt;E131,E131&gt;E130,E130&lt;E129,E129&gt;E128,E128&lt;E127,E127&gt;E126,E126&lt;E125,E125&gt;E124,E124&lt;E123,E123&gt;E122)</f>
        <v>0</v>
      </c>
      <c r="T135" s="3" t="b">
        <f>AND(Table1689106[[#This Row],[Measured Value]]&lt;F134,F134&gt;F133,F133&lt;F132,F132&gt;F131,F131&lt;F130,F130&gt;F129,F129&lt;F128,F128&gt;F127,F127&lt;F126,F126&gt;F125,F125&lt;F124,F124&gt;F123,F123&lt;F122)</f>
        <v>0</v>
      </c>
      <c r="AB135"/>
      <c r="AC135"/>
      <c r="AF135"/>
      <c r="AH135"/>
    </row>
    <row r="136" spans="1:34" x14ac:dyDescent="0.25">
      <c r="A136" s="2">
        <v>43367</v>
      </c>
      <c r="B136" s="17">
        <v>1732</v>
      </c>
      <c r="C136" s="21" t="s">
        <v>32</v>
      </c>
      <c r="D136" s="25">
        <v>3.47</v>
      </c>
      <c r="E136" s="22">
        <f>'[1]pH meter #2__083118AM'!$O$2</f>
        <v>3.5073563535911592</v>
      </c>
      <c r="F1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43367.730555555558</v>
      </c>
      <c r="G136" s="6">
        <f>Table1689106[[#This Row],[Mean Value]]+$V$2</f>
        <v>3.527303060242065</v>
      </c>
      <c r="H136" s="6">
        <f>Table1689106[[#This Row],[Mean Value]]-$V$2</f>
        <v>3.4874096469402533</v>
      </c>
      <c r="I136" s="26">
        <f>Table1689106[[#This Row],[Mean Value]]+$W$2</f>
        <v>3.5472497668929703</v>
      </c>
      <c r="J136" s="26">
        <f>Table1689106[[#This Row],[Mean Value]]-($W$2)</f>
        <v>3.467462940289348</v>
      </c>
      <c r="K136" s="8">
        <f>Table1689106[[#This Row],[Mean Value]]+$X$2</f>
        <v>3.5671964735438761</v>
      </c>
      <c r="L136" s="9">
        <f>Table1689106[[#This Row],[Mean Value]]-$X$2</f>
        <v>3.4475162336384422</v>
      </c>
      <c r="M136" s="23" t="str">
        <f t="array" ref="M136">IF(OR(D136&lt;$AF$2, D136&gt;$AE$2), "Yes", "No")</f>
        <v>No</v>
      </c>
      <c r="N136" s="3"/>
      <c r="O136" s="3" t="b">
        <f>AND(Table1689106[[#This Row],[Measured Value]]&gt;Table1689106[[#This Row],[Mean Value]],D135&gt;E135,D134&gt;E134,D133&gt;E133,D132&gt;E132,D131&gt;E131,D130&gt;E130,D129&gt;E129)</f>
        <v>0</v>
      </c>
      <c r="P136" s="3" t="b">
        <f>AND(Table1689106[[#This Row],[Measured Value]]&lt;Table1689106[[#This Row],[Mean Value]],D135&lt;E135,D134&lt;E134,D133&lt;E133,D132&lt;E132,D131&lt;E131,D130&lt;E130,D129&lt;E129)</f>
        <v>0</v>
      </c>
      <c r="Q136" s="3" t="b">
        <f>AND(Table1689106[[#This Row],[Measured Value]]&gt;E135,E135&gt;E134,E134&gt;E133,E133&gt;E132,E132&gt;E131)</f>
        <v>0</v>
      </c>
      <c r="R136" s="3" t="b">
        <f>AND(Table1689106[[#This Row],[Measured Value]]&lt;E135,E135&lt;E134,E134&lt;E133,E133&lt;E132,E132&lt;E131)</f>
        <v>0</v>
      </c>
      <c r="S136" s="3" t="b">
        <f>AND(Table1689106[[#This Row],[Measured Value]]&gt;E135,E135&lt;E134,E134&gt;E133,E133&lt;E132,E132&gt;E131,E131&lt;E130,E130&gt;E129,E129&lt;E128,E128&gt;E127,E127&lt;E126,E126&gt;E125,E125&lt;E124,E124&gt;E123)</f>
        <v>0</v>
      </c>
      <c r="T136" s="3" t="b">
        <f>AND(Table1689106[[#This Row],[Measured Value]]&lt;F135,F135&gt;F134,F134&lt;F133,F133&gt;F132,F132&lt;F131,F131&gt;F130,F130&lt;F129,F129&gt;F128,F128&lt;F127,F127&gt;F126,F126&lt;F125,F125&gt;F124,F124&lt;F123)</f>
        <v>0</v>
      </c>
      <c r="AB136"/>
      <c r="AC136"/>
      <c r="AF136"/>
      <c r="AH136"/>
    </row>
    <row r="137" spans="1:34" x14ac:dyDescent="0.25">
      <c r="A137" s="2">
        <v>43367</v>
      </c>
      <c r="B137" s="17">
        <v>1808</v>
      </c>
      <c r="C137" s="21" t="s">
        <v>34</v>
      </c>
      <c r="D137" s="25">
        <v>3.47</v>
      </c>
      <c r="E137" s="22">
        <f>'[1]pH meter #2__083118AM'!$O$2</f>
        <v>3.5073563535911592</v>
      </c>
      <c r="F1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43367.755555555559</v>
      </c>
      <c r="G137" s="6">
        <f>Table1689106[[#This Row],[Mean Value]]+$V$2</f>
        <v>3.527303060242065</v>
      </c>
      <c r="H137" s="6">
        <f>Table1689106[[#This Row],[Mean Value]]-$V$2</f>
        <v>3.4874096469402533</v>
      </c>
      <c r="I137" s="26">
        <f>Table1689106[[#This Row],[Mean Value]]+$W$2</f>
        <v>3.5472497668929703</v>
      </c>
      <c r="J137" s="26">
        <f>Table1689106[[#This Row],[Mean Value]]-($W$2)</f>
        <v>3.467462940289348</v>
      </c>
      <c r="K137" s="8">
        <f>Table1689106[[#This Row],[Mean Value]]+$X$2</f>
        <v>3.5671964735438761</v>
      </c>
      <c r="L137" s="9">
        <f>Table1689106[[#This Row],[Mean Value]]-$X$2</f>
        <v>3.4475162336384422</v>
      </c>
      <c r="M137" s="23" t="str">
        <f t="array" ref="M137">IF(OR(D137&lt;$AF$2, D137&gt;$AE$2), "Yes", "No")</f>
        <v>No</v>
      </c>
      <c r="N137" s="3"/>
      <c r="O137" s="3" t="b">
        <f>AND(Table1689106[[#This Row],[Measured Value]]&gt;Table1689106[[#This Row],[Mean Value]],D136&gt;E136,D135&gt;E135,D134&gt;E134,D133&gt;E133,D132&gt;E132,D131&gt;E131,D130&gt;E130)</f>
        <v>0</v>
      </c>
      <c r="P137" s="3" t="b">
        <f>AND(Table1689106[[#This Row],[Measured Value]]&lt;Table1689106[[#This Row],[Mean Value]],D136&lt;E136,D135&lt;E135,D134&lt;E134,D133&lt;E133,D132&lt;E132,D131&lt;E131,D130&lt;E130)</f>
        <v>0</v>
      </c>
      <c r="Q137" s="3" t="b">
        <f>AND(Table1689106[[#This Row],[Measured Value]]&gt;E136,E136&gt;E135,E135&gt;E134,E134&gt;E133,E133&gt;E132)</f>
        <v>0</v>
      </c>
      <c r="R137" s="3" t="b">
        <f>AND(Table1689106[[#This Row],[Measured Value]]&lt;E136,E136&lt;E135,E135&lt;E134,E134&lt;E133,E133&lt;E132)</f>
        <v>0</v>
      </c>
      <c r="S137" s="3" t="b">
        <f>AND(Table1689106[[#This Row],[Measured Value]]&gt;E136,E136&lt;E135,E135&gt;E134,E134&lt;E133,E133&gt;E132,E132&lt;E131,E131&gt;E130,E130&lt;E129,E129&gt;E128,E128&lt;E127,E127&gt;E126,E126&lt;E125,E125&gt;E124)</f>
        <v>0</v>
      </c>
      <c r="T137" s="3" t="b">
        <f>AND(Table1689106[[#This Row],[Measured Value]]&lt;F136,F136&gt;F135,F135&lt;F134,F134&gt;F133,F133&lt;F132,F132&gt;F131,F131&lt;F130,F130&gt;F129,F129&lt;F128,F128&gt;F127,F127&lt;F126,F126&gt;F125,F125&lt;F124)</f>
        <v>0</v>
      </c>
      <c r="AB137"/>
      <c r="AC137"/>
      <c r="AF137"/>
      <c r="AH137"/>
    </row>
    <row r="138" spans="1:34" x14ac:dyDescent="0.25">
      <c r="A138" s="2">
        <v>43367</v>
      </c>
      <c r="B138" s="17">
        <v>1852</v>
      </c>
      <c r="C138" s="21" t="s">
        <v>27</v>
      </c>
      <c r="D138" s="25">
        <v>3.52</v>
      </c>
      <c r="E138" s="22">
        <f>'[1]pH meter #2__083118AM'!$O$2</f>
        <v>3.5073563535911592</v>
      </c>
      <c r="F1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43367.786111111112</v>
      </c>
      <c r="G138" s="6">
        <f>Table1689106[[#This Row],[Mean Value]]+$V$2</f>
        <v>3.527303060242065</v>
      </c>
      <c r="H138" s="6">
        <f>Table1689106[[#This Row],[Mean Value]]-$V$2</f>
        <v>3.4874096469402533</v>
      </c>
      <c r="I138" s="26">
        <f>Table1689106[[#This Row],[Mean Value]]+$W$2</f>
        <v>3.5472497668929703</v>
      </c>
      <c r="J138" s="26">
        <f>Table1689106[[#This Row],[Mean Value]]-($W$2)</f>
        <v>3.467462940289348</v>
      </c>
      <c r="K138" s="8">
        <f>Table1689106[[#This Row],[Mean Value]]+$X$2</f>
        <v>3.5671964735438761</v>
      </c>
      <c r="L138" s="9">
        <f>Table1689106[[#This Row],[Mean Value]]-$X$2</f>
        <v>3.4475162336384422</v>
      </c>
      <c r="M138" s="23" t="str">
        <f t="array" ref="M138">IF(OR(D138&lt;$AF$2, D138&gt;$AE$2), "Yes", "No")</f>
        <v>No</v>
      </c>
      <c r="N138" s="3"/>
      <c r="O138" s="3" t="b">
        <f>AND(Table1689106[[#This Row],[Measured Value]]&gt;Table1689106[[#This Row],[Mean Value]],D137&gt;E137,D136&gt;E136,D135&gt;E135,D134&gt;E134,D133&gt;E133,D132&gt;E132,D131&gt;E131)</f>
        <v>0</v>
      </c>
      <c r="P138" s="3" t="b">
        <f>AND(Table1689106[[#This Row],[Measured Value]]&lt;Table1689106[[#This Row],[Mean Value]],D137&lt;E137,D136&lt;E136,D135&lt;E135,D134&lt;E134,D133&lt;E133,D132&lt;E132,D131&lt;E131)</f>
        <v>0</v>
      </c>
      <c r="Q138" s="3" t="b">
        <f>AND(Table1689106[[#This Row],[Measured Value]]&gt;E137,E137&gt;E136,E136&gt;E135,E135&gt;E134,E134&gt;E133)</f>
        <v>0</v>
      </c>
      <c r="R138" s="3" t="b">
        <f>AND(Table1689106[[#This Row],[Measured Value]]&lt;E137,E137&lt;E136,E136&lt;E135,E135&lt;E134,E134&lt;E133)</f>
        <v>0</v>
      </c>
      <c r="S138" s="3" t="b">
        <f>AND(Table1689106[[#This Row],[Measured Value]]&gt;E137,E137&lt;E136,E136&gt;E135,E135&lt;E134,E134&gt;E133,E133&lt;E132,E132&gt;E131,E131&lt;E130,E130&gt;E129,E129&lt;E128,E128&gt;E127,E127&lt;E126,E126&gt;E125)</f>
        <v>0</v>
      </c>
      <c r="T138" s="3" t="b">
        <f>AND(Table1689106[[#This Row],[Measured Value]]&lt;F137,F137&gt;F136,F136&lt;F135,F135&gt;F134,F134&lt;F133,F133&gt;F132,F132&lt;F131,F131&gt;F130,F130&lt;F129,F129&gt;F128,F128&lt;F127,F127&gt;F126,F126&lt;F125)</f>
        <v>0</v>
      </c>
      <c r="AB138"/>
      <c r="AC138"/>
      <c r="AF138"/>
      <c r="AH138"/>
    </row>
    <row r="139" spans="1:34" x14ac:dyDescent="0.25">
      <c r="A139" s="2">
        <v>43367</v>
      </c>
      <c r="B139" s="17">
        <v>2034</v>
      </c>
      <c r="C139" s="21" t="s">
        <v>26</v>
      </c>
      <c r="D139" s="25">
        <v>3.51</v>
      </c>
      <c r="E139" s="22">
        <f>'[1]pH meter #2__083118AM'!$O$2</f>
        <v>3.5073563535911592</v>
      </c>
      <c r="F1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43367.856944444444</v>
      </c>
      <c r="G139" s="6">
        <f>Table1689106[[#This Row],[Mean Value]]+$V$2</f>
        <v>3.527303060242065</v>
      </c>
      <c r="H139" s="6">
        <f>Table1689106[[#This Row],[Mean Value]]-$V$2</f>
        <v>3.4874096469402533</v>
      </c>
      <c r="I139" s="26">
        <f>Table1689106[[#This Row],[Mean Value]]+$W$2</f>
        <v>3.5472497668929703</v>
      </c>
      <c r="J139" s="26">
        <f>Table1689106[[#This Row],[Mean Value]]-($W$2)</f>
        <v>3.467462940289348</v>
      </c>
      <c r="K139" s="8">
        <f>Table1689106[[#This Row],[Mean Value]]+$X$2</f>
        <v>3.5671964735438761</v>
      </c>
      <c r="L139" s="9">
        <f>Table1689106[[#This Row],[Mean Value]]-$X$2</f>
        <v>3.4475162336384422</v>
      </c>
      <c r="M139" s="23" t="str">
        <f t="array" ref="M139">IF(OR(D139&lt;$AF$2, D139&gt;$AE$2), "Yes", "No")</f>
        <v>No</v>
      </c>
      <c r="N139" s="3"/>
      <c r="O139" s="3" t="b">
        <f>AND(Table1689106[[#This Row],[Measured Value]]&gt;Table1689106[[#This Row],[Mean Value]],D138&gt;E138,D137&gt;E137,D136&gt;E136,D135&gt;E135,D134&gt;E134,D133&gt;E133,D132&gt;E132)</f>
        <v>0</v>
      </c>
      <c r="P139" s="3" t="b">
        <f>AND(Table1689106[[#This Row],[Measured Value]]&lt;Table1689106[[#This Row],[Mean Value]],D138&lt;E138,D137&lt;E137,D136&lt;E136,D135&lt;E135,D134&lt;E134,D133&lt;E133,D132&lt;E132)</f>
        <v>0</v>
      </c>
      <c r="Q139" s="3" t="b">
        <f>AND(Table1689106[[#This Row],[Measured Value]]&gt;E138,E138&gt;E137,E137&gt;E136,E136&gt;E135,E135&gt;E134)</f>
        <v>0</v>
      </c>
      <c r="R139" s="3" t="b">
        <f>AND(Table1689106[[#This Row],[Measured Value]]&lt;E138,E138&lt;E137,E137&lt;E136,E136&lt;E135,E135&lt;E134)</f>
        <v>0</v>
      </c>
      <c r="S139" s="3" t="b">
        <f>AND(Table1689106[[#This Row],[Measured Value]]&gt;E138,E138&lt;E137,E137&gt;E136,E136&lt;E135,E135&gt;E134,E134&lt;E133,E133&gt;E132,E132&lt;E131,E131&gt;E130,E130&lt;E129,E129&gt;E128,E128&lt;E127,E127&gt;E126)</f>
        <v>0</v>
      </c>
      <c r="T139" s="3" t="b">
        <f>AND(Table1689106[[#This Row],[Measured Value]]&lt;F138,F138&gt;F137,F137&lt;F136,F136&gt;F135,F135&lt;F134,F134&gt;F133,F133&lt;F132,F132&gt;F131,F131&lt;F130,F130&gt;F129,F129&lt;F128,F128&gt;F127,F127&lt;F126)</f>
        <v>0</v>
      </c>
      <c r="AB139"/>
      <c r="AC139"/>
      <c r="AF139"/>
      <c r="AH139"/>
    </row>
    <row r="140" spans="1:34" x14ac:dyDescent="0.25">
      <c r="A140" s="2">
        <v>43368</v>
      </c>
      <c r="B140" s="17">
        <v>600</v>
      </c>
      <c r="C140" s="21" t="s">
        <v>30</v>
      </c>
      <c r="D140" s="25">
        <v>3.52</v>
      </c>
      <c r="E140" s="22">
        <f>'[1]pH meter #2__083118AM'!$O$2</f>
        <v>3.5073563535911592</v>
      </c>
      <c r="F1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43368.25</v>
      </c>
      <c r="G140" s="6">
        <f>Table1689106[[#This Row],[Mean Value]]+$V$2</f>
        <v>3.527303060242065</v>
      </c>
      <c r="H140" s="6">
        <f>Table1689106[[#This Row],[Mean Value]]-$V$2</f>
        <v>3.4874096469402533</v>
      </c>
      <c r="I140" s="26">
        <f>Table1689106[[#This Row],[Mean Value]]+$W$2</f>
        <v>3.5472497668929703</v>
      </c>
      <c r="J140" s="26">
        <f>Table1689106[[#This Row],[Mean Value]]-($W$2)</f>
        <v>3.467462940289348</v>
      </c>
      <c r="K140" s="8">
        <f>Table1689106[[#This Row],[Mean Value]]+$X$2</f>
        <v>3.5671964735438761</v>
      </c>
      <c r="L140" s="9">
        <f>Table1689106[[#This Row],[Mean Value]]-$X$2</f>
        <v>3.4475162336384422</v>
      </c>
      <c r="M140" s="23" t="str">
        <f t="array" ref="M140">IF(OR(D140&lt;$AF$2, D140&gt;$AE$2), "Yes", "No")</f>
        <v>No</v>
      </c>
      <c r="N140" s="3"/>
      <c r="O140" s="3" t="b">
        <f>AND(Table1689106[[#This Row],[Measured Value]]&gt;Table1689106[[#This Row],[Mean Value]],D139&gt;E139,D138&gt;E138,D137&gt;E137,D136&gt;E136,D135&gt;E135,D134&gt;E134,D133&gt;E133)</f>
        <v>0</v>
      </c>
      <c r="P140" s="3" t="b">
        <f>AND(Table1689106[[#This Row],[Measured Value]]&lt;Table1689106[[#This Row],[Mean Value]],D139&lt;E139,D138&lt;E138,D137&lt;E137,D136&lt;E136,D135&lt;E135,D134&lt;E134,D133&lt;E133)</f>
        <v>0</v>
      </c>
      <c r="Q140" s="3" t="b">
        <f>AND(Table1689106[[#This Row],[Measured Value]]&gt;E139,E139&gt;E138,E138&gt;E137,E137&gt;E136,E136&gt;E135)</f>
        <v>0</v>
      </c>
      <c r="R140" s="3" t="b">
        <f>AND(Table1689106[[#This Row],[Measured Value]]&lt;E139,E139&lt;E138,E138&lt;E137,E137&lt;E136,E136&lt;E135)</f>
        <v>0</v>
      </c>
      <c r="S140" s="3" t="b">
        <f>AND(Table1689106[[#This Row],[Measured Value]]&gt;E139,E139&lt;E138,E138&gt;E137,E137&lt;E136,E136&gt;E135,E135&lt;E134,E134&gt;E133,E133&lt;E132,E132&gt;E131,E131&lt;E130,E130&gt;E129,E129&lt;E128,E128&gt;E127)</f>
        <v>0</v>
      </c>
      <c r="T140" s="3" t="b">
        <f>AND(Table1689106[[#This Row],[Measured Value]]&lt;F139,F139&gt;F138,F138&lt;F137,F137&gt;F136,F136&lt;F135,F135&gt;F134,F134&lt;F133,F133&gt;F132,F132&lt;F131,F131&gt;F130,F130&lt;F129,F129&gt;F128,F128&lt;F127)</f>
        <v>0</v>
      </c>
      <c r="AB140"/>
      <c r="AC140"/>
      <c r="AF140"/>
      <c r="AH140"/>
    </row>
    <row r="141" spans="1:34" x14ac:dyDescent="0.25">
      <c r="A141" s="2">
        <v>43368</v>
      </c>
      <c r="B141" s="17">
        <v>618</v>
      </c>
      <c r="C141" s="21" t="s">
        <v>31</v>
      </c>
      <c r="D141" s="25">
        <v>3.52</v>
      </c>
      <c r="E141" s="22">
        <f>'[1]pH meter #2__083118AM'!$O$2</f>
        <v>3.5073563535911592</v>
      </c>
      <c r="F1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43368.262499999997</v>
      </c>
      <c r="G141" s="6">
        <f>Table1689106[[#This Row],[Mean Value]]+$V$2</f>
        <v>3.527303060242065</v>
      </c>
      <c r="H141" s="6">
        <f>Table1689106[[#This Row],[Mean Value]]-$V$2</f>
        <v>3.4874096469402533</v>
      </c>
      <c r="I141" s="26">
        <f>Table1689106[[#This Row],[Mean Value]]+$W$2</f>
        <v>3.5472497668929703</v>
      </c>
      <c r="J141" s="26">
        <f>Table1689106[[#This Row],[Mean Value]]-($W$2)</f>
        <v>3.467462940289348</v>
      </c>
      <c r="K141" s="8">
        <f>Table1689106[[#This Row],[Mean Value]]+$X$2</f>
        <v>3.5671964735438761</v>
      </c>
      <c r="L141" s="9">
        <f>Table1689106[[#This Row],[Mean Value]]-$X$2</f>
        <v>3.4475162336384422</v>
      </c>
      <c r="M141" s="23" t="str">
        <f t="array" ref="M141">IF(OR(D141&lt;$AF$2, D141&gt;$AE$2), "Yes", "No")</f>
        <v>No</v>
      </c>
      <c r="N141" s="3"/>
      <c r="O141" s="3" t="b">
        <f>AND(Table1689106[[#This Row],[Measured Value]]&gt;Table1689106[[#This Row],[Mean Value]],D140&gt;E140,D139&gt;E139,D138&gt;E138,D137&gt;E137,D136&gt;E136,D135&gt;E135,D134&gt;E134)</f>
        <v>0</v>
      </c>
      <c r="P141" s="3" t="b">
        <f>AND(Table1689106[[#This Row],[Measured Value]]&lt;Table1689106[[#This Row],[Mean Value]],D140&lt;E140,D139&lt;E139,D138&lt;E138,D137&lt;E137,D136&lt;E136,D135&lt;E135,D134&lt;E134)</f>
        <v>0</v>
      </c>
      <c r="Q141" s="3" t="b">
        <f>AND(Table1689106[[#This Row],[Measured Value]]&gt;E140,E140&gt;E139,E139&gt;E138,E138&gt;E137,E137&gt;E136)</f>
        <v>0</v>
      </c>
      <c r="R141" s="3" t="b">
        <f>AND(Table1689106[[#This Row],[Measured Value]]&lt;E140,E140&lt;E139,E139&lt;E138,E138&lt;E137,E137&lt;E136)</f>
        <v>0</v>
      </c>
      <c r="S141" s="3" t="b">
        <f>AND(Table1689106[[#This Row],[Measured Value]]&gt;E140,E140&lt;E139,E139&gt;E138,E138&lt;E137,E137&gt;E136,E136&lt;E135,E135&gt;E134,E134&lt;E133,E133&gt;E132,E132&lt;E131,E131&gt;E130,E130&lt;E129,E129&gt;E128)</f>
        <v>0</v>
      </c>
      <c r="T141" s="3" t="b">
        <f>AND(Table1689106[[#This Row],[Measured Value]]&lt;F140,F140&gt;F139,F139&lt;F138,F138&gt;F137,F137&lt;F136,F136&gt;F135,F135&lt;F134,F134&gt;F133,F133&lt;F132,F132&gt;F131,F131&lt;F130,F130&gt;F129,F129&lt;F128)</f>
        <v>0</v>
      </c>
      <c r="AB141"/>
      <c r="AC141"/>
      <c r="AF141"/>
      <c r="AH141"/>
    </row>
    <row r="142" spans="1:34" x14ac:dyDescent="0.25">
      <c r="A142" s="2">
        <v>43368</v>
      </c>
      <c r="B142" s="17">
        <v>800</v>
      </c>
      <c r="C142" s="21" t="s">
        <v>30</v>
      </c>
      <c r="D142" s="25">
        <v>3.52</v>
      </c>
      <c r="E142" s="22">
        <f>'[1]pH meter #2__083118AM'!$O$2</f>
        <v>3.5073563535911592</v>
      </c>
      <c r="F1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43368.333333333336</v>
      </c>
      <c r="G142" s="6">
        <f>Table1689106[[#This Row],[Mean Value]]+$V$2</f>
        <v>3.527303060242065</v>
      </c>
      <c r="H142" s="6">
        <f>Table1689106[[#This Row],[Mean Value]]-$V$2</f>
        <v>3.4874096469402533</v>
      </c>
      <c r="I142" s="26">
        <f>Table1689106[[#This Row],[Mean Value]]+$W$2</f>
        <v>3.5472497668929703</v>
      </c>
      <c r="J142" s="26">
        <f>Table1689106[[#This Row],[Mean Value]]-($W$2)</f>
        <v>3.467462940289348</v>
      </c>
      <c r="K142" s="8">
        <f>Table1689106[[#This Row],[Mean Value]]+$X$2</f>
        <v>3.5671964735438761</v>
      </c>
      <c r="L142" s="9">
        <f>Table1689106[[#This Row],[Mean Value]]-$X$2</f>
        <v>3.4475162336384422</v>
      </c>
      <c r="M142" s="23" t="str">
        <f t="array" ref="M142">IF(OR(D142&lt;$AF$2, D142&gt;$AE$2), "Yes", "No")</f>
        <v>No</v>
      </c>
      <c r="N142" s="3"/>
      <c r="O142" s="3" t="b">
        <f>AND(Table1689106[[#This Row],[Measured Value]]&gt;Table1689106[[#This Row],[Mean Value]],D141&gt;E141,D140&gt;E140,D139&gt;E139,D138&gt;E138,D137&gt;E137,D136&gt;E136,D135&gt;E135)</f>
        <v>0</v>
      </c>
      <c r="P142" s="3" t="b">
        <f>AND(Table1689106[[#This Row],[Measured Value]]&lt;Table1689106[[#This Row],[Mean Value]],D141&lt;E141,D140&lt;E140,D139&lt;E139,D138&lt;E138,D137&lt;E137,D136&lt;E136,D135&lt;E135)</f>
        <v>0</v>
      </c>
      <c r="Q142" s="3" t="b">
        <f>AND(Table1689106[[#This Row],[Measured Value]]&gt;E141,E141&gt;E140,E140&gt;E139,E139&gt;E138,E138&gt;E137)</f>
        <v>0</v>
      </c>
      <c r="R142" s="3" t="b">
        <f>AND(Table1689106[[#This Row],[Measured Value]]&lt;E141,E141&lt;E140,E140&lt;E139,E139&lt;E138,E138&lt;E137)</f>
        <v>0</v>
      </c>
      <c r="S142" s="3" t="b">
        <f>AND(Table1689106[[#This Row],[Measured Value]]&gt;E141,E141&lt;E140,E140&gt;E139,E139&lt;E138,E138&gt;E137,E137&lt;E136,E136&gt;E135,E135&lt;E134,E134&gt;E133,E133&lt;E132,E132&gt;E131,E131&lt;E130,E130&gt;E129)</f>
        <v>0</v>
      </c>
      <c r="T142" s="3" t="b">
        <f>AND(Table1689106[[#This Row],[Measured Value]]&lt;F141,F141&gt;F140,F140&lt;F139,F139&gt;F138,F138&lt;F137,F137&gt;F136,F136&lt;F135,F135&gt;F134,F134&lt;F133,F133&gt;F132,F132&lt;F131,F131&gt;F130,F130&lt;F129)</f>
        <v>0</v>
      </c>
      <c r="AB142"/>
      <c r="AC142"/>
      <c r="AF142"/>
      <c r="AH142"/>
    </row>
    <row r="143" spans="1:34" x14ac:dyDescent="0.25">
      <c r="A143" s="2">
        <v>43368</v>
      </c>
      <c r="B143" s="17">
        <v>830</v>
      </c>
      <c r="C143" s="21" t="s">
        <v>31</v>
      </c>
      <c r="D143" s="25">
        <v>3.53</v>
      </c>
      <c r="E143" s="22">
        <f>'[1]pH meter #2__083118AM'!$O$2</f>
        <v>3.5073563535911592</v>
      </c>
      <c r="F1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43368.354166666664</v>
      </c>
      <c r="G143" s="6">
        <f>Table1689106[[#This Row],[Mean Value]]+$V$2</f>
        <v>3.527303060242065</v>
      </c>
      <c r="H143" s="6">
        <f>Table1689106[[#This Row],[Mean Value]]-$V$2</f>
        <v>3.4874096469402533</v>
      </c>
      <c r="I143" s="26">
        <f>Table1689106[[#This Row],[Mean Value]]+$W$2</f>
        <v>3.5472497668929703</v>
      </c>
      <c r="J143" s="26">
        <f>Table1689106[[#This Row],[Mean Value]]-($W$2)</f>
        <v>3.467462940289348</v>
      </c>
      <c r="K143" s="8">
        <f>Table1689106[[#This Row],[Mean Value]]+$X$2</f>
        <v>3.5671964735438761</v>
      </c>
      <c r="L143" s="9">
        <f>Table1689106[[#This Row],[Mean Value]]-$X$2</f>
        <v>3.4475162336384422</v>
      </c>
      <c r="M143" s="23" t="str">
        <f t="array" ref="M143">IF(OR(D143&lt;$AF$2, D143&gt;$AE$2), "Yes", "No")</f>
        <v>No</v>
      </c>
      <c r="N143" s="3"/>
      <c r="O143" s="3" t="b">
        <f>AND(Table1689106[[#This Row],[Measured Value]]&gt;Table1689106[[#This Row],[Mean Value]],D142&gt;E142,D141&gt;E141,D140&gt;E140,D139&gt;E139,D138&gt;E138,D137&gt;E137,D136&gt;E136)</f>
        <v>0</v>
      </c>
      <c r="P143" s="3" t="b">
        <f>AND(Table1689106[[#This Row],[Measured Value]]&lt;Table1689106[[#This Row],[Mean Value]],D142&lt;E142,D141&lt;E141,D140&lt;E140,D139&lt;E139,D138&lt;E138,D137&lt;E137,D136&lt;E136)</f>
        <v>0</v>
      </c>
      <c r="Q143" s="3" t="b">
        <f>AND(Table1689106[[#This Row],[Measured Value]]&gt;E142,E142&gt;E141,E141&gt;E140,E140&gt;E139,E139&gt;E138)</f>
        <v>0</v>
      </c>
      <c r="R143" s="3" t="b">
        <f>AND(Table1689106[[#This Row],[Measured Value]]&lt;E142,E142&lt;E141,E141&lt;E140,E140&lt;E139,E139&lt;E138)</f>
        <v>0</v>
      </c>
      <c r="S143" s="3" t="b">
        <f>AND(Table1689106[[#This Row],[Measured Value]]&gt;E142,E142&lt;E141,E141&gt;E140,E140&lt;E139,E139&gt;E138,E138&lt;E137,E137&gt;E136,E136&lt;E135,E135&gt;E134,E134&lt;E133,E133&gt;E132,E132&lt;E131,E131&gt;E130)</f>
        <v>0</v>
      </c>
      <c r="T143" s="3" t="b">
        <f>AND(Table1689106[[#This Row],[Measured Value]]&lt;F142,F142&gt;F141,F141&lt;F140,F140&gt;F139,F139&lt;F138,F138&gt;F137,F137&lt;F136,F136&gt;F135,F135&lt;F134,F134&gt;F133,F133&lt;F132,F132&gt;F131,F131&lt;F130)</f>
        <v>0</v>
      </c>
      <c r="AB143"/>
      <c r="AC143"/>
      <c r="AF143"/>
      <c r="AH143"/>
    </row>
    <row r="144" spans="1:34" x14ac:dyDescent="0.25">
      <c r="A144" s="2">
        <v>43368</v>
      </c>
      <c r="B144" s="17">
        <v>850</v>
      </c>
      <c r="C144" s="21" t="s">
        <v>31</v>
      </c>
      <c r="D144" s="25">
        <v>3.52</v>
      </c>
      <c r="E144" s="22">
        <f>'[1]pH meter #2__083118AM'!$O$2</f>
        <v>3.5073563535911592</v>
      </c>
      <c r="F1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43368.368055555555</v>
      </c>
      <c r="G144" s="6">
        <f>Table1689106[[#This Row],[Mean Value]]+$V$2</f>
        <v>3.527303060242065</v>
      </c>
      <c r="H144" s="6">
        <f>Table1689106[[#This Row],[Mean Value]]-$V$2</f>
        <v>3.4874096469402533</v>
      </c>
      <c r="I144" s="26">
        <f>Table1689106[[#This Row],[Mean Value]]+$W$2</f>
        <v>3.5472497668929703</v>
      </c>
      <c r="J144" s="26">
        <f>Table1689106[[#This Row],[Mean Value]]-($W$2)</f>
        <v>3.467462940289348</v>
      </c>
      <c r="K144" s="8">
        <f>Table1689106[[#This Row],[Mean Value]]+$X$2</f>
        <v>3.5671964735438761</v>
      </c>
      <c r="L144" s="9">
        <f>Table1689106[[#This Row],[Mean Value]]-$X$2</f>
        <v>3.4475162336384422</v>
      </c>
      <c r="M144" s="23" t="str">
        <f t="array" ref="M144">IF(OR(D144&lt;$AF$2, D144&gt;$AE$2), "Yes", "No")</f>
        <v>No</v>
      </c>
      <c r="N144" s="3"/>
      <c r="O144" s="3" t="b">
        <f>AND(Table1689106[[#This Row],[Measured Value]]&gt;Table1689106[[#This Row],[Mean Value]],D143&gt;E143,D142&gt;E142,D141&gt;E141,D140&gt;E140,D139&gt;E139,D138&gt;E138,D137&gt;E137)</f>
        <v>0</v>
      </c>
      <c r="P144" s="3" t="b">
        <f>AND(Table1689106[[#This Row],[Measured Value]]&lt;Table1689106[[#This Row],[Mean Value]],D143&lt;E143,D142&lt;E142,D141&lt;E141,D140&lt;E140,D139&lt;E139,D138&lt;E138,D137&lt;E137)</f>
        <v>0</v>
      </c>
      <c r="Q144" s="3" t="b">
        <f>AND(Table1689106[[#This Row],[Measured Value]]&gt;E143,E143&gt;E142,E142&gt;E141,E141&gt;E140,E140&gt;E139)</f>
        <v>0</v>
      </c>
      <c r="R144" s="3" t="b">
        <f>AND(Table1689106[[#This Row],[Measured Value]]&lt;E143,E143&lt;E142,E142&lt;E141,E141&lt;E140,E140&lt;E139)</f>
        <v>0</v>
      </c>
      <c r="S144" s="3" t="b">
        <f>AND(Table1689106[[#This Row],[Measured Value]]&gt;E143,E143&lt;E142,E142&gt;E141,E141&lt;E140,E140&gt;E139,E139&lt;E138,E138&gt;E137,E137&lt;E136,E136&gt;E135,E135&lt;E134,E134&gt;E133,E133&lt;E132,E132&gt;E131)</f>
        <v>0</v>
      </c>
      <c r="T144" s="3" t="b">
        <f>AND(Table1689106[[#This Row],[Measured Value]]&lt;F143,F143&gt;F142,F142&lt;F141,F141&gt;F140,F140&lt;F139,F139&gt;F138,F138&lt;F137,F137&gt;F136,F136&lt;F135,F135&gt;F134,F134&lt;F133,F133&gt;F132,F132&lt;F131)</f>
        <v>0</v>
      </c>
      <c r="AB144"/>
      <c r="AC144"/>
      <c r="AF144"/>
      <c r="AH144"/>
    </row>
    <row r="145" spans="1:34" x14ac:dyDescent="0.25">
      <c r="A145" s="2">
        <v>43368</v>
      </c>
      <c r="B145" s="17">
        <v>900</v>
      </c>
      <c r="C145" s="21" t="s">
        <v>30</v>
      </c>
      <c r="D145" s="25">
        <v>3.53</v>
      </c>
      <c r="E145" s="22">
        <f>'[1]pH meter #2__083118AM'!$O$2</f>
        <v>3.5073563535911592</v>
      </c>
      <c r="F1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43368.375</v>
      </c>
      <c r="G145" s="6">
        <f>Table1689106[[#This Row],[Mean Value]]+$V$2</f>
        <v>3.527303060242065</v>
      </c>
      <c r="H145" s="6">
        <f>Table1689106[[#This Row],[Mean Value]]-$V$2</f>
        <v>3.4874096469402533</v>
      </c>
      <c r="I145" s="26">
        <f>Table1689106[[#This Row],[Mean Value]]+$W$2</f>
        <v>3.5472497668929703</v>
      </c>
      <c r="J145" s="26">
        <f>Table1689106[[#This Row],[Mean Value]]-($W$2)</f>
        <v>3.467462940289348</v>
      </c>
      <c r="K145" s="8">
        <f>Table1689106[[#This Row],[Mean Value]]+$X$2</f>
        <v>3.5671964735438761</v>
      </c>
      <c r="L145" s="9">
        <f>Table1689106[[#This Row],[Mean Value]]-$X$2</f>
        <v>3.4475162336384422</v>
      </c>
      <c r="M145" s="23" t="str">
        <f t="array" ref="M145">IF(OR(D145&lt;$AF$2, D145&gt;$AE$2), "Yes", "No")</f>
        <v>No</v>
      </c>
      <c r="N145" s="3"/>
      <c r="O145" s="3" t="b">
        <f>AND(Table1689106[[#This Row],[Measured Value]]&gt;Table1689106[[#This Row],[Mean Value]],D144&gt;E144,D143&gt;E143,D142&gt;E142,D141&gt;E141,D140&gt;E140,D139&gt;E139,D138&gt;E138)</f>
        <v>1</v>
      </c>
      <c r="P145" s="3" t="b">
        <f>AND(Table1689106[[#This Row],[Measured Value]]&lt;Table1689106[[#This Row],[Mean Value]],D144&lt;E144,D143&lt;E143,D142&lt;E142,D141&lt;E141,D140&lt;E140,D139&lt;E139,D138&lt;E138)</f>
        <v>0</v>
      </c>
      <c r="Q145" s="3" t="b">
        <f>AND(Table1689106[[#This Row],[Measured Value]]&gt;E144,E144&gt;E143,E143&gt;E142,E142&gt;E141,E141&gt;E140)</f>
        <v>0</v>
      </c>
      <c r="R145" s="3" t="b">
        <f>AND(Table1689106[[#This Row],[Measured Value]]&lt;E144,E144&lt;E143,E143&lt;E142,E142&lt;E141,E141&lt;E140)</f>
        <v>0</v>
      </c>
      <c r="S145" s="3" t="b">
        <f>AND(Table1689106[[#This Row],[Measured Value]]&gt;E144,E144&lt;E143,E143&gt;E142,E142&lt;E141,E141&gt;E140,E140&lt;E139,E139&gt;E138,E138&lt;E137,E137&gt;E136,E136&lt;E135,E135&gt;E134,E134&lt;E133,E133&gt;E132)</f>
        <v>0</v>
      </c>
      <c r="T145" s="3" t="b">
        <f>AND(Table1689106[[#This Row],[Measured Value]]&lt;F144,F144&gt;F143,F143&lt;F142,F142&gt;F141,F141&lt;F140,F140&gt;F139,F139&lt;F138,F138&gt;F137,F137&lt;F136,F136&gt;F135,F135&lt;F134,F134&gt;F133,F133&lt;F132)</f>
        <v>0</v>
      </c>
      <c r="AB145"/>
      <c r="AC145"/>
      <c r="AF145"/>
      <c r="AH145"/>
    </row>
    <row r="146" spans="1:34" x14ac:dyDescent="0.25">
      <c r="A146" s="2">
        <v>43368</v>
      </c>
      <c r="B146" s="17">
        <v>1010</v>
      </c>
      <c r="C146" s="21" t="s">
        <v>42</v>
      </c>
      <c r="D146" s="25">
        <v>3.54</v>
      </c>
      <c r="E146" s="22">
        <f>'[1]pH meter #2__083118AM'!$O$2</f>
        <v>3.5073563535911592</v>
      </c>
      <c r="F1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43368.423611111109</v>
      </c>
      <c r="G146" s="6">
        <f>Table1689106[[#This Row],[Mean Value]]+$V$2</f>
        <v>3.527303060242065</v>
      </c>
      <c r="H146" s="6">
        <f>Table1689106[[#This Row],[Mean Value]]-$V$2</f>
        <v>3.4874096469402533</v>
      </c>
      <c r="I146" s="26">
        <f>Table1689106[[#This Row],[Mean Value]]+$W$2</f>
        <v>3.5472497668929703</v>
      </c>
      <c r="J146" s="26">
        <f>Table1689106[[#This Row],[Mean Value]]-($W$2)</f>
        <v>3.467462940289348</v>
      </c>
      <c r="K146" s="8">
        <f>Table1689106[[#This Row],[Mean Value]]+$X$2</f>
        <v>3.5671964735438761</v>
      </c>
      <c r="L146" s="9">
        <f>Table1689106[[#This Row],[Mean Value]]-$X$2</f>
        <v>3.4475162336384422</v>
      </c>
      <c r="M146" s="23" t="str">
        <f t="array" ref="M146">IF(OR(D146&lt;$AF$2, D146&gt;$AE$2), "Yes", "No")</f>
        <v>No</v>
      </c>
      <c r="N146" s="3"/>
      <c r="O146" s="3" t="b">
        <f>AND(Table1689106[[#This Row],[Measured Value]]&gt;Table1689106[[#This Row],[Mean Value]],D145&gt;E145,D144&gt;E144,D143&gt;E143,D142&gt;E142,D141&gt;E141,D140&gt;E140,D139&gt;E139)</f>
        <v>1</v>
      </c>
      <c r="P146" s="3" t="b">
        <f>AND(Table1689106[[#This Row],[Measured Value]]&lt;Table1689106[[#This Row],[Mean Value]],D145&lt;E145,D144&lt;E144,D143&lt;E143,D142&lt;E142,D141&lt;E141,D140&lt;E140,D139&lt;E139)</f>
        <v>0</v>
      </c>
      <c r="Q146" s="3" t="b">
        <f>AND(Table1689106[[#This Row],[Measured Value]]&gt;E145,E145&gt;E144,E144&gt;E143,E143&gt;E142,E142&gt;E141)</f>
        <v>0</v>
      </c>
      <c r="R146" s="3" t="b">
        <f>AND(Table1689106[[#This Row],[Measured Value]]&lt;E145,E145&lt;E144,E144&lt;E143,E143&lt;E142,E142&lt;E141)</f>
        <v>0</v>
      </c>
      <c r="S146" s="3" t="b">
        <f>AND(Table1689106[[#This Row],[Measured Value]]&gt;E145,E145&lt;E144,E144&gt;E143,E143&lt;E142,E142&gt;E141,E141&lt;E140,E140&gt;E139,E139&lt;E138,E138&gt;E137,E137&lt;E136,E136&gt;E135,E135&lt;E134,E134&gt;E133)</f>
        <v>0</v>
      </c>
      <c r="T146" s="3" t="b">
        <f>AND(Table1689106[[#This Row],[Measured Value]]&lt;F145,F145&gt;F144,F144&lt;F143,F143&gt;F142,F142&lt;F141,F141&gt;F140,F140&lt;F139,F139&gt;F138,F138&lt;F137,F137&gt;F136,F136&lt;F135,F135&gt;F134,F134&lt;F133)</f>
        <v>0</v>
      </c>
      <c r="AB146"/>
      <c r="AC146"/>
      <c r="AF146"/>
      <c r="AH146"/>
    </row>
    <row r="147" spans="1:34" x14ac:dyDescent="0.25">
      <c r="A147" s="2">
        <v>43368</v>
      </c>
      <c r="B147" s="17">
        <v>1040</v>
      </c>
      <c r="C147" s="21" t="s">
        <v>40</v>
      </c>
      <c r="D147" s="25">
        <v>3.51</v>
      </c>
      <c r="E147" s="22">
        <f>'[1]pH meter #2__083118AM'!$O$2</f>
        <v>3.5073563535911592</v>
      </c>
      <c r="F1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43368.444444444445</v>
      </c>
      <c r="G147" s="6">
        <f>Table1689106[[#This Row],[Mean Value]]+$V$2</f>
        <v>3.527303060242065</v>
      </c>
      <c r="H147" s="6">
        <f>Table1689106[[#This Row],[Mean Value]]-$V$2</f>
        <v>3.4874096469402533</v>
      </c>
      <c r="I147" s="26">
        <f>Table1689106[[#This Row],[Mean Value]]+$W$2</f>
        <v>3.5472497668929703</v>
      </c>
      <c r="J147" s="26">
        <f>Table1689106[[#This Row],[Mean Value]]-($W$2)</f>
        <v>3.467462940289348</v>
      </c>
      <c r="K147" s="8">
        <f>Table1689106[[#This Row],[Mean Value]]+$X$2</f>
        <v>3.5671964735438761</v>
      </c>
      <c r="L147" s="9">
        <f>Table1689106[[#This Row],[Mean Value]]-$X$2</f>
        <v>3.4475162336384422</v>
      </c>
      <c r="M147" s="23" t="str">
        <f t="array" ref="M147">IF(OR(D147&lt;$AF$2, D147&gt;$AE$2), "Yes", "No")</f>
        <v>No</v>
      </c>
      <c r="N147" s="3"/>
      <c r="O147" s="3" t="b">
        <f>AND(Table1689106[[#This Row],[Measured Value]]&gt;Table1689106[[#This Row],[Mean Value]],D146&gt;E146,D145&gt;E145,D144&gt;E144,D143&gt;E143,D142&gt;E142,D141&gt;E141,D140&gt;E140)</f>
        <v>1</v>
      </c>
      <c r="P147" s="3" t="b">
        <f>AND(Table1689106[[#This Row],[Measured Value]]&lt;Table1689106[[#This Row],[Mean Value]],D146&lt;E146,D145&lt;E145,D144&lt;E144,D143&lt;E143,D142&lt;E142,D141&lt;E141,D140&lt;E140)</f>
        <v>0</v>
      </c>
      <c r="Q147" s="3" t="b">
        <f>AND(Table1689106[[#This Row],[Measured Value]]&gt;E146,E146&gt;E145,E145&gt;E144,E144&gt;E143,E143&gt;E142)</f>
        <v>0</v>
      </c>
      <c r="R147" s="3" t="b">
        <f>AND(Table1689106[[#This Row],[Measured Value]]&lt;E146,E146&lt;E145,E145&lt;E144,E144&lt;E143,E143&lt;E142)</f>
        <v>0</v>
      </c>
      <c r="S147" s="3" t="b">
        <f>AND(Table1689106[[#This Row],[Measured Value]]&gt;E146,E146&lt;E145,E145&gt;E144,E144&lt;E143,E143&gt;E142,E142&lt;E141,E141&gt;E140,E140&lt;E139,E139&gt;E138,E138&lt;E137,E137&gt;E136,E136&lt;E135,E135&gt;E134)</f>
        <v>0</v>
      </c>
      <c r="T147" s="3" t="b">
        <f>AND(Table1689106[[#This Row],[Measured Value]]&lt;F146,F146&gt;F145,F145&lt;F144,F144&gt;F143,F143&lt;F142,F142&gt;F141,F141&lt;F140,F140&gt;F139,F139&lt;F138,F138&gt;F137,F137&lt;F136,F136&gt;F135,F135&lt;F134)</f>
        <v>0</v>
      </c>
      <c r="AB147"/>
      <c r="AC147"/>
      <c r="AF147"/>
      <c r="AH147"/>
    </row>
    <row r="148" spans="1:34" x14ac:dyDescent="0.25">
      <c r="A148" s="2">
        <v>43368</v>
      </c>
      <c r="B148" s="17">
        <v>1115</v>
      </c>
      <c r="C148" s="21" t="s">
        <v>35</v>
      </c>
      <c r="D148" s="25">
        <v>3.5</v>
      </c>
      <c r="E148" s="22">
        <f>'[1]pH meter #2__083118AM'!$O$2</f>
        <v>3.5073563535911592</v>
      </c>
      <c r="F1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43368.46875</v>
      </c>
      <c r="G148" s="6">
        <f>Table1689106[[#This Row],[Mean Value]]+$V$2</f>
        <v>3.527303060242065</v>
      </c>
      <c r="H148" s="6">
        <f>Table1689106[[#This Row],[Mean Value]]-$V$2</f>
        <v>3.4874096469402533</v>
      </c>
      <c r="I148" s="26">
        <f>Table1689106[[#This Row],[Mean Value]]+$W$2</f>
        <v>3.5472497668929703</v>
      </c>
      <c r="J148" s="26">
        <f>Table1689106[[#This Row],[Mean Value]]-($W$2)</f>
        <v>3.467462940289348</v>
      </c>
      <c r="K148" s="8">
        <f>Table1689106[[#This Row],[Mean Value]]+$X$2</f>
        <v>3.5671964735438761</v>
      </c>
      <c r="L148" s="9">
        <f>Table1689106[[#This Row],[Mean Value]]-$X$2</f>
        <v>3.4475162336384422</v>
      </c>
      <c r="M148" s="23" t="str">
        <f t="array" ref="M148">IF(OR(D148&lt;$AF$2, D148&gt;$AE$2), "Yes", "No")</f>
        <v>No</v>
      </c>
      <c r="N148" s="3"/>
      <c r="O148" s="3" t="b">
        <f>AND(Table1689106[[#This Row],[Measured Value]]&gt;Table1689106[[#This Row],[Mean Value]],D147&gt;E147,D146&gt;E146,D145&gt;E145,D144&gt;E144,D143&gt;E143,D142&gt;E142,D141&gt;E141)</f>
        <v>0</v>
      </c>
      <c r="P148" s="3" t="b">
        <f>AND(Table1689106[[#This Row],[Measured Value]]&lt;Table1689106[[#This Row],[Mean Value]],D147&lt;E147,D146&lt;E146,D145&lt;E145,D144&lt;E144,D143&lt;E143,D142&lt;E142,D141&lt;E141)</f>
        <v>0</v>
      </c>
      <c r="Q148" s="3" t="b">
        <f>AND(Table1689106[[#This Row],[Measured Value]]&gt;E147,E147&gt;E146,E146&gt;E145,E145&gt;E144,E144&gt;E143)</f>
        <v>0</v>
      </c>
      <c r="R148" s="3" t="b">
        <f>AND(Table1689106[[#This Row],[Measured Value]]&lt;E147,E147&lt;E146,E146&lt;E145,E145&lt;E144,E144&lt;E143)</f>
        <v>0</v>
      </c>
      <c r="S148" s="3" t="b">
        <f>AND(Table1689106[[#This Row],[Measured Value]]&gt;E147,E147&lt;E146,E146&gt;E145,E145&lt;E144,E144&gt;E143,E143&lt;E142,E142&gt;E141,E141&lt;E140,E140&gt;E139,E139&lt;E138,E138&gt;E137,E137&lt;E136,E136&gt;E135)</f>
        <v>0</v>
      </c>
      <c r="T148" s="3" t="b">
        <f>AND(Table1689106[[#This Row],[Measured Value]]&lt;F147,F147&gt;F146,F146&lt;F145,F145&gt;F144,F144&lt;F143,F143&gt;F142,F142&lt;F141,F141&gt;F140,F140&lt;F139,F139&gt;F138,F138&lt;F137,F137&gt;F136,F136&lt;F135)</f>
        <v>0</v>
      </c>
      <c r="AB148"/>
      <c r="AC148"/>
      <c r="AF148"/>
      <c r="AH148"/>
    </row>
    <row r="149" spans="1:34" x14ac:dyDescent="0.25">
      <c r="A149" s="2">
        <v>43368</v>
      </c>
      <c r="B149" s="17">
        <v>1150</v>
      </c>
      <c r="C149" s="21" t="s">
        <v>40</v>
      </c>
      <c r="D149" s="25">
        <v>3.49</v>
      </c>
      <c r="E149" s="22">
        <f>'[1]pH meter #2__083118AM'!$O$2</f>
        <v>3.5073563535911592</v>
      </c>
      <c r="F1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43368.493055555555</v>
      </c>
      <c r="G149" s="6">
        <f>Table1689106[[#This Row],[Mean Value]]+$V$2</f>
        <v>3.527303060242065</v>
      </c>
      <c r="H149" s="6">
        <f>Table1689106[[#This Row],[Mean Value]]-$V$2</f>
        <v>3.4874096469402533</v>
      </c>
      <c r="I149" s="26">
        <f>Table1689106[[#This Row],[Mean Value]]+$W$2</f>
        <v>3.5472497668929703</v>
      </c>
      <c r="J149" s="26">
        <f>Table1689106[[#This Row],[Mean Value]]-($W$2)</f>
        <v>3.467462940289348</v>
      </c>
      <c r="K149" s="8">
        <f>Table1689106[[#This Row],[Mean Value]]+$X$2</f>
        <v>3.5671964735438761</v>
      </c>
      <c r="L149" s="9">
        <f>Table1689106[[#This Row],[Mean Value]]-$X$2</f>
        <v>3.4475162336384422</v>
      </c>
      <c r="M149" s="23" t="str">
        <f t="array" ref="M149">IF(OR(D149&lt;$AF$2, D149&gt;$AE$2), "Yes", "No")</f>
        <v>No</v>
      </c>
      <c r="N149" s="3"/>
      <c r="O149" s="3" t="b">
        <f>AND(Table1689106[[#This Row],[Measured Value]]&gt;Table1689106[[#This Row],[Mean Value]],D148&gt;E148,D147&gt;E147,D146&gt;E146,D145&gt;E145,D144&gt;E144,D143&gt;E143,D142&gt;E142)</f>
        <v>0</v>
      </c>
      <c r="P149" s="3" t="b">
        <f>AND(Table1689106[[#This Row],[Measured Value]]&lt;Table1689106[[#This Row],[Mean Value]],D148&lt;E148,D147&lt;E147,D146&lt;E146,D145&lt;E145,D144&lt;E144,D143&lt;E143,D142&lt;E142)</f>
        <v>0</v>
      </c>
      <c r="Q149" s="3" t="b">
        <f>AND(Table1689106[[#This Row],[Measured Value]]&gt;E148,E148&gt;E147,E147&gt;E146,E146&gt;E145,E145&gt;E144)</f>
        <v>0</v>
      </c>
      <c r="R149" s="3" t="b">
        <f>AND(Table1689106[[#This Row],[Measured Value]]&lt;E148,E148&lt;E147,E147&lt;E146,E146&lt;E145,E145&lt;E144)</f>
        <v>0</v>
      </c>
      <c r="S149" s="3" t="b">
        <f>AND(Table1689106[[#This Row],[Measured Value]]&gt;E148,E148&lt;E147,E147&gt;E146,E146&lt;E145,E145&gt;E144,E144&lt;E143,E143&gt;E142,E142&lt;E141,E141&gt;E140,E140&lt;E139,E139&gt;E138,E138&lt;E137,E137&gt;E136)</f>
        <v>0</v>
      </c>
      <c r="T149" s="3" t="b">
        <f>AND(Table1689106[[#This Row],[Measured Value]]&lt;F148,F148&gt;F147,F147&lt;F146,F146&gt;F145,F145&lt;F144,F144&gt;F143,F143&lt;F142,F142&gt;F141,F141&lt;F140,F140&gt;F139,F139&lt;F138,F138&gt;F137,F137&lt;F136)</f>
        <v>0</v>
      </c>
      <c r="AB149"/>
      <c r="AC149"/>
      <c r="AF149"/>
      <c r="AH149"/>
    </row>
    <row r="150" spans="1:34" x14ac:dyDescent="0.25">
      <c r="A150" s="2">
        <v>43368</v>
      </c>
      <c r="B150" s="17">
        <v>1225</v>
      </c>
      <c r="C150" s="21" t="s">
        <v>40</v>
      </c>
      <c r="D150" s="25">
        <v>3.5</v>
      </c>
      <c r="E150" s="22">
        <f>'[1]pH meter #2__083118AM'!$O$2</f>
        <v>3.5073563535911592</v>
      </c>
      <c r="F1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43368.517361111109</v>
      </c>
      <c r="G150" s="6">
        <f>Table1689106[[#This Row],[Mean Value]]+$V$2</f>
        <v>3.527303060242065</v>
      </c>
      <c r="H150" s="6">
        <f>Table1689106[[#This Row],[Mean Value]]-$V$2</f>
        <v>3.4874096469402533</v>
      </c>
      <c r="I150" s="26">
        <f>Table1689106[[#This Row],[Mean Value]]+$W$2</f>
        <v>3.5472497668929703</v>
      </c>
      <c r="J150" s="26">
        <f>Table1689106[[#This Row],[Mean Value]]-($W$2)</f>
        <v>3.467462940289348</v>
      </c>
      <c r="K150" s="8">
        <f>Table1689106[[#This Row],[Mean Value]]+$X$2</f>
        <v>3.5671964735438761</v>
      </c>
      <c r="L150" s="9">
        <f>Table1689106[[#This Row],[Mean Value]]-$X$2</f>
        <v>3.4475162336384422</v>
      </c>
      <c r="M150" s="23" t="str">
        <f t="array" ref="M150">IF(OR(D150&lt;$AF$2, D150&gt;$AE$2), "Yes", "No")</f>
        <v>No</v>
      </c>
      <c r="N150" s="3"/>
      <c r="O150" s="3" t="b">
        <f>AND(Table1689106[[#This Row],[Measured Value]]&gt;Table1689106[[#This Row],[Mean Value]],D149&gt;E149,D148&gt;E148,D147&gt;E147,D146&gt;E146,D145&gt;E145,D144&gt;E144,D143&gt;E143)</f>
        <v>0</v>
      </c>
      <c r="P150" s="3" t="b">
        <f>AND(Table1689106[[#This Row],[Measured Value]]&lt;Table1689106[[#This Row],[Mean Value]],D149&lt;E149,D148&lt;E148,D147&lt;E147,D146&lt;E146,D145&lt;E145,D144&lt;E144,D143&lt;E143)</f>
        <v>0</v>
      </c>
      <c r="Q150" s="3" t="b">
        <f>AND(Table1689106[[#This Row],[Measured Value]]&gt;E149,E149&gt;E148,E148&gt;E147,E147&gt;E146,E146&gt;E145)</f>
        <v>0</v>
      </c>
      <c r="R150" s="3" t="b">
        <f>AND(Table1689106[[#This Row],[Measured Value]]&lt;E149,E149&lt;E148,E148&lt;E147,E147&lt;E146,E146&lt;E145)</f>
        <v>0</v>
      </c>
      <c r="S150" s="3" t="b">
        <f>AND(Table1689106[[#This Row],[Measured Value]]&gt;E149,E149&lt;E148,E148&gt;E147,E147&lt;E146,E146&gt;E145,E145&lt;E144,E144&gt;E143,E143&lt;E142,E142&gt;E141,E141&lt;E140,E140&gt;E139,E139&lt;E138,E138&gt;E137)</f>
        <v>0</v>
      </c>
      <c r="T150" s="3" t="b">
        <f>AND(Table1689106[[#This Row],[Measured Value]]&lt;F149,F149&gt;F148,F148&lt;F147,F147&gt;F146,F146&lt;F145,F145&gt;F144,F144&lt;F143,F143&gt;F142,F142&lt;F141,F141&gt;F140,F140&lt;F139,F139&gt;F138,F138&lt;F137)</f>
        <v>0</v>
      </c>
      <c r="AB150"/>
      <c r="AC150"/>
      <c r="AF150"/>
      <c r="AH150"/>
    </row>
    <row r="151" spans="1:34" x14ac:dyDescent="0.25">
      <c r="A151" s="2">
        <v>43368</v>
      </c>
      <c r="B151" s="17">
        <v>1300</v>
      </c>
      <c r="C151" s="21" t="s">
        <v>34</v>
      </c>
      <c r="D151" s="25">
        <v>3.51</v>
      </c>
      <c r="E151" s="22">
        <f>'[1]pH meter #2__083118AM'!$O$2</f>
        <v>3.5073563535911592</v>
      </c>
      <c r="F1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43368.541666666664</v>
      </c>
      <c r="G151" s="6">
        <f>Table1689106[[#This Row],[Mean Value]]+$V$2</f>
        <v>3.527303060242065</v>
      </c>
      <c r="H151" s="6">
        <f>Table1689106[[#This Row],[Mean Value]]-$V$2</f>
        <v>3.4874096469402533</v>
      </c>
      <c r="I151" s="26">
        <f>Table1689106[[#This Row],[Mean Value]]+$W$2</f>
        <v>3.5472497668929703</v>
      </c>
      <c r="J151" s="26">
        <f>Table1689106[[#This Row],[Mean Value]]-($W$2)</f>
        <v>3.467462940289348</v>
      </c>
      <c r="K151" s="8">
        <f>Table1689106[[#This Row],[Mean Value]]+$X$2</f>
        <v>3.5671964735438761</v>
      </c>
      <c r="L151" s="9">
        <f>Table1689106[[#This Row],[Mean Value]]-$X$2</f>
        <v>3.4475162336384422</v>
      </c>
      <c r="M151" s="23" t="str">
        <f t="array" ref="M151">IF(OR(D151&lt;$AF$2, D151&gt;$AE$2), "Yes", "No")</f>
        <v>No</v>
      </c>
      <c r="N151" s="3"/>
      <c r="O151" s="3" t="b">
        <f>AND(Table1689106[[#This Row],[Measured Value]]&gt;Table1689106[[#This Row],[Mean Value]],D150&gt;E150,D149&gt;E149,D148&gt;E148,D147&gt;E147,D146&gt;E146,D145&gt;E145,D144&gt;E144)</f>
        <v>0</v>
      </c>
      <c r="P151" s="3" t="b">
        <f>AND(Table1689106[[#This Row],[Measured Value]]&lt;Table1689106[[#This Row],[Mean Value]],D150&lt;E150,D149&lt;E149,D148&lt;E148,D147&lt;E147,D146&lt;E146,D145&lt;E145,D144&lt;E144)</f>
        <v>0</v>
      </c>
      <c r="Q151" s="3" t="b">
        <f>AND(Table1689106[[#This Row],[Measured Value]]&gt;E150,E150&gt;E149,E149&gt;E148,E148&gt;E147,E147&gt;E146)</f>
        <v>0</v>
      </c>
      <c r="R151" s="3" t="b">
        <f>AND(Table1689106[[#This Row],[Measured Value]]&lt;E150,E150&lt;E149,E149&lt;E148,E148&lt;E147,E147&lt;E146)</f>
        <v>0</v>
      </c>
      <c r="S151" s="3" t="b">
        <f>AND(Table1689106[[#This Row],[Measured Value]]&gt;E150,E150&lt;E149,E149&gt;E148,E148&lt;E147,E147&gt;E146,E146&lt;E145,E145&gt;E144,E144&lt;E143,E143&gt;E142,E142&lt;E141,E141&gt;E140,E140&lt;E139,E139&gt;E138)</f>
        <v>0</v>
      </c>
      <c r="T151" s="3" t="b">
        <f>AND(Table1689106[[#This Row],[Measured Value]]&lt;F150,F150&gt;F149,F149&lt;F148,F148&gt;F147,F147&lt;F146,F146&gt;F145,F145&lt;F144,F144&gt;F143,F143&lt;F142,F142&gt;F141,F141&lt;F140,F140&gt;F139,F139&lt;F138)</f>
        <v>0</v>
      </c>
      <c r="AB151"/>
      <c r="AC151"/>
      <c r="AF151"/>
      <c r="AH151"/>
    </row>
    <row r="152" spans="1:34" x14ac:dyDescent="0.25">
      <c r="A152" s="2">
        <v>43368</v>
      </c>
      <c r="B152" s="17">
        <v>1323</v>
      </c>
      <c r="C152" s="21" t="s">
        <v>34</v>
      </c>
      <c r="D152" s="25">
        <v>3.47</v>
      </c>
      <c r="E152" s="22">
        <f>'[1]pH meter #2__083118AM'!$O$2</f>
        <v>3.5073563535911592</v>
      </c>
      <c r="F1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43368.557638888888</v>
      </c>
      <c r="G152" s="6">
        <f>Table1689106[[#This Row],[Mean Value]]+$V$2</f>
        <v>3.527303060242065</v>
      </c>
      <c r="H152" s="6">
        <f>Table1689106[[#This Row],[Mean Value]]-$V$2</f>
        <v>3.4874096469402533</v>
      </c>
      <c r="I152" s="26">
        <f>Table1689106[[#This Row],[Mean Value]]+$W$2</f>
        <v>3.5472497668929703</v>
      </c>
      <c r="J152" s="26">
        <f>Table1689106[[#This Row],[Mean Value]]-($W$2)</f>
        <v>3.467462940289348</v>
      </c>
      <c r="K152" s="8">
        <f>Table1689106[[#This Row],[Mean Value]]+$X$2</f>
        <v>3.5671964735438761</v>
      </c>
      <c r="L152" s="9">
        <f>Table1689106[[#This Row],[Mean Value]]-$X$2</f>
        <v>3.4475162336384422</v>
      </c>
      <c r="M152" s="23" t="str">
        <f t="array" ref="M152">IF(OR(D152&lt;$AF$2, D152&gt;$AE$2), "Yes", "No")</f>
        <v>No</v>
      </c>
      <c r="N152" s="3"/>
      <c r="O152" s="3" t="b">
        <f>AND(Table1689106[[#This Row],[Measured Value]]&gt;Table1689106[[#This Row],[Mean Value]],D151&gt;E151,D150&gt;E150,D149&gt;E149,D148&gt;E148,D147&gt;E147,D146&gt;E146,D145&gt;E145)</f>
        <v>0</v>
      </c>
      <c r="P152" s="3" t="b">
        <f>AND(Table1689106[[#This Row],[Measured Value]]&lt;Table1689106[[#This Row],[Mean Value]],D151&lt;E151,D150&lt;E150,D149&lt;E149,D148&lt;E148,D147&lt;E147,D146&lt;E146,D145&lt;E145)</f>
        <v>0</v>
      </c>
      <c r="Q152" s="3" t="b">
        <f>AND(Table1689106[[#This Row],[Measured Value]]&gt;E151,E151&gt;E150,E150&gt;E149,E149&gt;E148,E148&gt;E147)</f>
        <v>0</v>
      </c>
      <c r="R152" s="3" t="b">
        <f>AND(Table1689106[[#This Row],[Measured Value]]&lt;E151,E151&lt;E150,E150&lt;E149,E149&lt;E148,E148&lt;E147)</f>
        <v>0</v>
      </c>
      <c r="S152" s="3" t="b">
        <f>AND(Table1689106[[#This Row],[Measured Value]]&gt;E151,E151&lt;E150,E150&gt;E149,E149&lt;E148,E148&gt;E147,E147&lt;E146,E146&gt;E145,E145&lt;E144,E144&gt;E143,E143&lt;E142,E142&gt;E141,E141&lt;E140,E140&gt;E139)</f>
        <v>0</v>
      </c>
      <c r="T152" s="3" t="b">
        <f>AND(Table1689106[[#This Row],[Measured Value]]&lt;F151,F151&gt;F150,F150&lt;F149,F149&gt;F148,F148&lt;F147,F147&gt;F146,F146&lt;F145,F145&gt;F144,F144&lt;F143,F143&gt;F142,F142&lt;F141,F141&gt;F140,F140&lt;F139)</f>
        <v>0</v>
      </c>
      <c r="AB152"/>
      <c r="AC152"/>
      <c r="AF152"/>
      <c r="AH152"/>
    </row>
    <row r="153" spans="1:34" x14ac:dyDescent="0.25">
      <c r="A153" s="2">
        <v>43368</v>
      </c>
      <c r="B153" s="17">
        <v>1343</v>
      </c>
      <c r="C153" s="21" t="s">
        <v>34</v>
      </c>
      <c r="D153" s="25">
        <v>3.48</v>
      </c>
      <c r="E153" s="22">
        <f>'[1]pH meter #2__083118AM'!$O$2</f>
        <v>3.5073563535911592</v>
      </c>
      <c r="F1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43368.571527777778</v>
      </c>
      <c r="G153" s="6">
        <f>Table1689106[[#This Row],[Mean Value]]+$V$2</f>
        <v>3.527303060242065</v>
      </c>
      <c r="H153" s="6">
        <f>Table1689106[[#This Row],[Mean Value]]-$V$2</f>
        <v>3.4874096469402533</v>
      </c>
      <c r="I153" s="26">
        <f>Table1689106[[#This Row],[Mean Value]]+$W$2</f>
        <v>3.5472497668929703</v>
      </c>
      <c r="J153" s="26">
        <f>Table1689106[[#This Row],[Mean Value]]-($W$2)</f>
        <v>3.467462940289348</v>
      </c>
      <c r="K153" s="8">
        <f>Table1689106[[#This Row],[Mean Value]]+$X$2</f>
        <v>3.5671964735438761</v>
      </c>
      <c r="L153" s="9">
        <f>Table1689106[[#This Row],[Mean Value]]-$X$2</f>
        <v>3.4475162336384422</v>
      </c>
      <c r="M153" s="23" t="str">
        <f t="array" ref="M153">IF(OR(D153&lt;$AF$2, D153&gt;$AE$2), "Yes", "No")</f>
        <v>No</v>
      </c>
      <c r="N153" s="3"/>
      <c r="O153" s="3" t="b">
        <f>AND(Table1689106[[#This Row],[Measured Value]]&gt;Table1689106[[#This Row],[Mean Value]],D152&gt;E152,D151&gt;E151,D150&gt;E150,D149&gt;E149,D148&gt;E148,D147&gt;E147,D146&gt;E146)</f>
        <v>0</v>
      </c>
      <c r="P153" s="3" t="b">
        <f>AND(Table1689106[[#This Row],[Measured Value]]&lt;Table1689106[[#This Row],[Mean Value]],D152&lt;E152,D151&lt;E151,D150&lt;E150,D149&lt;E149,D148&lt;E148,D147&lt;E147,D146&lt;E146)</f>
        <v>0</v>
      </c>
      <c r="Q153" s="3" t="b">
        <f>AND(Table1689106[[#This Row],[Measured Value]]&gt;E152,E152&gt;E151,E151&gt;E150,E150&gt;E149,E149&gt;E148)</f>
        <v>0</v>
      </c>
      <c r="R153" s="3" t="b">
        <f>AND(Table1689106[[#This Row],[Measured Value]]&lt;E152,E152&lt;E151,E151&lt;E150,E150&lt;E149,E149&lt;E148)</f>
        <v>0</v>
      </c>
      <c r="S153" s="3" t="b">
        <f>AND(Table1689106[[#This Row],[Measured Value]]&gt;E152,E152&lt;E151,E151&gt;E150,E150&lt;E149,E149&gt;E148,E148&lt;E147,E147&gt;E146,E146&lt;E145,E145&gt;E144,E144&lt;E143,E143&gt;E142,E142&lt;E141,E141&gt;E140)</f>
        <v>0</v>
      </c>
      <c r="T153" s="3" t="b">
        <f>AND(Table1689106[[#This Row],[Measured Value]]&lt;F152,F152&gt;F151,F151&lt;F150,F150&gt;F149,F149&lt;F148,F148&gt;F147,F147&lt;F146,F146&gt;F145,F145&lt;F144,F144&gt;F143,F143&lt;F142,F142&gt;F141,F141&lt;F140)</f>
        <v>0</v>
      </c>
      <c r="AB153"/>
      <c r="AC153"/>
      <c r="AF153"/>
      <c r="AH153"/>
    </row>
    <row r="154" spans="1:34" x14ac:dyDescent="0.25">
      <c r="A154" s="2">
        <v>43368</v>
      </c>
      <c r="B154" s="17">
        <v>1354</v>
      </c>
      <c r="C154" s="21" t="s">
        <v>31</v>
      </c>
      <c r="D154" s="25">
        <v>3.48</v>
      </c>
      <c r="E154" s="22">
        <f>'[1]pH meter #2__083118AM'!$O$2</f>
        <v>3.5073563535911592</v>
      </c>
      <c r="F1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43368.57916666667</v>
      </c>
      <c r="G154" s="6">
        <f>Table1689106[[#This Row],[Mean Value]]+$V$2</f>
        <v>3.527303060242065</v>
      </c>
      <c r="H154" s="6">
        <f>Table1689106[[#This Row],[Mean Value]]-$V$2</f>
        <v>3.4874096469402533</v>
      </c>
      <c r="I154" s="26">
        <f>Table1689106[[#This Row],[Mean Value]]+$W$2</f>
        <v>3.5472497668929703</v>
      </c>
      <c r="J154" s="26">
        <f>Table1689106[[#This Row],[Mean Value]]-($W$2)</f>
        <v>3.467462940289348</v>
      </c>
      <c r="K154" s="8">
        <f>Table1689106[[#This Row],[Mean Value]]+$X$2</f>
        <v>3.5671964735438761</v>
      </c>
      <c r="L154" s="9">
        <f>Table1689106[[#This Row],[Mean Value]]-$X$2</f>
        <v>3.4475162336384422</v>
      </c>
      <c r="M154" s="23" t="str">
        <f t="array" ref="M154">IF(OR(D154&lt;$AF$2, D154&gt;$AE$2), "Yes", "No")</f>
        <v>No</v>
      </c>
      <c r="N154" s="3"/>
      <c r="O154" s="3" t="b">
        <f>AND(Table1689106[[#This Row],[Measured Value]]&gt;Table1689106[[#This Row],[Mean Value]],D153&gt;E153,D152&gt;E152,D151&gt;E151,D150&gt;E150,D149&gt;E149,D148&gt;E148,D147&gt;E147)</f>
        <v>0</v>
      </c>
      <c r="P154" s="3" t="b">
        <f>AND(Table1689106[[#This Row],[Measured Value]]&lt;Table1689106[[#This Row],[Mean Value]],D153&lt;E153,D152&lt;E152,D151&lt;E151,D150&lt;E150,D149&lt;E149,D148&lt;E148,D147&lt;E147)</f>
        <v>0</v>
      </c>
      <c r="Q154" s="3" t="b">
        <f>AND(Table1689106[[#This Row],[Measured Value]]&gt;E153,E153&gt;E152,E152&gt;E151,E151&gt;E150,E150&gt;E149)</f>
        <v>0</v>
      </c>
      <c r="R154" s="3" t="b">
        <f>AND(Table1689106[[#This Row],[Measured Value]]&lt;E153,E153&lt;E152,E152&lt;E151,E151&lt;E150,E150&lt;E149)</f>
        <v>0</v>
      </c>
      <c r="S154" s="3" t="b">
        <f>AND(Table1689106[[#This Row],[Measured Value]]&gt;E153,E153&lt;E152,E152&gt;E151,E151&lt;E150,E150&gt;E149,E149&lt;E148,E148&gt;E147,E147&lt;E146,E146&gt;E145,E145&lt;E144,E144&gt;E143,E143&lt;E142,E142&gt;E141)</f>
        <v>0</v>
      </c>
      <c r="T154" s="3" t="b">
        <f>AND(Table1689106[[#This Row],[Measured Value]]&lt;F153,F153&gt;F152,F152&lt;F151,F151&gt;F150,F150&lt;F149,F149&gt;F148,F148&lt;F147,F147&gt;F146,F146&lt;F145,F145&gt;F144,F144&lt;F143,F143&gt;F142,F142&lt;F141)</f>
        <v>0</v>
      </c>
      <c r="AB154"/>
      <c r="AC154"/>
      <c r="AF154"/>
      <c r="AH154"/>
    </row>
    <row r="155" spans="1:34" x14ac:dyDescent="0.25">
      <c r="A155" s="2">
        <v>43368</v>
      </c>
      <c r="B155" s="17">
        <v>1420</v>
      </c>
      <c r="C155" s="21" t="s">
        <v>40</v>
      </c>
      <c r="D155" s="25">
        <v>3.49</v>
      </c>
      <c r="E155" s="22">
        <f>'[1]pH meter #2__083118AM'!$O$2</f>
        <v>3.5073563535911592</v>
      </c>
      <c r="F1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43368.597222222219</v>
      </c>
      <c r="G155" s="6">
        <f>Table1689106[[#This Row],[Mean Value]]+$V$2</f>
        <v>3.527303060242065</v>
      </c>
      <c r="H155" s="6">
        <f>Table1689106[[#This Row],[Mean Value]]-$V$2</f>
        <v>3.4874096469402533</v>
      </c>
      <c r="I155" s="26">
        <f>Table1689106[[#This Row],[Mean Value]]+$W$2</f>
        <v>3.5472497668929703</v>
      </c>
      <c r="J155" s="26">
        <f>Table1689106[[#This Row],[Mean Value]]-($W$2)</f>
        <v>3.467462940289348</v>
      </c>
      <c r="K155" s="8">
        <f>Table1689106[[#This Row],[Mean Value]]+$X$2</f>
        <v>3.5671964735438761</v>
      </c>
      <c r="L155" s="9">
        <f>Table1689106[[#This Row],[Mean Value]]-$X$2</f>
        <v>3.4475162336384422</v>
      </c>
      <c r="M155" s="23" t="str">
        <f t="array" ref="M155">IF(OR(D155&lt;$AF$2, D155&gt;$AE$2), "Yes", "No")</f>
        <v>No</v>
      </c>
      <c r="N155" s="3"/>
      <c r="O155" s="3" t="b">
        <f>AND(Table1689106[[#This Row],[Measured Value]]&gt;Table1689106[[#This Row],[Mean Value]],D154&gt;E154,D153&gt;E153,D152&gt;E152,D151&gt;E151,D150&gt;E150,D149&gt;E149,D148&gt;E148)</f>
        <v>0</v>
      </c>
      <c r="P155" s="3" t="b">
        <f>AND(Table1689106[[#This Row],[Measured Value]]&lt;Table1689106[[#This Row],[Mean Value]],D154&lt;E154,D153&lt;E153,D152&lt;E152,D151&lt;E151,D150&lt;E150,D149&lt;E149,D148&lt;E148)</f>
        <v>0</v>
      </c>
      <c r="Q155" s="3" t="b">
        <f>AND(Table1689106[[#This Row],[Measured Value]]&gt;E154,E154&gt;E153,E153&gt;E152,E152&gt;E151,E151&gt;E150)</f>
        <v>0</v>
      </c>
      <c r="R155" s="3" t="b">
        <f>AND(Table1689106[[#This Row],[Measured Value]]&lt;E154,E154&lt;E153,E153&lt;E152,E152&lt;E151,E151&lt;E150)</f>
        <v>0</v>
      </c>
      <c r="S155" s="3" t="b">
        <f>AND(Table1689106[[#This Row],[Measured Value]]&gt;E154,E154&lt;E153,E153&gt;E152,E152&lt;E151,E151&gt;E150,E150&lt;E149,E149&gt;E148,E148&lt;E147,E147&gt;E146,E146&lt;E145,E145&gt;E144,E144&lt;E143,E143&gt;E142)</f>
        <v>0</v>
      </c>
      <c r="T155" s="3" t="b">
        <f>AND(Table1689106[[#This Row],[Measured Value]]&lt;F154,F154&gt;F153,F153&lt;F152,F152&gt;F151,F151&lt;F150,F150&gt;F149,F149&lt;F148,F148&gt;F147,F147&lt;F146,F146&gt;F145,F145&lt;F144,F144&gt;F143,F143&lt;F142)</f>
        <v>0</v>
      </c>
      <c r="AB155"/>
      <c r="AC155"/>
      <c r="AF155"/>
      <c r="AH155"/>
    </row>
    <row r="156" spans="1:34" x14ac:dyDescent="0.25">
      <c r="A156" s="2">
        <v>43368</v>
      </c>
      <c r="B156" s="17">
        <v>1451</v>
      </c>
      <c r="C156" s="21" t="s">
        <v>31</v>
      </c>
      <c r="D156" s="25">
        <v>3.49</v>
      </c>
      <c r="E156" s="22">
        <f>'[1]pH meter #2__083118AM'!$O$2</f>
        <v>3.5073563535911592</v>
      </c>
      <c r="F1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43368.618750000001</v>
      </c>
      <c r="G156" s="6">
        <f>Table1689106[[#This Row],[Mean Value]]+$V$2</f>
        <v>3.527303060242065</v>
      </c>
      <c r="H156" s="6">
        <f>Table1689106[[#This Row],[Mean Value]]-$V$2</f>
        <v>3.4874096469402533</v>
      </c>
      <c r="I156" s="26">
        <f>Table1689106[[#This Row],[Mean Value]]+$W$2</f>
        <v>3.5472497668929703</v>
      </c>
      <c r="J156" s="26">
        <f>Table1689106[[#This Row],[Mean Value]]-($W$2)</f>
        <v>3.467462940289348</v>
      </c>
      <c r="K156" s="8">
        <f>Table1689106[[#This Row],[Mean Value]]+$X$2</f>
        <v>3.5671964735438761</v>
      </c>
      <c r="L156" s="9">
        <f>Table1689106[[#This Row],[Mean Value]]-$X$2</f>
        <v>3.4475162336384422</v>
      </c>
      <c r="M156" s="23" t="str">
        <f t="array" ref="M156">IF(OR(D156&lt;$AF$2, D156&gt;$AE$2), "Yes", "No")</f>
        <v>No</v>
      </c>
      <c r="N156" s="3"/>
      <c r="O156" s="3" t="b">
        <f>AND(Table1689106[[#This Row],[Measured Value]]&gt;Table1689106[[#This Row],[Mean Value]],D155&gt;E155,D154&gt;E154,D153&gt;E153,D152&gt;E152,D151&gt;E151,D150&gt;E150,D149&gt;E149)</f>
        <v>0</v>
      </c>
      <c r="P156" s="3" t="b">
        <f>AND(Table1689106[[#This Row],[Measured Value]]&lt;Table1689106[[#This Row],[Mean Value]],D155&lt;E155,D154&lt;E154,D153&lt;E153,D152&lt;E152,D151&lt;E151,D150&lt;E150,D149&lt;E149)</f>
        <v>0</v>
      </c>
      <c r="Q156" s="3" t="b">
        <f>AND(Table1689106[[#This Row],[Measured Value]]&gt;E155,E155&gt;E154,E154&gt;E153,E153&gt;E152,E152&gt;E151)</f>
        <v>0</v>
      </c>
      <c r="R156" s="3" t="b">
        <f>AND(Table1689106[[#This Row],[Measured Value]]&lt;E155,E155&lt;E154,E154&lt;E153,E153&lt;E152,E152&lt;E151)</f>
        <v>0</v>
      </c>
      <c r="S156" s="3" t="b">
        <f>AND(Table1689106[[#This Row],[Measured Value]]&gt;E155,E155&lt;E154,E154&gt;E153,E153&lt;E152,E152&gt;E151,E151&lt;E150,E150&gt;E149,E149&lt;E148,E148&gt;E147,E147&lt;E146,E146&gt;E145,E145&lt;E144,E144&gt;E143)</f>
        <v>0</v>
      </c>
      <c r="T156" s="3" t="b">
        <f>AND(Table1689106[[#This Row],[Measured Value]]&lt;F155,F155&gt;F154,F154&lt;F153,F153&gt;F152,F152&lt;F151,F151&gt;F150,F150&lt;F149,F149&gt;F148,F148&lt;F147,F147&gt;F146,F146&lt;F145,F145&gt;F144,F144&lt;F143)</f>
        <v>0</v>
      </c>
      <c r="AB156"/>
      <c r="AC156"/>
      <c r="AF156"/>
      <c r="AH156"/>
    </row>
    <row r="157" spans="1:34" x14ac:dyDescent="0.25">
      <c r="A157" s="2">
        <v>43368</v>
      </c>
      <c r="B157" s="17">
        <v>1500</v>
      </c>
      <c r="C157" s="21" t="s">
        <v>46</v>
      </c>
      <c r="D157" s="25">
        <v>3.5</v>
      </c>
      <c r="E157" s="22">
        <f>'[1]pH meter #2__083118AM'!$O$2</f>
        <v>3.5073563535911592</v>
      </c>
      <c r="F1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43368.625</v>
      </c>
      <c r="G157" s="6">
        <f>Table1689106[[#This Row],[Mean Value]]+$V$2</f>
        <v>3.527303060242065</v>
      </c>
      <c r="H157" s="6">
        <f>Table1689106[[#This Row],[Mean Value]]-$V$2</f>
        <v>3.4874096469402533</v>
      </c>
      <c r="I157" s="26">
        <f>Table1689106[[#This Row],[Mean Value]]+$W$2</f>
        <v>3.5472497668929703</v>
      </c>
      <c r="J157" s="26">
        <f>Table1689106[[#This Row],[Mean Value]]-($W$2)</f>
        <v>3.467462940289348</v>
      </c>
      <c r="K157" s="8">
        <f>Table1689106[[#This Row],[Mean Value]]+$X$2</f>
        <v>3.5671964735438761</v>
      </c>
      <c r="L157" s="9">
        <f>Table1689106[[#This Row],[Mean Value]]-$X$2</f>
        <v>3.4475162336384422</v>
      </c>
      <c r="M157" s="23" t="str">
        <f t="array" ref="M157">IF(OR(D157&lt;$AF$2, D157&gt;$AE$2), "Yes", "No")</f>
        <v>No</v>
      </c>
      <c r="N157" s="3"/>
      <c r="O157" s="3" t="b">
        <f>AND(Table1689106[[#This Row],[Measured Value]]&gt;Table1689106[[#This Row],[Mean Value]],D156&gt;E156,D155&gt;E155,D154&gt;E154,D153&gt;E153,D152&gt;E152,D151&gt;E151,D150&gt;E150)</f>
        <v>0</v>
      </c>
      <c r="P157" s="3" t="b">
        <f>AND(Table1689106[[#This Row],[Measured Value]]&lt;Table1689106[[#This Row],[Mean Value]],D156&lt;E156,D155&lt;E155,D154&lt;E154,D153&lt;E153,D152&lt;E152,D151&lt;E151,D150&lt;E150)</f>
        <v>0</v>
      </c>
      <c r="Q157" s="3" t="b">
        <f>AND(Table1689106[[#This Row],[Measured Value]]&gt;E156,E156&gt;E155,E155&gt;E154,E154&gt;E153,E153&gt;E152)</f>
        <v>0</v>
      </c>
      <c r="R157" s="3" t="b">
        <f>AND(Table1689106[[#This Row],[Measured Value]]&lt;E156,E156&lt;E155,E155&lt;E154,E154&lt;E153,E153&lt;E152)</f>
        <v>0</v>
      </c>
      <c r="S157" s="3" t="b">
        <f>AND(Table1689106[[#This Row],[Measured Value]]&gt;E156,E156&lt;E155,E155&gt;E154,E154&lt;E153,E153&gt;E152,E152&lt;E151,E151&gt;E150,E150&lt;E149,E149&gt;E148,E148&lt;E147,E147&gt;E146,E146&lt;E145,E145&gt;E144)</f>
        <v>0</v>
      </c>
      <c r="T157" s="3" t="b">
        <f>AND(Table1689106[[#This Row],[Measured Value]]&lt;F156,F156&gt;F155,F155&lt;F154,F154&gt;F153,F153&lt;F152,F152&gt;F151,F151&lt;F150,F150&gt;F149,F149&lt;F148,F148&gt;F147,F147&lt;F146,F146&gt;F145,F145&lt;F144)</f>
        <v>0</v>
      </c>
      <c r="AB157"/>
      <c r="AC157"/>
      <c r="AF157"/>
      <c r="AH157"/>
    </row>
    <row r="158" spans="1:34" x14ac:dyDescent="0.25">
      <c r="A158" s="2">
        <v>43368</v>
      </c>
      <c r="B158" s="17">
        <v>1521</v>
      </c>
      <c r="C158" s="21" t="s">
        <v>40</v>
      </c>
      <c r="D158" s="25">
        <v>3.47</v>
      </c>
      <c r="E158" s="22">
        <f>'[1]pH meter #2__083118AM'!$O$2</f>
        <v>3.5073563535911592</v>
      </c>
      <c r="F1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43368.63958333333</v>
      </c>
      <c r="G158" s="6">
        <f>Table1689106[[#This Row],[Mean Value]]+$V$2</f>
        <v>3.527303060242065</v>
      </c>
      <c r="H158" s="6">
        <f>Table1689106[[#This Row],[Mean Value]]-$V$2</f>
        <v>3.4874096469402533</v>
      </c>
      <c r="I158" s="26">
        <f>Table1689106[[#This Row],[Mean Value]]+$W$2</f>
        <v>3.5472497668929703</v>
      </c>
      <c r="J158" s="26">
        <f>Table1689106[[#This Row],[Mean Value]]-($W$2)</f>
        <v>3.467462940289348</v>
      </c>
      <c r="K158" s="8">
        <f>Table1689106[[#This Row],[Mean Value]]+$X$2</f>
        <v>3.5671964735438761</v>
      </c>
      <c r="L158" s="9">
        <f>Table1689106[[#This Row],[Mean Value]]-$X$2</f>
        <v>3.4475162336384422</v>
      </c>
      <c r="M158" s="23" t="str">
        <f t="array" ref="M158">IF(OR(D158&lt;$AF$2, D158&gt;$AE$2), "Yes", "No")</f>
        <v>No</v>
      </c>
      <c r="N158" s="3"/>
      <c r="O158" s="3" t="b">
        <f>AND(Table1689106[[#This Row],[Measured Value]]&gt;Table1689106[[#This Row],[Mean Value]],D157&gt;E157,D156&gt;E156,D155&gt;E155,D154&gt;E154,D153&gt;E153,D152&gt;E152,D151&gt;E151)</f>
        <v>0</v>
      </c>
      <c r="P158" s="3" t="b">
        <f>AND(Table1689106[[#This Row],[Measured Value]]&lt;Table1689106[[#This Row],[Mean Value]],D157&lt;E157,D156&lt;E156,D155&lt;E155,D154&lt;E154,D153&lt;E153,D152&lt;E152,D151&lt;E151)</f>
        <v>0</v>
      </c>
      <c r="Q158" s="3" t="b">
        <f>AND(Table1689106[[#This Row],[Measured Value]]&gt;E157,E157&gt;E156,E156&gt;E155,E155&gt;E154,E154&gt;E153)</f>
        <v>0</v>
      </c>
      <c r="R158" s="3" t="b">
        <f>AND(Table1689106[[#This Row],[Measured Value]]&lt;E157,E157&lt;E156,E156&lt;E155,E155&lt;E154,E154&lt;E153)</f>
        <v>0</v>
      </c>
      <c r="S158" s="3" t="b">
        <f>AND(Table1689106[[#This Row],[Measured Value]]&gt;E157,E157&lt;E156,E156&gt;E155,E155&lt;E154,E154&gt;E153,E153&lt;E152,E152&gt;E151,E151&lt;E150,E150&gt;E149,E149&lt;E148,E148&gt;E147,E147&lt;E146,E146&gt;E145)</f>
        <v>0</v>
      </c>
      <c r="T158" s="3" t="b">
        <f>AND(Table1689106[[#This Row],[Measured Value]]&lt;F157,F157&gt;F156,F156&lt;F155,F155&gt;F154,F154&lt;F153,F153&gt;F152,F152&lt;F151,F151&gt;F150,F150&lt;F149,F149&gt;F148,F148&lt;F147,F147&gt;F146,F146&lt;F145)</f>
        <v>0</v>
      </c>
      <c r="AB158"/>
      <c r="AC158"/>
      <c r="AF158"/>
      <c r="AH158"/>
    </row>
    <row r="159" spans="1:34" x14ac:dyDescent="0.25">
      <c r="A159" s="2">
        <v>43368</v>
      </c>
      <c r="B159" s="17">
        <v>1534</v>
      </c>
      <c r="C159" s="21" t="s">
        <v>34</v>
      </c>
      <c r="D159" s="25">
        <v>3.5</v>
      </c>
      <c r="E159" s="22">
        <f>'[1]pH meter #2__083118AM'!$O$2</f>
        <v>3.5073563535911592</v>
      </c>
      <c r="F1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43368.648611111108</v>
      </c>
      <c r="G159" s="6">
        <f>Table1689106[[#This Row],[Mean Value]]+$V$2</f>
        <v>3.527303060242065</v>
      </c>
      <c r="H159" s="6">
        <f>Table1689106[[#This Row],[Mean Value]]-$V$2</f>
        <v>3.4874096469402533</v>
      </c>
      <c r="I159" s="26">
        <f>Table1689106[[#This Row],[Mean Value]]+$W$2</f>
        <v>3.5472497668929703</v>
      </c>
      <c r="J159" s="26">
        <f>Table1689106[[#This Row],[Mean Value]]-($W$2)</f>
        <v>3.467462940289348</v>
      </c>
      <c r="K159" s="8">
        <f>Table1689106[[#This Row],[Mean Value]]+$X$2</f>
        <v>3.5671964735438761</v>
      </c>
      <c r="L159" s="9">
        <f>Table1689106[[#This Row],[Mean Value]]-$X$2</f>
        <v>3.4475162336384422</v>
      </c>
      <c r="M159" s="23" t="str">
        <f t="array" ref="M159">IF(OR(D159&lt;$AF$2, D159&gt;$AE$2), "Yes", "No")</f>
        <v>No</v>
      </c>
      <c r="N159" s="3"/>
      <c r="O159" s="3" t="b">
        <f>AND(Table1689106[[#This Row],[Measured Value]]&gt;Table1689106[[#This Row],[Mean Value]],D158&gt;E158,D157&gt;E157,D156&gt;E156,D155&gt;E155,D154&gt;E154,D153&gt;E153,D152&gt;E152)</f>
        <v>0</v>
      </c>
      <c r="P159" s="3" t="b">
        <f>AND(Table1689106[[#This Row],[Measured Value]]&lt;Table1689106[[#This Row],[Mean Value]],D158&lt;E158,D157&lt;E157,D156&lt;E156,D155&lt;E155,D154&lt;E154,D153&lt;E153,D152&lt;E152)</f>
        <v>1</v>
      </c>
      <c r="Q159" s="3" t="b">
        <f>AND(Table1689106[[#This Row],[Measured Value]]&gt;E158,E158&gt;E157,E157&gt;E156,E156&gt;E155,E155&gt;E154)</f>
        <v>0</v>
      </c>
      <c r="R159" s="3" t="b">
        <f>AND(Table1689106[[#This Row],[Measured Value]]&lt;E158,E158&lt;E157,E157&lt;E156,E156&lt;E155,E155&lt;E154)</f>
        <v>0</v>
      </c>
      <c r="S159" s="3" t="b">
        <f>AND(Table1689106[[#This Row],[Measured Value]]&gt;E158,E158&lt;E157,E157&gt;E156,E156&lt;E155,E155&gt;E154,E154&lt;E153,E153&gt;E152,E152&lt;E151,E151&gt;E150,E150&lt;E149,E149&gt;E148,E148&lt;E147,E147&gt;E146)</f>
        <v>0</v>
      </c>
      <c r="T159" s="3" t="b">
        <f>AND(Table1689106[[#This Row],[Measured Value]]&lt;F158,F158&gt;F157,F157&lt;F156,F156&gt;F155,F155&lt;F154,F154&gt;F153,F153&lt;F152,F152&gt;F151,F151&lt;F150,F150&gt;F149,F149&lt;F148,F148&gt;F147,F147&lt;F146)</f>
        <v>0</v>
      </c>
      <c r="AB159"/>
      <c r="AC159"/>
      <c r="AF159"/>
      <c r="AH159"/>
    </row>
    <row r="160" spans="1:34" x14ac:dyDescent="0.25">
      <c r="A160" s="2">
        <v>43368</v>
      </c>
      <c r="B160" s="17">
        <v>1600</v>
      </c>
      <c r="C160" s="21" t="s">
        <v>34</v>
      </c>
      <c r="D160" s="25">
        <v>3.48</v>
      </c>
      <c r="E160" s="22">
        <f>'[1]pH meter #2__083118AM'!$O$2</f>
        <v>3.5073563535911592</v>
      </c>
      <c r="F1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43368.666666666664</v>
      </c>
      <c r="G160" s="6">
        <f>Table1689106[[#This Row],[Mean Value]]+$V$2</f>
        <v>3.527303060242065</v>
      </c>
      <c r="H160" s="6">
        <f>Table1689106[[#This Row],[Mean Value]]-$V$2</f>
        <v>3.4874096469402533</v>
      </c>
      <c r="I160" s="26">
        <f>Table1689106[[#This Row],[Mean Value]]+$W$2</f>
        <v>3.5472497668929703</v>
      </c>
      <c r="J160" s="26">
        <f>Table1689106[[#This Row],[Mean Value]]-($W$2)</f>
        <v>3.467462940289348</v>
      </c>
      <c r="K160" s="8">
        <f>Table1689106[[#This Row],[Mean Value]]+$X$2</f>
        <v>3.5671964735438761</v>
      </c>
      <c r="L160" s="9">
        <f>Table1689106[[#This Row],[Mean Value]]-$X$2</f>
        <v>3.4475162336384422</v>
      </c>
      <c r="M160" s="23" t="str">
        <f t="array" ref="M160">IF(OR(D160&lt;$AF$2, D160&gt;$AE$2), "Yes", "No")</f>
        <v>No</v>
      </c>
      <c r="N160" s="3"/>
      <c r="O160" s="3" t="b">
        <f>AND(Table1689106[[#This Row],[Measured Value]]&gt;Table1689106[[#This Row],[Mean Value]],D159&gt;E159,D158&gt;E158,D157&gt;E157,D156&gt;E156,D155&gt;E155,D154&gt;E154,D153&gt;E153)</f>
        <v>0</v>
      </c>
      <c r="P160" s="3" t="b">
        <f>AND(Table1689106[[#This Row],[Measured Value]]&lt;Table1689106[[#This Row],[Mean Value]],D159&lt;E159,D158&lt;E158,D157&lt;E157,D156&lt;E156,D155&lt;E155,D154&lt;E154,D153&lt;E153)</f>
        <v>1</v>
      </c>
      <c r="Q160" s="3" t="b">
        <f>AND(Table1689106[[#This Row],[Measured Value]]&gt;E159,E159&gt;E158,E158&gt;E157,E157&gt;E156,E156&gt;E155)</f>
        <v>0</v>
      </c>
      <c r="R160" s="3" t="b">
        <f>AND(Table1689106[[#This Row],[Measured Value]]&lt;E159,E159&lt;E158,E158&lt;E157,E157&lt;E156,E156&lt;E155)</f>
        <v>0</v>
      </c>
      <c r="S160" s="3" t="b">
        <f>AND(Table1689106[[#This Row],[Measured Value]]&gt;E159,E159&lt;E158,E158&gt;E157,E157&lt;E156,E156&gt;E155,E155&lt;E154,E154&gt;E153,E153&lt;E152,E152&gt;E151,E151&lt;E150,E150&gt;E149,E149&lt;E148,E148&gt;E147)</f>
        <v>0</v>
      </c>
      <c r="T160" s="3" t="b">
        <f>AND(Table1689106[[#This Row],[Measured Value]]&lt;F159,F159&gt;F158,F158&lt;F157,F157&gt;F156,F156&lt;F155,F155&gt;F154,F154&lt;F153,F153&gt;F152,F152&lt;F151,F151&gt;F150,F150&lt;F149,F149&gt;F148,F148&lt;F147)</f>
        <v>0</v>
      </c>
      <c r="AB160"/>
      <c r="AC160"/>
      <c r="AF160"/>
      <c r="AH160"/>
    </row>
    <row r="161" spans="1:34" x14ac:dyDescent="0.25">
      <c r="A161" s="2">
        <v>43368</v>
      </c>
      <c r="B161" s="17">
        <v>1652</v>
      </c>
      <c r="C161" s="21" t="s">
        <v>34</v>
      </c>
      <c r="D161" s="25">
        <v>3.48</v>
      </c>
      <c r="E161" s="22">
        <f>'[1]pH meter #2__083118AM'!$O$2</f>
        <v>3.5073563535911592</v>
      </c>
      <c r="F1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43368.702777777777</v>
      </c>
      <c r="G161" s="6">
        <f>Table1689106[[#This Row],[Mean Value]]+$V$2</f>
        <v>3.527303060242065</v>
      </c>
      <c r="H161" s="6">
        <f>Table1689106[[#This Row],[Mean Value]]-$V$2</f>
        <v>3.4874096469402533</v>
      </c>
      <c r="I161" s="26">
        <f>Table1689106[[#This Row],[Mean Value]]+$W$2</f>
        <v>3.5472497668929703</v>
      </c>
      <c r="J161" s="26">
        <f>Table1689106[[#This Row],[Mean Value]]-($W$2)</f>
        <v>3.467462940289348</v>
      </c>
      <c r="K161" s="8">
        <f>Table1689106[[#This Row],[Mean Value]]+$X$2</f>
        <v>3.5671964735438761</v>
      </c>
      <c r="L161" s="9">
        <f>Table1689106[[#This Row],[Mean Value]]-$X$2</f>
        <v>3.4475162336384422</v>
      </c>
      <c r="M161" s="23" t="str">
        <f t="array" ref="M161">IF(OR(D161&lt;$AF$2, D161&gt;$AE$2), "Yes", "No")</f>
        <v>No</v>
      </c>
      <c r="N161" s="3"/>
      <c r="O161" s="3" t="b">
        <f>AND(Table1689106[[#This Row],[Measured Value]]&gt;Table1689106[[#This Row],[Mean Value]],D160&gt;E160,D159&gt;E159,D158&gt;E158,D157&gt;E157,D156&gt;E156,D155&gt;E155,D154&gt;E154)</f>
        <v>0</v>
      </c>
      <c r="P161" s="3" t="b">
        <f>AND(Table1689106[[#This Row],[Measured Value]]&lt;Table1689106[[#This Row],[Mean Value]],D160&lt;E160,D159&lt;E159,D158&lt;E158,D157&lt;E157,D156&lt;E156,D155&lt;E155,D154&lt;E154)</f>
        <v>1</v>
      </c>
      <c r="Q161" s="3" t="b">
        <f>AND(Table1689106[[#This Row],[Measured Value]]&gt;E160,E160&gt;E159,E159&gt;E158,E158&gt;E157,E157&gt;E156)</f>
        <v>0</v>
      </c>
      <c r="R161" s="3" t="b">
        <f>AND(Table1689106[[#This Row],[Measured Value]]&lt;E160,E160&lt;E159,E159&lt;E158,E158&lt;E157,E157&lt;E156)</f>
        <v>0</v>
      </c>
      <c r="S161" s="3" t="b">
        <f>AND(Table1689106[[#This Row],[Measured Value]]&gt;E160,E160&lt;E159,E159&gt;E158,E158&lt;E157,E157&gt;E156,E156&lt;E155,E155&gt;E154,E154&lt;E153,E153&gt;E152,E152&lt;E151,E151&gt;E150,E150&lt;E149,E149&gt;E148)</f>
        <v>0</v>
      </c>
      <c r="T161" s="3" t="b">
        <f>AND(Table1689106[[#This Row],[Measured Value]]&lt;F160,F160&gt;F159,F159&lt;F158,F158&gt;F157,F157&lt;F156,F156&gt;F155,F155&lt;F154,F154&gt;F153,F153&lt;F152,F152&gt;F151,F151&lt;F150,F150&gt;F149,F149&lt;F148)</f>
        <v>0</v>
      </c>
      <c r="AB161"/>
      <c r="AC161"/>
      <c r="AF161"/>
      <c r="AH161"/>
    </row>
    <row r="162" spans="1:34" x14ac:dyDescent="0.25">
      <c r="A162" s="2">
        <v>43368</v>
      </c>
      <c r="B162" s="17">
        <v>1742</v>
      </c>
      <c r="C162" s="21" t="s">
        <v>34</v>
      </c>
      <c r="D162" s="25">
        <v>3.48</v>
      </c>
      <c r="E162" s="22">
        <f>'[1]pH meter #2__083118AM'!$O$2</f>
        <v>3.5073563535911592</v>
      </c>
      <c r="F1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43368.737500000003</v>
      </c>
      <c r="G162" s="6">
        <f>Table1689106[[#This Row],[Mean Value]]+$V$2</f>
        <v>3.527303060242065</v>
      </c>
      <c r="H162" s="6">
        <f>Table1689106[[#This Row],[Mean Value]]-$V$2</f>
        <v>3.4874096469402533</v>
      </c>
      <c r="I162" s="26">
        <f>Table1689106[[#This Row],[Mean Value]]+$W$2</f>
        <v>3.5472497668929703</v>
      </c>
      <c r="J162" s="26">
        <f>Table1689106[[#This Row],[Mean Value]]-($W$2)</f>
        <v>3.467462940289348</v>
      </c>
      <c r="K162" s="8">
        <f>Table1689106[[#This Row],[Mean Value]]+$X$2</f>
        <v>3.5671964735438761</v>
      </c>
      <c r="L162" s="9">
        <f>Table1689106[[#This Row],[Mean Value]]-$X$2</f>
        <v>3.4475162336384422</v>
      </c>
      <c r="M162" s="23" t="str">
        <f t="array" ref="M162">IF(OR(D162&lt;$AF$2, D162&gt;$AE$2), "Yes", "No")</f>
        <v>No</v>
      </c>
      <c r="N162" s="3"/>
      <c r="O162" s="3" t="b">
        <f>AND(Table1689106[[#This Row],[Measured Value]]&gt;Table1689106[[#This Row],[Mean Value]],D161&gt;E161,D160&gt;E160,D159&gt;E159,D158&gt;E158,D157&gt;E157,D156&gt;E156,D155&gt;E155)</f>
        <v>0</v>
      </c>
      <c r="P162" s="3" t="b">
        <f>AND(Table1689106[[#This Row],[Measured Value]]&lt;Table1689106[[#This Row],[Mean Value]],D161&lt;E161,D160&lt;E160,D159&lt;E159,D158&lt;E158,D157&lt;E157,D156&lt;E156,D155&lt;E155)</f>
        <v>1</v>
      </c>
      <c r="Q162" s="3" t="b">
        <f>AND(Table1689106[[#This Row],[Measured Value]]&gt;E161,E161&gt;E160,E160&gt;E159,E159&gt;E158,E158&gt;E157)</f>
        <v>0</v>
      </c>
      <c r="R162" s="3" t="b">
        <f>AND(Table1689106[[#This Row],[Measured Value]]&lt;E161,E161&lt;E160,E160&lt;E159,E159&lt;E158,E158&lt;E157)</f>
        <v>0</v>
      </c>
      <c r="S162" s="3" t="b">
        <f>AND(Table1689106[[#This Row],[Measured Value]]&gt;E161,E161&lt;E160,E160&gt;E159,E159&lt;E158,E158&gt;E157,E157&lt;E156,E156&gt;E155,E155&lt;E154,E154&gt;E153,E153&lt;E152,E152&gt;E151,E151&lt;E150,E150&gt;E149)</f>
        <v>0</v>
      </c>
      <c r="T162" s="3" t="b">
        <f>AND(Table1689106[[#This Row],[Measured Value]]&lt;F161,F161&gt;F160,F160&lt;F159,F159&gt;F158,F158&lt;F157,F157&gt;F156,F156&lt;F155,F155&gt;F154,F154&lt;F153,F153&gt;F152,F152&lt;F151,F151&gt;F150,F150&lt;F149)</f>
        <v>0</v>
      </c>
      <c r="AB162"/>
      <c r="AC162"/>
      <c r="AF162"/>
      <c r="AH162"/>
    </row>
    <row r="163" spans="1:34" x14ac:dyDescent="0.25">
      <c r="A163" s="2">
        <v>43368</v>
      </c>
      <c r="B163" s="17">
        <v>1807</v>
      </c>
      <c r="C163" s="21" t="s">
        <v>32</v>
      </c>
      <c r="D163" s="25">
        <v>3.48</v>
      </c>
      <c r="E163" s="22">
        <f>'[1]pH meter #2__083118AM'!$O$2</f>
        <v>3.5073563535911592</v>
      </c>
      <c r="F1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43368.754861111112</v>
      </c>
      <c r="G163" s="6">
        <f>Table1689106[[#This Row],[Mean Value]]+$V$2</f>
        <v>3.527303060242065</v>
      </c>
      <c r="H163" s="6">
        <f>Table1689106[[#This Row],[Mean Value]]-$V$2</f>
        <v>3.4874096469402533</v>
      </c>
      <c r="I163" s="26">
        <f>Table1689106[[#This Row],[Mean Value]]+$W$2</f>
        <v>3.5472497668929703</v>
      </c>
      <c r="J163" s="26">
        <f>Table1689106[[#This Row],[Mean Value]]-($W$2)</f>
        <v>3.467462940289348</v>
      </c>
      <c r="K163" s="8">
        <f>Table1689106[[#This Row],[Mean Value]]+$X$2</f>
        <v>3.5671964735438761</v>
      </c>
      <c r="L163" s="9">
        <f>Table1689106[[#This Row],[Mean Value]]-$X$2</f>
        <v>3.4475162336384422</v>
      </c>
      <c r="M163" s="23" t="str">
        <f t="array" ref="M163">IF(OR(D163&lt;$AF$2, D163&gt;$AE$2), "Yes", "No")</f>
        <v>No</v>
      </c>
      <c r="N163" s="3"/>
      <c r="O163" s="3" t="b">
        <f>AND(Table1689106[[#This Row],[Measured Value]]&gt;Table1689106[[#This Row],[Mean Value]],D162&gt;E162,D161&gt;E161,D160&gt;E160,D159&gt;E159,D158&gt;E158,D157&gt;E157,D156&gt;E156)</f>
        <v>0</v>
      </c>
      <c r="P163" s="3" t="b">
        <f>AND(Table1689106[[#This Row],[Measured Value]]&lt;Table1689106[[#This Row],[Mean Value]],D162&lt;E162,D161&lt;E161,D160&lt;E160,D159&lt;E159,D158&lt;E158,D157&lt;E157,D156&lt;E156)</f>
        <v>1</v>
      </c>
      <c r="Q163" s="3" t="b">
        <f>AND(Table1689106[[#This Row],[Measured Value]]&gt;E162,E162&gt;E161,E161&gt;E160,E160&gt;E159,E159&gt;E158)</f>
        <v>0</v>
      </c>
      <c r="R163" s="3" t="b">
        <f>AND(Table1689106[[#This Row],[Measured Value]]&lt;E162,E162&lt;E161,E161&lt;E160,E160&lt;E159,E159&lt;E158)</f>
        <v>0</v>
      </c>
      <c r="S163" s="3" t="b">
        <f>AND(Table1689106[[#This Row],[Measured Value]]&gt;E162,E162&lt;E161,E161&gt;E160,E160&lt;E159,E159&gt;E158,E158&lt;E157,E157&gt;E156,E156&lt;E155,E155&gt;E154,E154&lt;E153,E153&gt;E152,E152&lt;E151,E151&gt;E150)</f>
        <v>0</v>
      </c>
      <c r="T163" s="3" t="b">
        <f>AND(Table1689106[[#This Row],[Measured Value]]&lt;F162,F162&gt;F161,F161&lt;F160,F160&gt;F159,F159&lt;F158,F158&gt;F157,F157&lt;F156,F156&gt;F155,F155&lt;F154,F154&gt;F153,F153&lt;F152,F152&gt;F151,F151&lt;F150)</f>
        <v>0</v>
      </c>
      <c r="AB163"/>
      <c r="AC163"/>
      <c r="AF163"/>
      <c r="AH163"/>
    </row>
    <row r="164" spans="1:34" x14ac:dyDescent="0.25">
      <c r="A164" s="2">
        <v>43368</v>
      </c>
      <c r="B164" s="17">
        <v>2011</v>
      </c>
      <c r="C164" s="21" t="s">
        <v>44</v>
      </c>
      <c r="D164" s="25">
        <v>3.48</v>
      </c>
      <c r="E164" s="22">
        <f>'[1]pH meter #2__083118AM'!$O$2</f>
        <v>3.5073563535911592</v>
      </c>
      <c r="F1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43368.84097222222</v>
      </c>
      <c r="G164" s="6">
        <f>Table1689106[[#This Row],[Mean Value]]+$V$2</f>
        <v>3.527303060242065</v>
      </c>
      <c r="H164" s="6">
        <f>Table1689106[[#This Row],[Mean Value]]-$V$2</f>
        <v>3.4874096469402533</v>
      </c>
      <c r="I164" s="26">
        <f>Table1689106[[#This Row],[Mean Value]]+$W$2</f>
        <v>3.5472497668929703</v>
      </c>
      <c r="J164" s="26">
        <f>Table1689106[[#This Row],[Mean Value]]-($W$2)</f>
        <v>3.467462940289348</v>
      </c>
      <c r="K164" s="8">
        <f>Table1689106[[#This Row],[Mean Value]]+$X$2</f>
        <v>3.5671964735438761</v>
      </c>
      <c r="L164" s="9">
        <f>Table1689106[[#This Row],[Mean Value]]-$X$2</f>
        <v>3.4475162336384422</v>
      </c>
      <c r="M164" s="23" t="str">
        <f t="array" ref="M164">IF(OR(D164&lt;$AF$2, D164&gt;$AE$2), "Yes", "No")</f>
        <v>No</v>
      </c>
      <c r="N164" s="3"/>
      <c r="O164" s="3" t="b">
        <f>AND(Table1689106[[#This Row],[Measured Value]]&gt;Table1689106[[#This Row],[Mean Value]],D163&gt;E163,D162&gt;E162,D161&gt;E161,D160&gt;E160,D159&gt;E159,D158&gt;E158,D157&gt;E157)</f>
        <v>0</v>
      </c>
      <c r="P164" s="3" t="b">
        <f>AND(Table1689106[[#This Row],[Measured Value]]&lt;Table1689106[[#This Row],[Mean Value]],D163&lt;E163,D162&lt;E162,D161&lt;E161,D160&lt;E160,D159&lt;E159,D158&lt;E158,D157&lt;E157)</f>
        <v>1</v>
      </c>
      <c r="Q164" s="3" t="b">
        <f>AND(Table1689106[[#This Row],[Measured Value]]&gt;E163,E163&gt;E162,E162&gt;E161,E161&gt;E160,E160&gt;E159)</f>
        <v>0</v>
      </c>
      <c r="R164" s="3" t="b">
        <f>AND(Table1689106[[#This Row],[Measured Value]]&lt;E163,E163&lt;E162,E162&lt;E161,E161&lt;E160,E160&lt;E159)</f>
        <v>0</v>
      </c>
      <c r="S164" s="3" t="b">
        <f>AND(Table1689106[[#This Row],[Measured Value]]&gt;E163,E163&lt;E162,E162&gt;E161,E161&lt;E160,E160&gt;E159,E159&lt;E158,E158&gt;E157,E157&lt;E156,E156&gt;E155,E155&lt;E154,E154&gt;E153,E153&lt;E152,E152&gt;E151)</f>
        <v>0</v>
      </c>
      <c r="T164" s="3" t="b">
        <f>AND(Table1689106[[#This Row],[Measured Value]]&lt;F163,F163&gt;F162,F162&lt;F161,F161&gt;F160,F160&lt;F159,F159&gt;F158,F158&lt;F157,F157&gt;F156,F156&lt;F155,F155&gt;F154,F154&lt;F153,F153&gt;F152,F152&lt;F151)</f>
        <v>0</v>
      </c>
      <c r="AB164"/>
      <c r="AC164"/>
      <c r="AF164"/>
      <c r="AH164"/>
    </row>
    <row r="165" spans="1:34" x14ac:dyDescent="0.25">
      <c r="A165" s="2">
        <v>43369</v>
      </c>
      <c r="B165" s="17">
        <v>600</v>
      </c>
      <c r="C165" s="21" t="s">
        <v>30</v>
      </c>
      <c r="D165" s="25">
        <v>3.52</v>
      </c>
      <c r="E165" s="22">
        <f>'[1]pH meter #2__083118AM'!$O$2</f>
        <v>3.5073563535911592</v>
      </c>
      <c r="F1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43369.25</v>
      </c>
      <c r="G165" s="6">
        <f>Table1689106[[#This Row],[Mean Value]]+$V$2</f>
        <v>3.527303060242065</v>
      </c>
      <c r="H165" s="6">
        <f>Table1689106[[#This Row],[Mean Value]]-$V$2</f>
        <v>3.4874096469402533</v>
      </c>
      <c r="I165" s="26">
        <f>Table1689106[[#This Row],[Mean Value]]+$W$2</f>
        <v>3.5472497668929703</v>
      </c>
      <c r="J165" s="26">
        <f>Table1689106[[#This Row],[Mean Value]]-($W$2)</f>
        <v>3.467462940289348</v>
      </c>
      <c r="K165" s="8">
        <f>Table1689106[[#This Row],[Mean Value]]+$X$2</f>
        <v>3.5671964735438761</v>
      </c>
      <c r="L165" s="9">
        <f>Table1689106[[#This Row],[Mean Value]]-$X$2</f>
        <v>3.4475162336384422</v>
      </c>
      <c r="M165" s="23" t="str">
        <f t="array" ref="M165">IF(OR(D165&lt;$AF$2, D165&gt;$AE$2), "Yes", "No")</f>
        <v>No</v>
      </c>
      <c r="N165" s="3"/>
      <c r="O165" s="3" t="b">
        <f>AND(Table1689106[[#This Row],[Measured Value]]&gt;Table1689106[[#This Row],[Mean Value]],D164&gt;E164,D163&gt;E163,D162&gt;E162,D161&gt;E161,D160&gt;E160,D159&gt;E159,D158&gt;E158)</f>
        <v>0</v>
      </c>
      <c r="P165" s="3" t="b">
        <f>AND(Table1689106[[#This Row],[Measured Value]]&lt;Table1689106[[#This Row],[Mean Value]],D164&lt;E164,D163&lt;E163,D162&lt;E162,D161&lt;E161,D160&lt;E160,D159&lt;E159,D158&lt;E158)</f>
        <v>0</v>
      </c>
      <c r="Q165" s="3" t="b">
        <f>AND(Table1689106[[#This Row],[Measured Value]]&gt;E164,E164&gt;E163,E163&gt;E162,E162&gt;E161,E161&gt;E160)</f>
        <v>0</v>
      </c>
      <c r="R165" s="3" t="b">
        <f>AND(Table1689106[[#This Row],[Measured Value]]&lt;E164,E164&lt;E163,E163&lt;E162,E162&lt;E161,E161&lt;E160)</f>
        <v>0</v>
      </c>
      <c r="S165" s="3" t="b">
        <f>AND(Table1689106[[#This Row],[Measured Value]]&gt;E164,E164&lt;E163,E163&gt;E162,E162&lt;E161,E161&gt;E160,E160&lt;E159,E159&gt;E158,E158&lt;E157,E157&gt;E156,E156&lt;E155,E155&gt;E154,E154&lt;E153,E153&gt;E152)</f>
        <v>0</v>
      </c>
      <c r="T165" s="3" t="b">
        <f>AND(Table1689106[[#This Row],[Measured Value]]&lt;F164,F164&gt;F163,F163&lt;F162,F162&gt;F161,F161&lt;F160,F160&gt;F159,F159&lt;F158,F158&gt;F157,F157&lt;F156,F156&gt;F155,F155&lt;F154,F154&gt;F153,F153&lt;F152)</f>
        <v>0</v>
      </c>
      <c r="AB165"/>
      <c r="AC165"/>
      <c r="AF165"/>
      <c r="AH165"/>
    </row>
    <row r="166" spans="1:34" x14ac:dyDescent="0.25">
      <c r="A166" s="2">
        <v>43369</v>
      </c>
      <c r="B166" s="17">
        <v>625</v>
      </c>
      <c r="C166" s="21" t="s">
        <v>31</v>
      </c>
      <c r="D166" s="25">
        <v>3.51</v>
      </c>
      <c r="E166" s="22">
        <f>'[1]pH meter #2__083118AM'!$O$2</f>
        <v>3.5073563535911592</v>
      </c>
      <c r="F1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43369.267361111109</v>
      </c>
      <c r="G166" s="6">
        <f>Table1689106[[#This Row],[Mean Value]]+$V$2</f>
        <v>3.527303060242065</v>
      </c>
      <c r="H166" s="6">
        <f>Table1689106[[#This Row],[Mean Value]]-$V$2</f>
        <v>3.4874096469402533</v>
      </c>
      <c r="I166" s="26">
        <f>Table1689106[[#This Row],[Mean Value]]+$W$2</f>
        <v>3.5472497668929703</v>
      </c>
      <c r="J166" s="26">
        <f>Table1689106[[#This Row],[Mean Value]]-($W$2)</f>
        <v>3.467462940289348</v>
      </c>
      <c r="K166" s="8">
        <f>Table1689106[[#This Row],[Mean Value]]+$X$2</f>
        <v>3.5671964735438761</v>
      </c>
      <c r="L166" s="9">
        <f>Table1689106[[#This Row],[Mean Value]]-$X$2</f>
        <v>3.4475162336384422</v>
      </c>
      <c r="M166" s="23" t="str">
        <f t="array" ref="M166">IF(OR(D166&lt;$AF$2, D166&gt;$AE$2), "Yes", "No")</f>
        <v>No</v>
      </c>
      <c r="N166" s="3"/>
      <c r="O166" s="3" t="b">
        <f>AND(Table1689106[[#This Row],[Measured Value]]&gt;Table1689106[[#This Row],[Mean Value]],D165&gt;E165,D164&gt;E164,D163&gt;E163,D162&gt;E162,D161&gt;E161,D160&gt;E160,D159&gt;E159)</f>
        <v>0</v>
      </c>
      <c r="P166" s="3" t="b">
        <f>AND(Table1689106[[#This Row],[Measured Value]]&lt;Table1689106[[#This Row],[Mean Value]],D165&lt;E165,D164&lt;E164,D163&lt;E163,D162&lt;E162,D161&lt;E161,D160&lt;E160,D159&lt;E159)</f>
        <v>0</v>
      </c>
      <c r="Q166" s="3" t="b">
        <f>AND(Table1689106[[#This Row],[Measured Value]]&gt;E165,E165&gt;E164,E164&gt;E163,E163&gt;E162,E162&gt;E161)</f>
        <v>0</v>
      </c>
      <c r="R166" s="3" t="b">
        <f>AND(Table1689106[[#This Row],[Measured Value]]&lt;E165,E165&lt;E164,E164&lt;E163,E163&lt;E162,E162&lt;E161)</f>
        <v>0</v>
      </c>
      <c r="S166" s="3" t="b">
        <f>AND(Table1689106[[#This Row],[Measured Value]]&gt;E165,E165&lt;E164,E164&gt;E163,E163&lt;E162,E162&gt;E161,E161&lt;E160,E160&gt;E159,E159&lt;E158,E158&gt;E157,E157&lt;E156,E156&gt;E155,E155&lt;E154,E154&gt;E153)</f>
        <v>0</v>
      </c>
      <c r="T166" s="3" t="b">
        <f>AND(Table1689106[[#This Row],[Measured Value]]&lt;F165,F165&gt;F164,F164&lt;F163,F163&gt;F162,F162&lt;F161,F161&gt;F160,F160&lt;F159,F159&gt;F158,F158&lt;F157,F157&gt;F156,F156&lt;F155,F155&gt;F154,F154&lt;F153)</f>
        <v>0</v>
      </c>
      <c r="AB166"/>
      <c r="AC166"/>
      <c r="AF166"/>
      <c r="AH166"/>
    </row>
    <row r="167" spans="1:34" x14ac:dyDescent="0.25">
      <c r="A167" s="2">
        <v>43369</v>
      </c>
      <c r="B167" s="17">
        <v>648</v>
      </c>
      <c r="C167" s="21" t="s">
        <v>31</v>
      </c>
      <c r="D167" s="25">
        <v>3.52</v>
      </c>
      <c r="E167" s="22">
        <f>'[1]pH meter #2__083118AM'!$O$2</f>
        <v>3.5073563535911592</v>
      </c>
      <c r="F1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43369.283333333333</v>
      </c>
      <c r="G167" s="6">
        <f>Table1689106[[#This Row],[Mean Value]]+$V$2</f>
        <v>3.527303060242065</v>
      </c>
      <c r="H167" s="6">
        <f>Table1689106[[#This Row],[Mean Value]]-$V$2</f>
        <v>3.4874096469402533</v>
      </c>
      <c r="I167" s="26">
        <f>Table1689106[[#This Row],[Mean Value]]+$W$2</f>
        <v>3.5472497668929703</v>
      </c>
      <c r="J167" s="26">
        <f>Table1689106[[#This Row],[Mean Value]]-($W$2)</f>
        <v>3.467462940289348</v>
      </c>
      <c r="K167" s="8">
        <f>Table1689106[[#This Row],[Mean Value]]+$X$2</f>
        <v>3.5671964735438761</v>
      </c>
      <c r="L167" s="9">
        <f>Table1689106[[#This Row],[Mean Value]]-$X$2</f>
        <v>3.4475162336384422</v>
      </c>
      <c r="M167" s="23" t="str">
        <f t="array" ref="M167">IF(OR(D167&lt;$AF$2, D167&gt;$AE$2), "Yes", "No")</f>
        <v>No</v>
      </c>
      <c r="N167" s="3"/>
      <c r="O167" s="3" t="b">
        <f>AND(Table1689106[[#This Row],[Measured Value]]&gt;Table1689106[[#This Row],[Mean Value]],D166&gt;E166,D165&gt;E165,D164&gt;E164,D163&gt;E163,D162&gt;E162,D161&gt;E161,D160&gt;E160)</f>
        <v>0</v>
      </c>
      <c r="P167" s="3" t="b">
        <f>AND(Table1689106[[#This Row],[Measured Value]]&lt;Table1689106[[#This Row],[Mean Value]],D166&lt;E166,D165&lt;E165,D164&lt;E164,D163&lt;E163,D162&lt;E162,D161&lt;E161,D160&lt;E160)</f>
        <v>0</v>
      </c>
      <c r="Q167" s="3" t="b">
        <f>AND(Table1689106[[#This Row],[Measured Value]]&gt;E166,E166&gt;E165,E165&gt;E164,E164&gt;E163,E163&gt;E162)</f>
        <v>0</v>
      </c>
      <c r="R167" s="3" t="b">
        <f>AND(Table1689106[[#This Row],[Measured Value]]&lt;E166,E166&lt;E165,E165&lt;E164,E164&lt;E163,E163&lt;E162)</f>
        <v>0</v>
      </c>
      <c r="S167" s="3" t="b">
        <f>AND(Table1689106[[#This Row],[Measured Value]]&gt;E166,E166&lt;E165,E165&gt;E164,E164&lt;E163,E163&gt;E162,E162&lt;E161,E161&gt;E160,E160&lt;E159,E159&gt;E158,E158&lt;E157,E157&gt;E156,E156&lt;E155,E155&gt;E154)</f>
        <v>0</v>
      </c>
      <c r="T167" s="3" t="b">
        <f>AND(Table1689106[[#This Row],[Measured Value]]&lt;F166,F166&gt;F165,F165&lt;F164,F164&gt;F163,F163&lt;F162,F162&gt;F161,F161&lt;F160,F160&gt;F159,F159&lt;F158,F158&gt;F157,F157&lt;F156,F156&gt;F155,F155&lt;F154)</f>
        <v>0</v>
      </c>
      <c r="AB167"/>
      <c r="AC167"/>
      <c r="AF167"/>
      <c r="AH167"/>
    </row>
    <row r="168" spans="1:34" x14ac:dyDescent="0.25">
      <c r="A168" s="2">
        <v>43369</v>
      </c>
      <c r="B168" s="17">
        <v>716</v>
      </c>
      <c r="C168" s="21" t="s">
        <v>31</v>
      </c>
      <c r="D168" s="25">
        <v>3.52</v>
      </c>
      <c r="E168" s="22">
        <f>'[1]pH meter #2__083118AM'!$O$2</f>
        <v>3.5073563535911592</v>
      </c>
      <c r="F1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43369.302777777775</v>
      </c>
      <c r="G168" s="6">
        <f>Table1689106[[#This Row],[Mean Value]]+$V$2</f>
        <v>3.527303060242065</v>
      </c>
      <c r="H168" s="6">
        <f>Table1689106[[#This Row],[Mean Value]]-$V$2</f>
        <v>3.4874096469402533</v>
      </c>
      <c r="I168" s="26">
        <f>Table1689106[[#This Row],[Mean Value]]+$W$2</f>
        <v>3.5472497668929703</v>
      </c>
      <c r="J168" s="26">
        <f>Table1689106[[#This Row],[Mean Value]]-($W$2)</f>
        <v>3.467462940289348</v>
      </c>
      <c r="K168" s="8">
        <f>Table1689106[[#This Row],[Mean Value]]+$X$2</f>
        <v>3.5671964735438761</v>
      </c>
      <c r="L168" s="9">
        <f>Table1689106[[#This Row],[Mean Value]]-$X$2</f>
        <v>3.4475162336384422</v>
      </c>
      <c r="M168" s="23" t="str">
        <f t="array" ref="M168">IF(OR(D168&lt;$AF$2, D168&gt;$AE$2), "Yes", "No")</f>
        <v>No</v>
      </c>
      <c r="N168" s="3"/>
      <c r="O168" s="3" t="b">
        <f>AND(Table1689106[[#This Row],[Measured Value]]&gt;Table1689106[[#This Row],[Mean Value]],D167&gt;E167,D166&gt;E166,D165&gt;E165,D164&gt;E164,D163&gt;E163,D162&gt;E162,D161&gt;E161)</f>
        <v>0</v>
      </c>
      <c r="P168" s="3" t="b">
        <f>AND(Table1689106[[#This Row],[Measured Value]]&lt;Table1689106[[#This Row],[Mean Value]],D167&lt;E167,D166&lt;E166,D165&lt;E165,D164&lt;E164,D163&lt;E163,D162&lt;E162,D161&lt;E161)</f>
        <v>0</v>
      </c>
      <c r="Q168" s="3" t="b">
        <f>AND(Table1689106[[#This Row],[Measured Value]]&gt;E167,E167&gt;E166,E166&gt;E165,E165&gt;E164,E164&gt;E163)</f>
        <v>0</v>
      </c>
      <c r="R168" s="3" t="b">
        <f>AND(Table1689106[[#This Row],[Measured Value]]&lt;E167,E167&lt;E166,E166&lt;E165,E165&lt;E164,E164&lt;E163)</f>
        <v>0</v>
      </c>
      <c r="S168" s="3" t="b">
        <f>AND(Table1689106[[#This Row],[Measured Value]]&gt;E167,E167&lt;E166,E166&gt;E165,E165&lt;E164,E164&gt;E163,E163&lt;E162,E162&gt;E161,E161&lt;E160,E160&gt;E159,E159&lt;E158,E158&gt;E157,E157&lt;E156,E156&gt;E155)</f>
        <v>0</v>
      </c>
      <c r="T168" s="3" t="b">
        <f>AND(Table1689106[[#This Row],[Measured Value]]&lt;F167,F167&gt;F166,F166&lt;F165,F165&gt;F164,F164&lt;F163,F163&gt;F162,F162&lt;F161,F161&gt;F160,F160&lt;F159,F159&gt;F158,F158&lt;F157,F157&gt;F156,F156&lt;F155)</f>
        <v>0</v>
      </c>
      <c r="AB168"/>
      <c r="AC168"/>
      <c r="AF168"/>
      <c r="AH168"/>
    </row>
    <row r="169" spans="1:34" x14ac:dyDescent="0.25">
      <c r="A169" s="2">
        <v>43369</v>
      </c>
      <c r="B169" s="17">
        <v>754</v>
      </c>
      <c r="C169" s="21" t="s">
        <v>31</v>
      </c>
      <c r="D169" s="25">
        <v>3.5</v>
      </c>
      <c r="E169" s="22">
        <f>'[1]pH meter #2__083118AM'!$O$2</f>
        <v>3.5073563535911592</v>
      </c>
      <c r="F1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43369.32916666667</v>
      </c>
      <c r="G169" s="6">
        <f>Table1689106[[#This Row],[Mean Value]]+$V$2</f>
        <v>3.527303060242065</v>
      </c>
      <c r="H169" s="6">
        <f>Table1689106[[#This Row],[Mean Value]]-$V$2</f>
        <v>3.4874096469402533</v>
      </c>
      <c r="I169" s="26">
        <f>Table1689106[[#This Row],[Mean Value]]+$W$2</f>
        <v>3.5472497668929703</v>
      </c>
      <c r="J169" s="26">
        <f>Table1689106[[#This Row],[Mean Value]]-($W$2)</f>
        <v>3.467462940289348</v>
      </c>
      <c r="K169" s="8">
        <f>Table1689106[[#This Row],[Mean Value]]+$X$2</f>
        <v>3.5671964735438761</v>
      </c>
      <c r="L169" s="9">
        <f>Table1689106[[#This Row],[Mean Value]]-$X$2</f>
        <v>3.4475162336384422</v>
      </c>
      <c r="M169" s="23" t="str">
        <f t="array" ref="M169">IF(OR(D169&lt;$AF$2, D169&gt;$AE$2), "Yes", "No")</f>
        <v>No</v>
      </c>
      <c r="N169" s="3"/>
      <c r="O169" s="3" t="b">
        <f>AND(Table1689106[[#This Row],[Measured Value]]&gt;Table1689106[[#This Row],[Mean Value]],D168&gt;E168,D167&gt;E167,D166&gt;E166,D165&gt;E165,D164&gt;E164,D163&gt;E163,D162&gt;E162)</f>
        <v>0</v>
      </c>
      <c r="P169" s="3" t="b">
        <f>AND(Table1689106[[#This Row],[Measured Value]]&lt;Table1689106[[#This Row],[Mean Value]],D168&lt;E168,D167&lt;E167,D166&lt;E166,D165&lt;E165,D164&lt;E164,D163&lt;E163,D162&lt;E162)</f>
        <v>0</v>
      </c>
      <c r="Q169" s="3" t="b">
        <f>AND(Table1689106[[#This Row],[Measured Value]]&gt;E168,E168&gt;E167,E167&gt;E166,E166&gt;E165,E165&gt;E164)</f>
        <v>0</v>
      </c>
      <c r="R169" s="3" t="b">
        <f>AND(Table1689106[[#This Row],[Measured Value]]&lt;E168,E168&lt;E167,E167&lt;E166,E166&lt;E165,E165&lt;E164)</f>
        <v>0</v>
      </c>
      <c r="S169" s="3" t="b">
        <f>AND(Table1689106[[#This Row],[Measured Value]]&gt;E168,E168&lt;E167,E167&gt;E166,E166&lt;E165,E165&gt;E164,E164&lt;E163,E163&gt;E162,E162&lt;E161,E161&gt;E160,E160&lt;E159,E159&gt;E158,E158&lt;E157,E157&gt;E156)</f>
        <v>0</v>
      </c>
      <c r="T169" s="3" t="b">
        <f>AND(Table1689106[[#This Row],[Measured Value]]&lt;F168,F168&gt;F167,F167&lt;F166,F166&gt;F165,F165&lt;F164,F164&gt;F163,F163&lt;F162,F162&gt;F161,F161&lt;F160,F160&gt;F159,F159&lt;F158,F158&gt;F157,F157&lt;F156)</f>
        <v>0</v>
      </c>
      <c r="AB169"/>
      <c r="AC169"/>
      <c r="AF169"/>
      <c r="AH169"/>
    </row>
    <row r="170" spans="1:34" x14ac:dyDescent="0.25">
      <c r="A170" s="2">
        <v>43369</v>
      </c>
      <c r="B170" s="17">
        <v>813</v>
      </c>
      <c r="C170" s="21" t="s">
        <v>31</v>
      </c>
      <c r="D170" s="25">
        <v>3.51</v>
      </c>
      <c r="E170" s="22">
        <f>'[1]pH meter #2__083118AM'!$O$2</f>
        <v>3.5073563535911592</v>
      </c>
      <c r="F1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43369.342361111114</v>
      </c>
      <c r="G170" s="6">
        <f>Table1689106[[#This Row],[Mean Value]]+$V$2</f>
        <v>3.527303060242065</v>
      </c>
      <c r="H170" s="6">
        <f>Table1689106[[#This Row],[Mean Value]]-$V$2</f>
        <v>3.4874096469402533</v>
      </c>
      <c r="I170" s="26">
        <f>Table1689106[[#This Row],[Mean Value]]+$W$2</f>
        <v>3.5472497668929703</v>
      </c>
      <c r="J170" s="26">
        <f>Table1689106[[#This Row],[Mean Value]]-($W$2)</f>
        <v>3.467462940289348</v>
      </c>
      <c r="K170" s="8">
        <f>Table1689106[[#This Row],[Mean Value]]+$X$2</f>
        <v>3.5671964735438761</v>
      </c>
      <c r="L170" s="9">
        <f>Table1689106[[#This Row],[Mean Value]]-$X$2</f>
        <v>3.4475162336384422</v>
      </c>
      <c r="M170" s="23" t="str">
        <f t="array" ref="M170">IF(OR(D170&lt;$AF$2, D170&gt;$AE$2), "Yes", "No")</f>
        <v>No</v>
      </c>
      <c r="N170" s="3"/>
      <c r="O170" s="3" t="b">
        <f>AND(Table1689106[[#This Row],[Measured Value]]&gt;Table1689106[[#This Row],[Mean Value]],D169&gt;E169,D168&gt;E168,D167&gt;E167,D166&gt;E166,D165&gt;E165,D164&gt;E164,D163&gt;E163)</f>
        <v>0</v>
      </c>
      <c r="P170" s="3" t="b">
        <f>AND(Table1689106[[#This Row],[Measured Value]]&lt;Table1689106[[#This Row],[Mean Value]],D169&lt;E169,D168&lt;E168,D167&lt;E167,D166&lt;E166,D165&lt;E165,D164&lt;E164,D163&lt;E163)</f>
        <v>0</v>
      </c>
      <c r="Q170" s="3" t="b">
        <f>AND(Table1689106[[#This Row],[Measured Value]]&gt;E169,E169&gt;E168,E168&gt;E167,E167&gt;E166,E166&gt;E165)</f>
        <v>0</v>
      </c>
      <c r="R170" s="3" t="b">
        <f>AND(Table1689106[[#This Row],[Measured Value]]&lt;E169,E169&lt;E168,E168&lt;E167,E167&lt;E166,E166&lt;E165)</f>
        <v>0</v>
      </c>
      <c r="S170" s="3" t="b">
        <f>AND(Table1689106[[#This Row],[Measured Value]]&gt;E169,E169&lt;E168,E168&gt;E167,E167&lt;E166,E166&gt;E165,E165&lt;E164,E164&gt;E163,E163&lt;E162,E162&gt;E161,E161&lt;E160,E160&gt;E159,E159&lt;E158,E158&gt;E157)</f>
        <v>0</v>
      </c>
      <c r="T170" s="3" t="b">
        <f>AND(Table1689106[[#This Row],[Measured Value]]&lt;F169,F169&gt;F168,F168&lt;F167,F167&gt;F166,F166&lt;F165,F165&gt;F164,F164&lt;F163,F163&gt;F162,F162&lt;F161,F161&gt;F160,F160&lt;F159,F159&gt;F158,F158&lt;F157)</f>
        <v>0</v>
      </c>
      <c r="AB170"/>
      <c r="AC170"/>
      <c r="AF170"/>
      <c r="AH170"/>
    </row>
    <row r="171" spans="1:34" x14ac:dyDescent="0.25">
      <c r="A171" s="2">
        <v>43369</v>
      </c>
      <c r="B171" s="17">
        <v>900</v>
      </c>
      <c r="C171" s="21" t="s">
        <v>30</v>
      </c>
      <c r="D171" s="25">
        <v>3.52</v>
      </c>
      <c r="E171" s="22">
        <f>'[1]pH meter #2__083118AM'!$O$2</f>
        <v>3.5073563535911592</v>
      </c>
      <c r="F1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43369.375</v>
      </c>
      <c r="G171" s="6">
        <f>Table1689106[[#This Row],[Mean Value]]+$V$2</f>
        <v>3.527303060242065</v>
      </c>
      <c r="H171" s="6">
        <f>Table1689106[[#This Row],[Mean Value]]-$V$2</f>
        <v>3.4874096469402533</v>
      </c>
      <c r="I171" s="26">
        <f>Table1689106[[#This Row],[Mean Value]]+$W$2</f>
        <v>3.5472497668929703</v>
      </c>
      <c r="J171" s="26">
        <f>Table1689106[[#This Row],[Mean Value]]-($W$2)</f>
        <v>3.467462940289348</v>
      </c>
      <c r="K171" s="8">
        <f>Table1689106[[#This Row],[Mean Value]]+$X$2</f>
        <v>3.5671964735438761</v>
      </c>
      <c r="L171" s="9">
        <f>Table1689106[[#This Row],[Mean Value]]-$X$2</f>
        <v>3.4475162336384422</v>
      </c>
      <c r="M171" s="23" t="str">
        <f t="array" ref="M171">IF(OR(D171&lt;$AF$2, D171&gt;$AE$2), "Yes", "No")</f>
        <v>No</v>
      </c>
      <c r="N171" s="3"/>
      <c r="O171" s="3" t="b">
        <f>AND(Table1689106[[#This Row],[Measured Value]]&gt;Table1689106[[#This Row],[Mean Value]],D170&gt;E170,D169&gt;E169,D168&gt;E168,D167&gt;E167,D166&gt;E166,D165&gt;E165,D164&gt;E164)</f>
        <v>0</v>
      </c>
      <c r="P171" s="3" t="b">
        <f>AND(Table1689106[[#This Row],[Measured Value]]&lt;Table1689106[[#This Row],[Mean Value]],D170&lt;E170,D169&lt;E169,D168&lt;E168,D167&lt;E167,D166&lt;E166,D165&lt;E165,D164&lt;E164)</f>
        <v>0</v>
      </c>
      <c r="Q171" s="3" t="b">
        <f>AND(Table1689106[[#This Row],[Measured Value]]&gt;E170,E170&gt;E169,E169&gt;E168,E168&gt;E167,E167&gt;E166)</f>
        <v>0</v>
      </c>
      <c r="R171" s="3" t="b">
        <f>AND(Table1689106[[#This Row],[Measured Value]]&lt;E170,E170&lt;E169,E169&lt;E168,E168&lt;E167,E167&lt;E166)</f>
        <v>0</v>
      </c>
      <c r="S171" s="3" t="b">
        <f>AND(Table1689106[[#This Row],[Measured Value]]&gt;E170,E170&lt;E169,E169&gt;E168,E168&lt;E167,E167&gt;E166,E166&lt;E165,E165&gt;E164,E164&lt;E163,E163&gt;E162,E162&lt;E161,E161&gt;E160,E160&lt;E159,E159&gt;E158)</f>
        <v>0</v>
      </c>
      <c r="T171" s="3" t="b">
        <f>AND(Table1689106[[#This Row],[Measured Value]]&lt;F170,F170&gt;F169,F169&lt;F168,F168&gt;F167,F167&lt;F166,F166&gt;F165,F165&lt;F164,F164&gt;F163,F163&lt;F162,F162&gt;F161,F161&lt;F160,F160&gt;F159,F159&lt;F158)</f>
        <v>0</v>
      </c>
      <c r="AB171"/>
      <c r="AC171"/>
      <c r="AF171"/>
      <c r="AH171"/>
    </row>
    <row r="172" spans="1:34" x14ac:dyDescent="0.25">
      <c r="A172" s="2">
        <v>43369</v>
      </c>
      <c r="B172" s="17">
        <v>923</v>
      </c>
      <c r="C172" s="21" t="s">
        <v>31</v>
      </c>
      <c r="D172" s="25">
        <v>3.51</v>
      </c>
      <c r="E172" s="22">
        <f>'[1]pH meter #2__083118AM'!$O$2</f>
        <v>3.5073563535911592</v>
      </c>
      <c r="F1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43369.390972222223</v>
      </c>
      <c r="G172" s="6">
        <f>Table1689106[[#This Row],[Mean Value]]+$V$2</f>
        <v>3.527303060242065</v>
      </c>
      <c r="H172" s="6">
        <f>Table1689106[[#This Row],[Mean Value]]-$V$2</f>
        <v>3.4874096469402533</v>
      </c>
      <c r="I172" s="26">
        <f>Table1689106[[#This Row],[Mean Value]]+$W$2</f>
        <v>3.5472497668929703</v>
      </c>
      <c r="J172" s="26">
        <f>Table1689106[[#This Row],[Mean Value]]-($W$2)</f>
        <v>3.467462940289348</v>
      </c>
      <c r="K172" s="8">
        <f>Table1689106[[#This Row],[Mean Value]]+$X$2</f>
        <v>3.5671964735438761</v>
      </c>
      <c r="L172" s="9">
        <f>Table1689106[[#This Row],[Mean Value]]-$X$2</f>
        <v>3.4475162336384422</v>
      </c>
      <c r="M172" s="23" t="str">
        <f t="array" ref="M172">IF(OR(D172&lt;$AF$2, D172&gt;$AE$2), "Yes", "No")</f>
        <v>No</v>
      </c>
      <c r="N172" s="3"/>
      <c r="O172" s="3" t="b">
        <f>AND(Table1689106[[#This Row],[Measured Value]]&gt;Table1689106[[#This Row],[Mean Value]],D171&gt;E171,D170&gt;E170,D169&gt;E169,D168&gt;E168,D167&gt;E167,D166&gt;E166,D165&gt;E165)</f>
        <v>0</v>
      </c>
      <c r="P172" s="3" t="b">
        <f>AND(Table1689106[[#This Row],[Measured Value]]&lt;Table1689106[[#This Row],[Mean Value]],D171&lt;E171,D170&lt;E170,D169&lt;E169,D168&lt;E168,D167&lt;E167,D166&lt;E166,D165&lt;E165)</f>
        <v>0</v>
      </c>
      <c r="Q172" s="3" t="b">
        <f>AND(Table1689106[[#This Row],[Measured Value]]&gt;E171,E171&gt;E170,E170&gt;E169,E169&gt;E168,E168&gt;E167)</f>
        <v>0</v>
      </c>
      <c r="R172" s="3" t="b">
        <f>AND(Table1689106[[#This Row],[Measured Value]]&lt;E171,E171&lt;E170,E170&lt;E169,E169&lt;E168,E168&lt;E167)</f>
        <v>0</v>
      </c>
      <c r="S172" s="3" t="b">
        <f>AND(Table1689106[[#This Row],[Measured Value]]&gt;E171,E171&lt;E170,E170&gt;E169,E169&lt;E168,E168&gt;E167,E167&lt;E166,E166&gt;E165,E165&lt;E164,E164&gt;E163,E163&lt;E162,E162&gt;E161,E161&lt;E160,E160&gt;E159)</f>
        <v>0</v>
      </c>
      <c r="T172" s="3" t="b">
        <f>AND(Table1689106[[#This Row],[Measured Value]]&lt;F171,F171&gt;F170,F170&lt;F169,F169&gt;F168,F168&lt;F167,F167&gt;F166,F166&lt;F165,F165&gt;F164,F164&lt;F163,F163&gt;F162,F162&lt;F161,F161&gt;F160,F160&lt;F159)</f>
        <v>0</v>
      </c>
      <c r="AB172"/>
      <c r="AC172"/>
      <c r="AF172"/>
      <c r="AH172"/>
    </row>
    <row r="173" spans="1:34" x14ac:dyDescent="0.25">
      <c r="A173" s="2">
        <v>43369</v>
      </c>
      <c r="B173" s="17">
        <v>942</v>
      </c>
      <c r="C173" s="21" t="s">
        <v>31</v>
      </c>
      <c r="D173" s="25">
        <v>3.51</v>
      </c>
      <c r="E173" s="22">
        <f>'[1]pH meter #2__083118AM'!$O$2</f>
        <v>3.5073563535911592</v>
      </c>
      <c r="F1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43369.404166666667</v>
      </c>
      <c r="G173" s="6">
        <f>Table1689106[[#This Row],[Mean Value]]+$V$2</f>
        <v>3.527303060242065</v>
      </c>
      <c r="H173" s="6">
        <f>Table1689106[[#This Row],[Mean Value]]-$V$2</f>
        <v>3.4874096469402533</v>
      </c>
      <c r="I173" s="26">
        <f>Table1689106[[#This Row],[Mean Value]]+$W$2</f>
        <v>3.5472497668929703</v>
      </c>
      <c r="J173" s="26">
        <f>Table1689106[[#This Row],[Mean Value]]-($W$2)</f>
        <v>3.467462940289348</v>
      </c>
      <c r="K173" s="8">
        <f>Table1689106[[#This Row],[Mean Value]]+$X$2</f>
        <v>3.5671964735438761</v>
      </c>
      <c r="L173" s="9">
        <f>Table1689106[[#This Row],[Mean Value]]-$X$2</f>
        <v>3.4475162336384422</v>
      </c>
      <c r="M173" s="23" t="str">
        <f t="array" ref="M173">IF(OR(D173&lt;$AF$2, D173&gt;$AE$2), "Yes", "No")</f>
        <v>No</v>
      </c>
      <c r="N173" s="3"/>
      <c r="O173" s="3" t="b">
        <f>AND(Table1689106[[#This Row],[Measured Value]]&gt;Table1689106[[#This Row],[Mean Value]],D172&gt;E172,D171&gt;E171,D170&gt;E170,D169&gt;E169,D168&gt;E168,D167&gt;E167,D166&gt;E166)</f>
        <v>0</v>
      </c>
      <c r="P173" s="3" t="b">
        <f>AND(Table1689106[[#This Row],[Measured Value]]&lt;Table1689106[[#This Row],[Mean Value]],D172&lt;E172,D171&lt;E171,D170&lt;E170,D169&lt;E169,D168&lt;E168,D167&lt;E167,D166&lt;E166)</f>
        <v>0</v>
      </c>
      <c r="Q173" s="3" t="b">
        <f>AND(Table1689106[[#This Row],[Measured Value]]&gt;E172,E172&gt;E171,E171&gt;E170,E170&gt;E169,E169&gt;E168)</f>
        <v>0</v>
      </c>
      <c r="R173" s="3" t="b">
        <f>AND(Table1689106[[#This Row],[Measured Value]]&lt;E172,E172&lt;E171,E171&lt;E170,E170&lt;E169,E169&lt;E168)</f>
        <v>0</v>
      </c>
      <c r="S173" s="3" t="b">
        <f>AND(Table1689106[[#This Row],[Measured Value]]&gt;E172,E172&lt;E171,E171&gt;E170,E170&lt;E169,E169&gt;E168,E168&lt;E167,E167&gt;E166,E166&lt;E165,E165&gt;E164,E164&lt;E163,E163&gt;E162,E162&lt;E161,E161&gt;E160)</f>
        <v>0</v>
      </c>
      <c r="T173" s="3" t="b">
        <f>AND(Table1689106[[#This Row],[Measured Value]]&lt;F172,F172&gt;F171,F171&lt;F170,F170&gt;F169,F169&lt;F168,F168&gt;F167,F167&lt;F166,F166&gt;F165,F165&lt;F164,F164&gt;F163,F163&lt;F162,F162&gt;F161,F161&lt;F160)</f>
        <v>0</v>
      </c>
      <c r="AB173"/>
      <c r="AC173"/>
      <c r="AF173"/>
      <c r="AH173"/>
    </row>
    <row r="174" spans="1:34" x14ac:dyDescent="0.25">
      <c r="A174" s="2">
        <v>43369</v>
      </c>
      <c r="B174" s="17">
        <v>1100</v>
      </c>
      <c r="C174" s="21" t="s">
        <v>31</v>
      </c>
      <c r="D174" s="25">
        <v>3.5</v>
      </c>
      <c r="E174" s="22">
        <f>'[1]pH meter #2__083118AM'!$O$2</f>
        <v>3.5073563535911592</v>
      </c>
      <c r="F1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43369.458333333336</v>
      </c>
      <c r="G174" s="6">
        <f>Table1689106[[#This Row],[Mean Value]]+$V$2</f>
        <v>3.527303060242065</v>
      </c>
      <c r="H174" s="6">
        <f>Table1689106[[#This Row],[Mean Value]]-$V$2</f>
        <v>3.4874096469402533</v>
      </c>
      <c r="I174" s="26">
        <f>Table1689106[[#This Row],[Mean Value]]+$W$2</f>
        <v>3.5472497668929703</v>
      </c>
      <c r="J174" s="26">
        <f>Table1689106[[#This Row],[Mean Value]]-($W$2)</f>
        <v>3.467462940289348</v>
      </c>
      <c r="K174" s="8">
        <f>Table1689106[[#This Row],[Mean Value]]+$X$2</f>
        <v>3.5671964735438761</v>
      </c>
      <c r="L174" s="9">
        <f>Table1689106[[#This Row],[Mean Value]]-$X$2</f>
        <v>3.4475162336384422</v>
      </c>
      <c r="M174" s="23" t="str">
        <f t="array" ref="M174">IF(OR(D174&lt;$AF$2, D174&gt;$AE$2), "Yes", "No")</f>
        <v>No</v>
      </c>
      <c r="N174" s="3"/>
      <c r="O174" s="3" t="b">
        <f>AND(Table1689106[[#This Row],[Measured Value]]&gt;Table1689106[[#This Row],[Mean Value]],D173&gt;E173,D172&gt;E172,D171&gt;E171,D170&gt;E170,D169&gt;E169,D168&gt;E168,D167&gt;E167)</f>
        <v>0</v>
      </c>
      <c r="P174" s="3" t="b">
        <f>AND(Table1689106[[#This Row],[Measured Value]]&lt;Table1689106[[#This Row],[Mean Value]],D173&lt;E173,D172&lt;E172,D171&lt;E171,D170&lt;E170,D169&lt;E169,D168&lt;E168,D167&lt;E167)</f>
        <v>0</v>
      </c>
      <c r="Q174" s="3" t="b">
        <f>AND(Table1689106[[#This Row],[Measured Value]]&gt;E173,E173&gt;E172,E172&gt;E171,E171&gt;E170,E170&gt;E169)</f>
        <v>0</v>
      </c>
      <c r="R174" s="3" t="b">
        <f>AND(Table1689106[[#This Row],[Measured Value]]&lt;E173,E173&lt;E172,E172&lt;E171,E171&lt;E170,E170&lt;E169)</f>
        <v>0</v>
      </c>
      <c r="S174" s="3" t="b">
        <f>AND(Table1689106[[#This Row],[Measured Value]]&gt;E173,E173&lt;E172,E172&gt;E171,E171&lt;E170,E170&gt;E169,E169&lt;E168,E168&gt;E167,E167&lt;E166,E166&gt;E165,E165&lt;E164,E164&gt;E163,E163&lt;E162,E162&gt;E161)</f>
        <v>0</v>
      </c>
      <c r="T174" s="3" t="b">
        <f>AND(Table1689106[[#This Row],[Measured Value]]&lt;F173,F173&gt;F172,F172&lt;F171,F171&gt;F170,F170&lt;F169,F169&gt;F168,F168&lt;F167,F167&gt;F166,F166&lt;F165,F165&gt;F164,F164&lt;F163,F163&gt;F162,F162&lt;F161)</f>
        <v>0</v>
      </c>
      <c r="AB174"/>
      <c r="AC174"/>
      <c r="AF174"/>
      <c r="AH174"/>
    </row>
    <row r="175" spans="1:34" x14ac:dyDescent="0.25">
      <c r="A175" s="2">
        <v>43369</v>
      </c>
      <c r="B175" s="17">
        <v>1139</v>
      </c>
      <c r="C175" s="21" t="s">
        <v>40</v>
      </c>
      <c r="D175" s="25">
        <v>3.49</v>
      </c>
      <c r="E175" s="22">
        <f>'[1]pH meter #2__083118AM'!$O$2</f>
        <v>3.5073563535911592</v>
      </c>
      <c r="F1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43369.48541666667</v>
      </c>
      <c r="G175" s="6">
        <f>Table1689106[[#This Row],[Mean Value]]+$V$2</f>
        <v>3.527303060242065</v>
      </c>
      <c r="H175" s="6">
        <f>Table1689106[[#This Row],[Mean Value]]-$V$2</f>
        <v>3.4874096469402533</v>
      </c>
      <c r="I175" s="26">
        <f>Table1689106[[#This Row],[Mean Value]]+$W$2</f>
        <v>3.5472497668929703</v>
      </c>
      <c r="J175" s="26">
        <f>Table1689106[[#This Row],[Mean Value]]-($W$2)</f>
        <v>3.467462940289348</v>
      </c>
      <c r="K175" s="8">
        <f>Table1689106[[#This Row],[Mean Value]]+$X$2</f>
        <v>3.5671964735438761</v>
      </c>
      <c r="L175" s="9">
        <f>Table1689106[[#This Row],[Mean Value]]-$X$2</f>
        <v>3.4475162336384422</v>
      </c>
      <c r="M175" s="23" t="str">
        <f t="array" ref="M175">IF(OR(D175&lt;$AF$2, D175&gt;$AE$2), "Yes", "No")</f>
        <v>No</v>
      </c>
      <c r="N175" s="3"/>
      <c r="O175" s="3" t="b">
        <f>AND(Table1689106[[#This Row],[Measured Value]]&gt;Table1689106[[#This Row],[Mean Value]],D174&gt;E174,D173&gt;E173,D172&gt;E172,D171&gt;E171,D170&gt;E170,D169&gt;E169,D168&gt;E168)</f>
        <v>0</v>
      </c>
      <c r="P175" s="3" t="b">
        <f>AND(Table1689106[[#This Row],[Measured Value]]&lt;Table1689106[[#This Row],[Mean Value]],D174&lt;E174,D173&lt;E173,D172&lt;E172,D171&lt;E171,D170&lt;E170,D169&lt;E169,D168&lt;E168)</f>
        <v>0</v>
      </c>
      <c r="Q175" s="3" t="b">
        <f>AND(Table1689106[[#This Row],[Measured Value]]&gt;E174,E174&gt;E173,E173&gt;E172,E172&gt;E171,E171&gt;E170)</f>
        <v>0</v>
      </c>
      <c r="R175" s="3" t="b">
        <f>AND(Table1689106[[#This Row],[Measured Value]]&lt;E174,E174&lt;E173,E173&lt;E172,E172&lt;E171,E171&lt;E170)</f>
        <v>0</v>
      </c>
      <c r="S175" s="3" t="b">
        <f>AND(Table1689106[[#This Row],[Measured Value]]&gt;E174,E174&lt;E173,E173&gt;E172,E172&lt;E171,E171&gt;E170,E170&lt;E169,E169&gt;E168,E168&lt;E167,E167&gt;E166,E166&lt;E165,E165&gt;E164,E164&lt;E163,E163&gt;E162)</f>
        <v>0</v>
      </c>
      <c r="T175" s="3" t="b">
        <f>AND(Table1689106[[#This Row],[Measured Value]]&lt;F174,F174&gt;F173,F173&lt;F172,F172&gt;F171,F171&lt;F170,F170&gt;F169,F169&lt;F168,F168&gt;F167,F167&lt;F166,F166&gt;F165,F165&lt;F164,F164&gt;F163,F163&lt;F162)</f>
        <v>0</v>
      </c>
      <c r="AB175"/>
      <c r="AC175"/>
      <c r="AF175"/>
      <c r="AH175"/>
    </row>
    <row r="176" spans="1:34" x14ac:dyDescent="0.25">
      <c r="A176" s="2">
        <v>43369</v>
      </c>
      <c r="B176" s="17">
        <v>1157</v>
      </c>
      <c r="C176" s="21" t="s">
        <v>40</v>
      </c>
      <c r="D176" s="25">
        <v>3.46</v>
      </c>
      <c r="E176" s="22">
        <f>'[1]pH meter #2__083118AM'!$O$2</f>
        <v>3.5073563535911592</v>
      </c>
      <c r="F1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43369.497916666667</v>
      </c>
      <c r="G176" s="6">
        <f>Table1689106[[#This Row],[Mean Value]]+$V$2</f>
        <v>3.527303060242065</v>
      </c>
      <c r="H176" s="6">
        <f>Table1689106[[#This Row],[Mean Value]]-$V$2</f>
        <v>3.4874096469402533</v>
      </c>
      <c r="I176" s="26">
        <f>Table1689106[[#This Row],[Mean Value]]+$W$2</f>
        <v>3.5472497668929703</v>
      </c>
      <c r="J176" s="26">
        <f>Table1689106[[#This Row],[Mean Value]]-($W$2)</f>
        <v>3.467462940289348</v>
      </c>
      <c r="K176" s="8">
        <f>Table1689106[[#This Row],[Mean Value]]+$X$2</f>
        <v>3.5671964735438761</v>
      </c>
      <c r="L176" s="9">
        <f>Table1689106[[#This Row],[Mean Value]]-$X$2</f>
        <v>3.4475162336384422</v>
      </c>
      <c r="M176" s="23" t="str">
        <f t="array" ref="M176">IF(OR(D176&lt;$AF$2, D176&gt;$AE$2), "Yes", "No")</f>
        <v>No</v>
      </c>
      <c r="N176" s="3"/>
      <c r="O176" s="3" t="b">
        <f>AND(Table1689106[[#This Row],[Measured Value]]&gt;Table1689106[[#This Row],[Mean Value]],D175&gt;E175,D174&gt;E174,D173&gt;E173,D172&gt;E172,D171&gt;E171,D170&gt;E170,D169&gt;E169)</f>
        <v>0</v>
      </c>
      <c r="P176" s="3" t="b">
        <f>AND(Table1689106[[#This Row],[Measured Value]]&lt;Table1689106[[#This Row],[Mean Value]],D175&lt;E175,D174&lt;E174,D173&lt;E173,D172&lt;E172,D171&lt;E171,D170&lt;E170,D169&lt;E169)</f>
        <v>0</v>
      </c>
      <c r="Q176" s="3" t="b">
        <f>AND(Table1689106[[#This Row],[Measured Value]]&gt;E175,E175&gt;E174,E174&gt;E173,E173&gt;E172,E172&gt;E171)</f>
        <v>0</v>
      </c>
      <c r="R176" s="3" t="b">
        <f>AND(Table1689106[[#This Row],[Measured Value]]&lt;E175,E175&lt;E174,E174&lt;E173,E173&lt;E172,E172&lt;E171)</f>
        <v>0</v>
      </c>
      <c r="S176" s="3" t="b">
        <f>AND(Table1689106[[#This Row],[Measured Value]]&gt;E175,E175&lt;E174,E174&gt;E173,E173&lt;E172,E172&gt;E171,E171&lt;E170,E170&gt;E169,E169&lt;E168,E168&gt;E167,E167&lt;E166,E166&gt;E165,E165&lt;E164,E164&gt;E163)</f>
        <v>0</v>
      </c>
      <c r="T176" s="3" t="b">
        <f>AND(Table1689106[[#This Row],[Measured Value]]&lt;F175,F175&gt;F174,F174&lt;F173,F173&gt;F172,F172&lt;F171,F171&gt;F170,F170&lt;F169,F169&gt;F168,F168&lt;F167,F167&gt;F166,F166&lt;F165,F165&gt;F164,F164&lt;F163)</f>
        <v>0</v>
      </c>
      <c r="AB176"/>
      <c r="AC176"/>
      <c r="AF176"/>
      <c r="AH176"/>
    </row>
    <row r="177" spans="1:34" x14ac:dyDescent="0.25">
      <c r="A177" s="2">
        <v>43369</v>
      </c>
      <c r="B177" s="17">
        <v>1226</v>
      </c>
      <c r="C177" s="21" t="s">
        <v>40</v>
      </c>
      <c r="D177" s="25">
        <v>3.49</v>
      </c>
      <c r="E177" s="22">
        <f>'[1]pH meter #2__083118AM'!$O$2</f>
        <v>3.5073563535911592</v>
      </c>
      <c r="F1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43369.518055555556</v>
      </c>
      <c r="G177" s="6">
        <f>Table1689106[[#This Row],[Mean Value]]+$V$2</f>
        <v>3.527303060242065</v>
      </c>
      <c r="H177" s="6">
        <f>Table1689106[[#This Row],[Mean Value]]-$V$2</f>
        <v>3.4874096469402533</v>
      </c>
      <c r="I177" s="26">
        <f>Table1689106[[#This Row],[Mean Value]]+$W$2</f>
        <v>3.5472497668929703</v>
      </c>
      <c r="J177" s="26">
        <f>Table1689106[[#This Row],[Mean Value]]-($W$2)</f>
        <v>3.467462940289348</v>
      </c>
      <c r="K177" s="8">
        <f>Table1689106[[#This Row],[Mean Value]]+$X$2</f>
        <v>3.5671964735438761</v>
      </c>
      <c r="L177" s="9">
        <f>Table1689106[[#This Row],[Mean Value]]-$X$2</f>
        <v>3.4475162336384422</v>
      </c>
      <c r="M177" s="23" t="str">
        <f t="array" ref="M177">IF(OR(D177&lt;$AF$2, D177&gt;$AE$2), "Yes", "No")</f>
        <v>No</v>
      </c>
      <c r="N177" s="3"/>
      <c r="O177" s="3" t="b">
        <f>AND(Table1689106[[#This Row],[Measured Value]]&gt;Table1689106[[#This Row],[Mean Value]],D176&gt;E176,D175&gt;E175,D174&gt;E174,D173&gt;E173,D172&gt;E172,D171&gt;E171,D170&gt;E170)</f>
        <v>0</v>
      </c>
      <c r="P177" s="3" t="b">
        <f>AND(Table1689106[[#This Row],[Measured Value]]&lt;Table1689106[[#This Row],[Mean Value]],D176&lt;E176,D175&lt;E175,D174&lt;E174,D173&lt;E173,D172&lt;E172,D171&lt;E171,D170&lt;E170)</f>
        <v>0</v>
      </c>
      <c r="Q177" s="3" t="b">
        <f>AND(Table1689106[[#This Row],[Measured Value]]&gt;E176,E176&gt;E175,E175&gt;E174,E174&gt;E173,E173&gt;E172)</f>
        <v>0</v>
      </c>
      <c r="R177" s="3" t="b">
        <f>AND(Table1689106[[#This Row],[Measured Value]]&lt;E176,E176&lt;E175,E175&lt;E174,E174&lt;E173,E173&lt;E172)</f>
        <v>0</v>
      </c>
      <c r="S177" s="3" t="b">
        <f>AND(Table1689106[[#This Row],[Measured Value]]&gt;E176,E176&lt;E175,E175&gt;E174,E174&lt;E173,E173&gt;E172,E172&lt;E171,E171&gt;E170,E170&lt;E169,E169&gt;E168,E168&lt;E167,E167&gt;E166,E166&lt;E165,E165&gt;E164)</f>
        <v>0</v>
      </c>
      <c r="T177" s="3" t="b">
        <f>AND(Table1689106[[#This Row],[Measured Value]]&lt;F176,F176&gt;F175,F175&lt;F174,F174&gt;F173,F173&lt;F172,F172&gt;F171,F171&lt;F170,F170&gt;F169,F169&lt;F168,F168&gt;F167,F167&lt;F166,F166&gt;F165,F165&lt;F164)</f>
        <v>0</v>
      </c>
      <c r="AB177"/>
      <c r="AC177"/>
      <c r="AF177"/>
      <c r="AH177"/>
    </row>
    <row r="178" spans="1:34" x14ac:dyDescent="0.25">
      <c r="A178" s="2">
        <v>43369</v>
      </c>
      <c r="B178" s="17">
        <v>1300</v>
      </c>
      <c r="C178" s="21" t="s">
        <v>35</v>
      </c>
      <c r="D178" s="25">
        <v>3.51</v>
      </c>
      <c r="E178" s="22">
        <f>'[1]pH meter #2__083118AM'!$O$2</f>
        <v>3.5073563535911592</v>
      </c>
      <c r="F1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43369.541666666664</v>
      </c>
      <c r="G178" s="6">
        <f>Table1689106[[#This Row],[Mean Value]]+$V$2</f>
        <v>3.527303060242065</v>
      </c>
      <c r="H178" s="6">
        <f>Table1689106[[#This Row],[Mean Value]]-$V$2</f>
        <v>3.4874096469402533</v>
      </c>
      <c r="I178" s="26">
        <f>Table1689106[[#This Row],[Mean Value]]+$W$2</f>
        <v>3.5472497668929703</v>
      </c>
      <c r="J178" s="26">
        <f>Table1689106[[#This Row],[Mean Value]]-($W$2)</f>
        <v>3.467462940289348</v>
      </c>
      <c r="K178" s="8">
        <f>Table1689106[[#This Row],[Mean Value]]+$X$2</f>
        <v>3.5671964735438761</v>
      </c>
      <c r="L178" s="9">
        <f>Table1689106[[#This Row],[Mean Value]]-$X$2</f>
        <v>3.4475162336384422</v>
      </c>
      <c r="M178" s="23" t="str">
        <f t="array" ref="M178">IF(OR(D178&lt;$AF$2, D178&gt;$AE$2), "Yes", "No")</f>
        <v>No</v>
      </c>
      <c r="N178" s="3"/>
      <c r="O178" s="3" t="b">
        <f>AND(Table1689106[[#This Row],[Measured Value]]&gt;Table1689106[[#This Row],[Mean Value]],D177&gt;E177,D176&gt;E176,D175&gt;E175,D174&gt;E174,D173&gt;E173,D172&gt;E172,D171&gt;E171)</f>
        <v>0</v>
      </c>
      <c r="P178" s="3" t="b">
        <f>AND(Table1689106[[#This Row],[Measured Value]]&lt;Table1689106[[#This Row],[Mean Value]],D177&lt;E177,D176&lt;E176,D175&lt;E175,D174&lt;E174,D173&lt;E173,D172&lt;E172,D171&lt;E171)</f>
        <v>0</v>
      </c>
      <c r="Q178" s="3" t="b">
        <f>AND(Table1689106[[#This Row],[Measured Value]]&gt;E177,E177&gt;E176,E176&gt;E175,E175&gt;E174,E174&gt;E173)</f>
        <v>0</v>
      </c>
      <c r="R178" s="3" t="b">
        <f>AND(Table1689106[[#This Row],[Measured Value]]&lt;E177,E177&lt;E176,E176&lt;E175,E175&lt;E174,E174&lt;E173)</f>
        <v>0</v>
      </c>
      <c r="S178" s="3" t="b">
        <f>AND(Table1689106[[#This Row],[Measured Value]]&gt;E177,E177&lt;E176,E176&gt;E175,E175&lt;E174,E174&gt;E173,E173&lt;E172,E172&gt;E171,E171&lt;E170,E170&gt;E169,E169&lt;E168,E168&gt;E167,E167&lt;E166,E166&gt;E165)</f>
        <v>0</v>
      </c>
      <c r="T178" s="3" t="b">
        <f>AND(Table1689106[[#This Row],[Measured Value]]&lt;F177,F177&gt;F176,F176&lt;F175,F175&gt;F174,F174&lt;F173,F173&gt;F172,F172&lt;F171,F171&gt;F170,F170&lt;F169,F169&gt;F168,F168&lt;F167,F167&gt;F166,F166&lt;F165)</f>
        <v>0</v>
      </c>
      <c r="AB178"/>
      <c r="AC178"/>
      <c r="AF178"/>
      <c r="AH178"/>
    </row>
    <row r="179" spans="1:34" x14ac:dyDescent="0.25">
      <c r="A179" s="2">
        <v>43369</v>
      </c>
      <c r="B179" s="17">
        <v>1339</v>
      </c>
      <c r="C179" s="21" t="s">
        <v>40</v>
      </c>
      <c r="D179" s="25">
        <v>3.49</v>
      </c>
      <c r="E179" s="22">
        <f>'[1]pH meter #2__083118AM'!$O$2</f>
        <v>3.5073563535911592</v>
      </c>
      <c r="F1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43369.568749999999</v>
      </c>
      <c r="G179" s="6">
        <f>Table1689106[[#This Row],[Mean Value]]+$V$2</f>
        <v>3.527303060242065</v>
      </c>
      <c r="H179" s="6">
        <f>Table1689106[[#This Row],[Mean Value]]-$V$2</f>
        <v>3.4874096469402533</v>
      </c>
      <c r="I179" s="26">
        <f>Table1689106[[#This Row],[Mean Value]]+$W$2</f>
        <v>3.5472497668929703</v>
      </c>
      <c r="J179" s="26">
        <f>Table1689106[[#This Row],[Mean Value]]-($W$2)</f>
        <v>3.467462940289348</v>
      </c>
      <c r="K179" s="8">
        <f>Table1689106[[#This Row],[Mean Value]]+$X$2</f>
        <v>3.5671964735438761</v>
      </c>
      <c r="L179" s="9">
        <f>Table1689106[[#This Row],[Mean Value]]-$X$2</f>
        <v>3.4475162336384422</v>
      </c>
      <c r="M179" s="23" t="str">
        <f t="array" ref="M179">IF(OR(D179&lt;$AF$2, D179&gt;$AE$2), "Yes", "No")</f>
        <v>No</v>
      </c>
      <c r="N179" s="3"/>
      <c r="O179" s="3" t="b">
        <f>AND(Table1689106[[#This Row],[Measured Value]]&gt;Table1689106[[#This Row],[Mean Value]],D178&gt;E178,D177&gt;E177,D176&gt;E176,D175&gt;E175,D174&gt;E174,D173&gt;E173,D172&gt;E172)</f>
        <v>0</v>
      </c>
      <c r="P179" s="3" t="b">
        <f>AND(Table1689106[[#This Row],[Measured Value]]&lt;Table1689106[[#This Row],[Mean Value]],D178&lt;E178,D177&lt;E177,D176&lt;E176,D175&lt;E175,D174&lt;E174,D173&lt;E173,D172&lt;E172)</f>
        <v>0</v>
      </c>
      <c r="Q179" s="3" t="b">
        <f>AND(Table1689106[[#This Row],[Measured Value]]&gt;E178,E178&gt;E177,E177&gt;E176,E176&gt;E175,E175&gt;E174)</f>
        <v>0</v>
      </c>
      <c r="R179" s="3" t="b">
        <f>AND(Table1689106[[#This Row],[Measured Value]]&lt;E178,E178&lt;E177,E177&lt;E176,E176&lt;E175,E175&lt;E174)</f>
        <v>0</v>
      </c>
      <c r="S179" s="3" t="b">
        <f>AND(Table1689106[[#This Row],[Measured Value]]&gt;E178,E178&lt;E177,E177&gt;E176,E176&lt;E175,E175&gt;E174,E174&lt;E173,E173&gt;E172,E172&lt;E171,E171&gt;E170,E170&lt;E169,E169&gt;E168,E168&lt;E167,E167&gt;E166)</f>
        <v>0</v>
      </c>
      <c r="T179" s="3" t="b">
        <f>AND(Table1689106[[#This Row],[Measured Value]]&lt;F178,F178&gt;F177,F177&lt;F176,F176&gt;F175,F175&lt;F174,F174&gt;F173,F173&lt;F172,F172&gt;F171,F171&lt;F170,F170&gt;F169,F169&lt;F168,F168&gt;F167,F167&lt;F166)</f>
        <v>0</v>
      </c>
      <c r="AB179"/>
      <c r="AC179"/>
      <c r="AF179"/>
      <c r="AH179"/>
    </row>
    <row r="180" spans="1:34" x14ac:dyDescent="0.25">
      <c r="A180" s="2">
        <v>43369</v>
      </c>
      <c r="B180" s="17">
        <v>1420</v>
      </c>
      <c r="C180" s="21" t="s">
        <v>30</v>
      </c>
      <c r="D180" s="25">
        <v>3.48</v>
      </c>
      <c r="E180" s="22">
        <f>'[1]pH meter #2__083118AM'!$O$2</f>
        <v>3.5073563535911592</v>
      </c>
      <c r="F1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43369.597222222219</v>
      </c>
      <c r="G180" s="6">
        <f>Table1689106[[#This Row],[Mean Value]]+$V$2</f>
        <v>3.527303060242065</v>
      </c>
      <c r="H180" s="6">
        <f>Table1689106[[#This Row],[Mean Value]]-$V$2</f>
        <v>3.4874096469402533</v>
      </c>
      <c r="I180" s="26">
        <f>Table1689106[[#This Row],[Mean Value]]+$W$2</f>
        <v>3.5472497668929703</v>
      </c>
      <c r="J180" s="26">
        <f>Table1689106[[#This Row],[Mean Value]]-($W$2)</f>
        <v>3.467462940289348</v>
      </c>
      <c r="K180" s="8">
        <f>Table1689106[[#This Row],[Mean Value]]+$X$2</f>
        <v>3.5671964735438761</v>
      </c>
      <c r="L180" s="9">
        <f>Table1689106[[#This Row],[Mean Value]]-$X$2</f>
        <v>3.4475162336384422</v>
      </c>
      <c r="M180" s="23" t="str">
        <f t="array" ref="M180">IF(OR(D180&lt;$AF$2, D180&gt;$AE$2), "Yes", "No")</f>
        <v>No</v>
      </c>
      <c r="N180" s="3"/>
      <c r="O180" s="3" t="b">
        <f>AND(Table1689106[[#This Row],[Measured Value]]&gt;Table1689106[[#This Row],[Mean Value]],D179&gt;E179,D178&gt;E178,D177&gt;E177,D176&gt;E176,D175&gt;E175,D174&gt;E174,D173&gt;E173)</f>
        <v>0</v>
      </c>
      <c r="P180" s="3" t="b">
        <f>AND(Table1689106[[#This Row],[Measured Value]]&lt;Table1689106[[#This Row],[Mean Value]],D179&lt;E179,D178&lt;E178,D177&lt;E177,D176&lt;E176,D175&lt;E175,D174&lt;E174,D173&lt;E173)</f>
        <v>0</v>
      </c>
      <c r="Q180" s="3" t="b">
        <f>AND(Table1689106[[#This Row],[Measured Value]]&gt;E179,E179&gt;E178,E178&gt;E177,E177&gt;E176,E176&gt;E175)</f>
        <v>0</v>
      </c>
      <c r="R180" s="3" t="b">
        <f>AND(Table1689106[[#This Row],[Measured Value]]&lt;E179,E179&lt;E178,E178&lt;E177,E177&lt;E176,E176&lt;E175)</f>
        <v>0</v>
      </c>
      <c r="S180" s="3" t="b">
        <f>AND(Table1689106[[#This Row],[Measured Value]]&gt;E179,E179&lt;E178,E178&gt;E177,E177&lt;E176,E176&gt;E175,E175&lt;E174,E174&gt;E173,E173&lt;E172,E172&gt;E171,E171&lt;E170,E170&gt;E169,E169&lt;E168,E168&gt;E167)</f>
        <v>0</v>
      </c>
      <c r="T180" s="3" t="b">
        <f>AND(Table1689106[[#This Row],[Measured Value]]&lt;F179,F179&gt;F178,F178&lt;F177,F177&gt;F176,F176&lt;F175,F175&gt;F174,F174&lt;F173,F173&gt;F172,F172&lt;F171,F171&gt;F170,F170&lt;F169,F169&gt;F168,F168&lt;F167)</f>
        <v>0</v>
      </c>
      <c r="AB180"/>
      <c r="AC180"/>
      <c r="AF180"/>
      <c r="AH180"/>
    </row>
    <row r="181" spans="1:34" x14ac:dyDescent="0.25">
      <c r="A181" s="2">
        <v>43369</v>
      </c>
      <c r="B181" s="17">
        <v>1451</v>
      </c>
      <c r="C181" s="21" t="s">
        <v>31</v>
      </c>
      <c r="D181" s="25">
        <v>3.48</v>
      </c>
      <c r="E181" s="22">
        <f>'[1]pH meter #2__083118AM'!$O$2</f>
        <v>3.5073563535911592</v>
      </c>
      <c r="F1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43369.618750000001</v>
      </c>
      <c r="G181" s="6">
        <f>Table1689106[[#This Row],[Mean Value]]+$V$2</f>
        <v>3.527303060242065</v>
      </c>
      <c r="H181" s="6">
        <f>Table1689106[[#This Row],[Mean Value]]-$V$2</f>
        <v>3.4874096469402533</v>
      </c>
      <c r="I181" s="26">
        <f>Table1689106[[#This Row],[Mean Value]]+$W$2</f>
        <v>3.5472497668929703</v>
      </c>
      <c r="J181" s="26">
        <f>Table1689106[[#This Row],[Mean Value]]-($W$2)</f>
        <v>3.467462940289348</v>
      </c>
      <c r="K181" s="8">
        <f>Table1689106[[#This Row],[Mean Value]]+$X$2</f>
        <v>3.5671964735438761</v>
      </c>
      <c r="L181" s="9">
        <f>Table1689106[[#This Row],[Mean Value]]-$X$2</f>
        <v>3.4475162336384422</v>
      </c>
      <c r="M181" s="23" t="str">
        <f t="array" ref="M181">IF(OR(D181&lt;$AF$2, D181&gt;$AE$2), "Yes", "No")</f>
        <v>No</v>
      </c>
      <c r="N181" s="3"/>
      <c r="O181" s="3" t="b">
        <f>AND(Table1689106[[#This Row],[Measured Value]]&gt;Table1689106[[#This Row],[Mean Value]],D180&gt;E180,D179&gt;E179,D178&gt;E178,D177&gt;E177,D176&gt;E176,D175&gt;E175,D174&gt;E174)</f>
        <v>0</v>
      </c>
      <c r="P181" s="3" t="b">
        <f>AND(Table1689106[[#This Row],[Measured Value]]&lt;Table1689106[[#This Row],[Mean Value]],D180&lt;E180,D179&lt;E179,D178&lt;E178,D177&lt;E177,D176&lt;E176,D175&lt;E175,D174&lt;E174)</f>
        <v>0</v>
      </c>
      <c r="Q181" s="3" t="b">
        <f>AND(Table1689106[[#This Row],[Measured Value]]&gt;E180,E180&gt;E179,E179&gt;E178,E178&gt;E177,E177&gt;E176)</f>
        <v>0</v>
      </c>
      <c r="R181" s="3" t="b">
        <f>AND(Table1689106[[#This Row],[Measured Value]]&lt;E180,E180&lt;E179,E179&lt;E178,E178&lt;E177,E177&lt;E176)</f>
        <v>0</v>
      </c>
      <c r="S181" s="3" t="b">
        <f>AND(Table1689106[[#This Row],[Measured Value]]&gt;E180,E180&lt;E179,E179&gt;E178,E178&lt;E177,E177&gt;E176,E176&lt;E175,E175&gt;E174,E174&lt;E173,E173&gt;E172,E172&lt;E171,E171&gt;E170,E170&lt;E169,E169&gt;E168)</f>
        <v>0</v>
      </c>
      <c r="T181" s="3" t="b">
        <f>AND(Table1689106[[#This Row],[Measured Value]]&lt;F180,F180&gt;F179,F179&lt;F178,F178&gt;F177,F177&lt;F176,F176&gt;F175,F175&lt;F174,F174&gt;F173,F173&lt;F172,F172&gt;F171,F171&lt;F170,F170&gt;F169,F169&lt;F168)</f>
        <v>0</v>
      </c>
      <c r="AB181"/>
      <c r="AC181"/>
      <c r="AF181"/>
      <c r="AH181"/>
    </row>
    <row r="182" spans="1:34" x14ac:dyDescent="0.25">
      <c r="A182" s="2">
        <v>43369</v>
      </c>
      <c r="B182" s="17">
        <v>1531</v>
      </c>
      <c r="C182" s="21" t="s">
        <v>31</v>
      </c>
      <c r="D182" s="25">
        <v>3.49</v>
      </c>
      <c r="E182" s="22">
        <f>'[1]pH meter #2__083118AM'!$O$2</f>
        <v>3.5073563535911592</v>
      </c>
      <c r="F1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43369.646527777775</v>
      </c>
      <c r="G182" s="6">
        <f>Table1689106[[#This Row],[Mean Value]]+$V$2</f>
        <v>3.527303060242065</v>
      </c>
      <c r="H182" s="6">
        <f>Table1689106[[#This Row],[Mean Value]]-$V$2</f>
        <v>3.4874096469402533</v>
      </c>
      <c r="I182" s="26">
        <f>Table1689106[[#This Row],[Mean Value]]+$W$2</f>
        <v>3.5472497668929703</v>
      </c>
      <c r="J182" s="26">
        <f>Table1689106[[#This Row],[Mean Value]]-($W$2)</f>
        <v>3.467462940289348</v>
      </c>
      <c r="K182" s="8">
        <f>Table1689106[[#This Row],[Mean Value]]+$X$2</f>
        <v>3.5671964735438761</v>
      </c>
      <c r="L182" s="9">
        <f>Table1689106[[#This Row],[Mean Value]]-$X$2</f>
        <v>3.4475162336384422</v>
      </c>
      <c r="M182" s="23" t="str">
        <f t="array" ref="M182">IF(OR(D182&lt;$AF$2, D182&gt;$AE$2), "Yes", "No")</f>
        <v>No</v>
      </c>
      <c r="N182" s="3"/>
      <c r="O182" s="3" t="b">
        <f>AND(Table1689106[[#This Row],[Measured Value]]&gt;Table1689106[[#This Row],[Mean Value]],D181&gt;E181,D180&gt;E180,D179&gt;E179,D178&gt;E178,D177&gt;E177,D176&gt;E176,D175&gt;E175)</f>
        <v>0</v>
      </c>
      <c r="P182" s="3" t="b">
        <f>AND(Table1689106[[#This Row],[Measured Value]]&lt;Table1689106[[#This Row],[Mean Value]],D181&lt;E181,D180&lt;E180,D179&lt;E179,D178&lt;E178,D177&lt;E177,D176&lt;E176,D175&lt;E175)</f>
        <v>0</v>
      </c>
      <c r="Q182" s="3" t="b">
        <f>AND(Table1689106[[#This Row],[Measured Value]]&gt;E181,E181&gt;E180,E180&gt;E179,E179&gt;E178,E178&gt;E177)</f>
        <v>0</v>
      </c>
      <c r="R182" s="3" t="b">
        <f>AND(Table1689106[[#This Row],[Measured Value]]&lt;E181,E181&lt;E180,E180&lt;E179,E179&lt;E178,E178&lt;E177)</f>
        <v>0</v>
      </c>
      <c r="S182" s="3" t="b">
        <f>AND(Table1689106[[#This Row],[Measured Value]]&gt;E181,E181&lt;E180,E180&gt;E179,E179&lt;E178,E178&gt;E177,E177&lt;E176,E176&gt;E175,E175&lt;E174,E174&gt;E173,E173&lt;E172,E172&gt;E171,E171&lt;E170,E170&gt;E169)</f>
        <v>0</v>
      </c>
      <c r="T182" s="3" t="b">
        <f>AND(Table1689106[[#This Row],[Measured Value]]&lt;F181,F181&gt;F180,F180&lt;F179,F179&gt;F178,F178&lt;F177,F177&gt;F176,F176&lt;F175,F175&gt;F174,F174&lt;F173,F173&gt;F172,F172&lt;F171,F171&gt;F170,F170&lt;F169)</f>
        <v>0</v>
      </c>
      <c r="AB182"/>
      <c r="AC182"/>
      <c r="AF182"/>
      <c r="AH182"/>
    </row>
    <row r="183" spans="1:34" x14ac:dyDescent="0.25">
      <c r="A183" s="2">
        <v>43369</v>
      </c>
      <c r="B183" s="17">
        <v>1640</v>
      </c>
      <c r="C183" s="21" t="s">
        <v>32</v>
      </c>
      <c r="D183" s="25">
        <v>3.49</v>
      </c>
      <c r="E183" s="22">
        <f>'[1]pH meter #2__083118AM'!$O$2</f>
        <v>3.5073563535911592</v>
      </c>
      <c r="F1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43369.694444444445</v>
      </c>
      <c r="G183" s="6">
        <f>Table1689106[[#This Row],[Mean Value]]+$V$2</f>
        <v>3.527303060242065</v>
      </c>
      <c r="H183" s="6">
        <f>Table1689106[[#This Row],[Mean Value]]-$V$2</f>
        <v>3.4874096469402533</v>
      </c>
      <c r="I183" s="26">
        <f>Table1689106[[#This Row],[Mean Value]]+$W$2</f>
        <v>3.5472497668929703</v>
      </c>
      <c r="J183" s="26">
        <f>Table1689106[[#This Row],[Mean Value]]-($W$2)</f>
        <v>3.467462940289348</v>
      </c>
      <c r="K183" s="8">
        <f>Table1689106[[#This Row],[Mean Value]]+$X$2</f>
        <v>3.5671964735438761</v>
      </c>
      <c r="L183" s="9">
        <f>Table1689106[[#This Row],[Mean Value]]-$X$2</f>
        <v>3.4475162336384422</v>
      </c>
      <c r="M183" s="23" t="str">
        <f t="array" ref="M183">IF(OR(D183&lt;$AF$2, D183&gt;$AE$2), "Yes", "No")</f>
        <v>No</v>
      </c>
      <c r="N183" s="3"/>
      <c r="O183" s="3" t="b">
        <f>AND(Table1689106[[#This Row],[Measured Value]]&gt;Table1689106[[#This Row],[Mean Value]],D182&gt;E182,D181&gt;E181,D180&gt;E180,D179&gt;E179,D178&gt;E178,D177&gt;E177,D176&gt;E176)</f>
        <v>0</v>
      </c>
      <c r="P183" s="3" t="b">
        <f>AND(Table1689106[[#This Row],[Measured Value]]&lt;Table1689106[[#This Row],[Mean Value]],D182&lt;E182,D181&lt;E181,D180&lt;E180,D179&lt;E179,D178&lt;E178,D177&lt;E177,D176&lt;E176)</f>
        <v>0</v>
      </c>
      <c r="Q183" s="3" t="b">
        <f>AND(Table1689106[[#This Row],[Measured Value]]&gt;E182,E182&gt;E181,E181&gt;E180,E180&gt;E179,E179&gt;E178)</f>
        <v>0</v>
      </c>
      <c r="R183" s="3" t="b">
        <f>AND(Table1689106[[#This Row],[Measured Value]]&lt;E182,E182&lt;E181,E181&lt;E180,E180&lt;E179,E179&lt;E178)</f>
        <v>0</v>
      </c>
      <c r="S183" s="3" t="b">
        <f>AND(Table1689106[[#This Row],[Measured Value]]&gt;E182,E182&lt;E181,E181&gt;E180,E180&lt;E179,E179&gt;E178,E178&lt;E177,E177&gt;E176,E176&lt;E175,E175&gt;E174,E174&lt;E173,E173&gt;E172,E172&lt;E171,E171&gt;E170)</f>
        <v>0</v>
      </c>
      <c r="T183" s="3" t="b">
        <f>AND(Table1689106[[#This Row],[Measured Value]]&lt;F182,F182&gt;F181,F181&lt;F180,F180&gt;F179,F179&lt;F178,F178&gt;F177,F177&lt;F176,F176&gt;F175,F175&lt;F174,F174&gt;F173,F173&lt;F172,F172&gt;F171,F171&lt;F170)</f>
        <v>0</v>
      </c>
      <c r="AB183"/>
      <c r="AC183"/>
      <c r="AF183"/>
      <c r="AH183"/>
    </row>
    <row r="184" spans="1:34" x14ac:dyDescent="0.25">
      <c r="A184" s="2">
        <v>43369</v>
      </c>
      <c r="B184" s="17">
        <v>1802</v>
      </c>
      <c r="C184" s="21" t="s">
        <v>27</v>
      </c>
      <c r="D184" s="25">
        <v>3.51</v>
      </c>
      <c r="E184" s="22">
        <f>'[1]pH meter #2__083118AM'!$O$2</f>
        <v>3.5073563535911592</v>
      </c>
      <c r="F1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43369.751388888886</v>
      </c>
      <c r="G184" s="6">
        <f>Table1689106[[#This Row],[Mean Value]]+$V$2</f>
        <v>3.527303060242065</v>
      </c>
      <c r="H184" s="6">
        <f>Table1689106[[#This Row],[Mean Value]]-$V$2</f>
        <v>3.4874096469402533</v>
      </c>
      <c r="I184" s="26">
        <f>Table1689106[[#This Row],[Mean Value]]+$W$2</f>
        <v>3.5472497668929703</v>
      </c>
      <c r="J184" s="26">
        <f>Table1689106[[#This Row],[Mean Value]]-($W$2)</f>
        <v>3.467462940289348</v>
      </c>
      <c r="K184" s="8">
        <f>Table1689106[[#This Row],[Mean Value]]+$X$2</f>
        <v>3.5671964735438761</v>
      </c>
      <c r="L184" s="9">
        <f>Table1689106[[#This Row],[Mean Value]]-$X$2</f>
        <v>3.4475162336384422</v>
      </c>
      <c r="M184" s="23" t="str">
        <f t="array" ref="M184">IF(OR(D184&lt;$AF$2, D184&gt;$AE$2), "Yes", "No")</f>
        <v>No</v>
      </c>
      <c r="N184" s="3"/>
      <c r="O184" s="3" t="b">
        <f>AND(Table1689106[[#This Row],[Measured Value]]&gt;Table1689106[[#This Row],[Mean Value]],D183&gt;E183,D182&gt;E182,D181&gt;E181,D180&gt;E180,D179&gt;E179,D178&gt;E178,D177&gt;E177)</f>
        <v>0</v>
      </c>
      <c r="P184" s="3" t="b">
        <f>AND(Table1689106[[#This Row],[Measured Value]]&lt;Table1689106[[#This Row],[Mean Value]],D183&lt;E183,D182&lt;E182,D181&lt;E181,D180&lt;E180,D179&lt;E179,D178&lt;E178,D177&lt;E177)</f>
        <v>0</v>
      </c>
      <c r="Q184" s="3" t="b">
        <f>AND(Table1689106[[#This Row],[Measured Value]]&gt;E183,E183&gt;E182,E182&gt;E181,E181&gt;E180,E180&gt;E179)</f>
        <v>0</v>
      </c>
      <c r="R184" s="3" t="b">
        <f>AND(Table1689106[[#This Row],[Measured Value]]&lt;E183,E183&lt;E182,E182&lt;E181,E181&lt;E180,E180&lt;E179)</f>
        <v>0</v>
      </c>
      <c r="S184" s="3" t="b">
        <f>AND(Table1689106[[#This Row],[Measured Value]]&gt;E183,E183&lt;E182,E182&gt;E181,E181&lt;E180,E180&gt;E179,E179&lt;E178,E178&gt;E177,E177&lt;E176,E176&gt;E175,E175&lt;E174,E174&gt;E173,E173&lt;E172,E172&gt;E171)</f>
        <v>0</v>
      </c>
      <c r="T184" s="3" t="b">
        <f>AND(Table1689106[[#This Row],[Measured Value]]&lt;F183,F183&gt;F182,F182&lt;F181,F181&gt;F180,F180&lt;F179,F179&gt;F178,F178&lt;F177,F177&gt;F176,F176&lt;F175,F175&gt;F174,F174&lt;F173,F173&gt;F172,F172&lt;F171)</f>
        <v>0</v>
      </c>
      <c r="AB184"/>
      <c r="AC184"/>
      <c r="AF184"/>
      <c r="AH184"/>
    </row>
    <row r="185" spans="1:34" x14ac:dyDescent="0.25">
      <c r="A185" s="2">
        <v>43369</v>
      </c>
      <c r="B185" s="17">
        <v>1814</v>
      </c>
      <c r="C185" s="21" t="s">
        <v>27</v>
      </c>
      <c r="D185" s="25">
        <v>3.51</v>
      </c>
      <c r="E185" s="22">
        <f>'[1]pH meter #2__083118AM'!$O$2</f>
        <v>3.5073563535911592</v>
      </c>
      <c r="F1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43369.759722222225</v>
      </c>
      <c r="G185" s="6">
        <f>Table1689106[[#This Row],[Mean Value]]+$V$2</f>
        <v>3.527303060242065</v>
      </c>
      <c r="H185" s="6">
        <f>Table1689106[[#This Row],[Mean Value]]-$V$2</f>
        <v>3.4874096469402533</v>
      </c>
      <c r="I185" s="26">
        <f>Table1689106[[#This Row],[Mean Value]]+$W$2</f>
        <v>3.5472497668929703</v>
      </c>
      <c r="J185" s="26">
        <f>Table1689106[[#This Row],[Mean Value]]-($W$2)</f>
        <v>3.467462940289348</v>
      </c>
      <c r="K185" s="8">
        <f>Table1689106[[#This Row],[Mean Value]]+$X$2</f>
        <v>3.5671964735438761</v>
      </c>
      <c r="L185" s="9">
        <f>Table1689106[[#This Row],[Mean Value]]-$X$2</f>
        <v>3.4475162336384422</v>
      </c>
      <c r="M185" s="23" t="str">
        <f t="array" ref="M185">IF(OR(D185&lt;$AF$2, D185&gt;$AE$2), "Yes", "No")</f>
        <v>No</v>
      </c>
      <c r="N185" s="3"/>
      <c r="O185" s="3" t="b">
        <f>AND(Table1689106[[#This Row],[Measured Value]]&gt;Table1689106[[#This Row],[Mean Value]],D184&gt;E184,D183&gt;E183,D182&gt;E182,D181&gt;E181,D180&gt;E180,D179&gt;E179,D178&gt;E178)</f>
        <v>0</v>
      </c>
      <c r="P185" s="3" t="b">
        <f>AND(Table1689106[[#This Row],[Measured Value]]&lt;Table1689106[[#This Row],[Mean Value]],D184&lt;E184,D183&lt;E183,D182&lt;E182,D181&lt;E181,D180&lt;E180,D179&lt;E179,D178&lt;E178)</f>
        <v>0</v>
      </c>
      <c r="Q185" s="3" t="b">
        <f>AND(Table1689106[[#This Row],[Measured Value]]&gt;E184,E184&gt;E183,E183&gt;E182,E182&gt;E181,E181&gt;E180)</f>
        <v>0</v>
      </c>
      <c r="R185" s="3" t="b">
        <f>AND(Table1689106[[#This Row],[Measured Value]]&lt;E184,E184&lt;E183,E183&lt;E182,E182&lt;E181,E181&lt;E180)</f>
        <v>0</v>
      </c>
      <c r="S185" s="3" t="b">
        <f>AND(Table1689106[[#This Row],[Measured Value]]&gt;E184,E184&lt;E183,E183&gt;E182,E182&lt;E181,E181&gt;E180,E180&lt;E179,E179&gt;E178,E178&lt;E177,E177&gt;E176,E176&lt;E175,E175&gt;E174,E174&lt;E173,E173&gt;E172)</f>
        <v>0</v>
      </c>
      <c r="T185" s="3" t="b">
        <f>AND(Table1689106[[#This Row],[Measured Value]]&lt;F184,F184&gt;F183,F183&lt;F182,F182&gt;F181,F181&lt;F180,F180&gt;F179,F179&lt;F178,F178&gt;F177,F177&lt;F176,F176&gt;F175,F175&lt;F174,F174&gt;F173,F173&lt;F172)</f>
        <v>0</v>
      </c>
      <c r="AB185"/>
      <c r="AC185"/>
      <c r="AF185"/>
      <c r="AH185"/>
    </row>
    <row r="186" spans="1:34" x14ac:dyDescent="0.25">
      <c r="A186" s="2">
        <v>43369</v>
      </c>
      <c r="B186" s="17">
        <v>1826</v>
      </c>
      <c r="C186" s="21" t="s">
        <v>26</v>
      </c>
      <c r="D186" s="25">
        <v>3.5</v>
      </c>
      <c r="E186" s="22">
        <f>'[1]pH meter #2__083118AM'!$O$2</f>
        <v>3.5073563535911592</v>
      </c>
      <c r="F1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43369.768055555556</v>
      </c>
      <c r="G186" s="6">
        <f>Table1689106[[#This Row],[Mean Value]]+$V$2</f>
        <v>3.527303060242065</v>
      </c>
      <c r="H186" s="6">
        <f>Table1689106[[#This Row],[Mean Value]]-$V$2</f>
        <v>3.4874096469402533</v>
      </c>
      <c r="I186" s="26">
        <f>Table1689106[[#This Row],[Mean Value]]+$W$2</f>
        <v>3.5472497668929703</v>
      </c>
      <c r="J186" s="26">
        <f>Table1689106[[#This Row],[Mean Value]]-($W$2)</f>
        <v>3.467462940289348</v>
      </c>
      <c r="K186" s="8">
        <f>Table1689106[[#This Row],[Mean Value]]+$X$2</f>
        <v>3.5671964735438761</v>
      </c>
      <c r="L186" s="9">
        <f>Table1689106[[#This Row],[Mean Value]]-$X$2</f>
        <v>3.4475162336384422</v>
      </c>
      <c r="M186" s="23" t="str">
        <f t="array" ref="M186">IF(OR(D186&lt;$AF$2, D186&gt;$AE$2), "Yes", "No")</f>
        <v>No</v>
      </c>
      <c r="N186" s="3"/>
      <c r="O186" s="3" t="b">
        <f>AND(Table1689106[[#This Row],[Measured Value]]&gt;Table1689106[[#This Row],[Mean Value]],D185&gt;E185,D184&gt;E184,D183&gt;E183,D182&gt;E182,D181&gt;E181,D180&gt;E180,D179&gt;E179)</f>
        <v>0</v>
      </c>
      <c r="P186" s="3" t="b">
        <f>AND(Table1689106[[#This Row],[Measured Value]]&lt;Table1689106[[#This Row],[Mean Value]],D185&lt;E185,D184&lt;E184,D183&lt;E183,D182&lt;E182,D181&lt;E181,D180&lt;E180,D179&lt;E179)</f>
        <v>0</v>
      </c>
      <c r="Q186" s="3" t="b">
        <f>AND(Table1689106[[#This Row],[Measured Value]]&gt;E185,E185&gt;E184,E184&gt;E183,E183&gt;E182,E182&gt;E181)</f>
        <v>0</v>
      </c>
      <c r="R186" s="3" t="b">
        <f>AND(Table1689106[[#This Row],[Measured Value]]&lt;E185,E185&lt;E184,E184&lt;E183,E183&lt;E182,E182&lt;E181)</f>
        <v>0</v>
      </c>
      <c r="S186" s="3" t="b">
        <f>AND(Table1689106[[#This Row],[Measured Value]]&gt;E185,E185&lt;E184,E184&gt;E183,E183&lt;E182,E182&gt;E181,E181&lt;E180,E180&gt;E179,E179&lt;E178,E178&gt;E177,E177&lt;E176,E176&gt;E175,E175&lt;E174,E174&gt;E173)</f>
        <v>0</v>
      </c>
      <c r="T186" s="3" t="b">
        <f>AND(Table1689106[[#This Row],[Measured Value]]&lt;F185,F185&gt;F184,F184&lt;F183,F183&gt;F182,F182&lt;F181,F181&gt;F180,F180&lt;F179,F179&gt;F178,F178&lt;F177,F177&gt;F176,F176&lt;F175,F175&gt;F174,F174&lt;F173)</f>
        <v>0</v>
      </c>
      <c r="AB186"/>
      <c r="AC186"/>
      <c r="AF186"/>
      <c r="AH186"/>
    </row>
    <row r="187" spans="1:34" x14ac:dyDescent="0.25">
      <c r="A187" s="2">
        <v>43369</v>
      </c>
      <c r="B187" s="17">
        <v>1920</v>
      </c>
      <c r="C187" s="21" t="s">
        <v>27</v>
      </c>
      <c r="D187" s="25">
        <v>3.5</v>
      </c>
      <c r="E187" s="22">
        <f>'[1]pH meter #2__083118AM'!$O$2</f>
        <v>3.5073563535911592</v>
      </c>
      <c r="F1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43369.805555555555</v>
      </c>
      <c r="G187" s="6">
        <f>Table1689106[[#This Row],[Mean Value]]+$V$2</f>
        <v>3.527303060242065</v>
      </c>
      <c r="H187" s="6">
        <f>Table1689106[[#This Row],[Mean Value]]-$V$2</f>
        <v>3.4874096469402533</v>
      </c>
      <c r="I187" s="26">
        <f>Table1689106[[#This Row],[Mean Value]]+$W$2</f>
        <v>3.5472497668929703</v>
      </c>
      <c r="J187" s="26">
        <f>Table1689106[[#This Row],[Mean Value]]-($W$2)</f>
        <v>3.467462940289348</v>
      </c>
      <c r="K187" s="8">
        <f>Table1689106[[#This Row],[Mean Value]]+$X$2</f>
        <v>3.5671964735438761</v>
      </c>
      <c r="L187" s="9">
        <f>Table1689106[[#This Row],[Mean Value]]-$X$2</f>
        <v>3.4475162336384422</v>
      </c>
      <c r="M187" s="23" t="str">
        <f t="array" ref="M187">IF(OR(D187&lt;$AF$2, D187&gt;$AE$2), "Yes", "No")</f>
        <v>No</v>
      </c>
      <c r="N187" s="3"/>
      <c r="O187" s="3" t="b">
        <f>AND(Table1689106[[#This Row],[Measured Value]]&gt;Table1689106[[#This Row],[Mean Value]],D186&gt;E186,D185&gt;E185,D184&gt;E184,D183&gt;E183,D182&gt;E182,D181&gt;E181,D180&gt;E180)</f>
        <v>0</v>
      </c>
      <c r="P187" s="3" t="b">
        <f>AND(Table1689106[[#This Row],[Measured Value]]&lt;Table1689106[[#This Row],[Mean Value]],D186&lt;E186,D185&lt;E185,D184&lt;E184,D183&lt;E183,D182&lt;E182,D181&lt;E181,D180&lt;E180)</f>
        <v>0</v>
      </c>
      <c r="Q187" s="3" t="b">
        <f>AND(Table1689106[[#This Row],[Measured Value]]&gt;E186,E186&gt;E185,E185&gt;E184,E184&gt;E183,E183&gt;E182)</f>
        <v>0</v>
      </c>
      <c r="R187" s="3" t="b">
        <f>AND(Table1689106[[#This Row],[Measured Value]]&lt;E186,E186&lt;E185,E185&lt;E184,E184&lt;E183,E183&lt;E182)</f>
        <v>0</v>
      </c>
      <c r="S187" s="3" t="b">
        <f>AND(Table1689106[[#This Row],[Measured Value]]&gt;E186,E186&lt;E185,E185&gt;E184,E184&lt;E183,E183&gt;E182,E182&lt;E181,E181&gt;E180,E180&lt;E179,E179&gt;E178,E178&lt;E177,E177&gt;E176,E176&lt;E175,E175&gt;E174)</f>
        <v>0</v>
      </c>
      <c r="T187" s="3" t="b">
        <f>AND(Table1689106[[#This Row],[Measured Value]]&lt;F186,F186&gt;F185,F185&lt;F184,F184&gt;F183,F183&lt;F182,F182&gt;F181,F181&lt;F180,F180&gt;F179,F179&lt;F178,F178&gt;F177,F177&lt;F176,F176&gt;F175,F175&lt;F174)</f>
        <v>0</v>
      </c>
      <c r="AB187"/>
      <c r="AC187"/>
      <c r="AF187"/>
      <c r="AH187"/>
    </row>
    <row r="188" spans="1:34" x14ac:dyDescent="0.25">
      <c r="A188" s="2">
        <v>43369</v>
      </c>
      <c r="B188" s="17">
        <v>1942</v>
      </c>
      <c r="C188" s="21" t="s">
        <v>32</v>
      </c>
      <c r="D188" s="25">
        <v>3.5</v>
      </c>
      <c r="E188" s="22">
        <f>'[1]pH meter #2__083118AM'!$O$2</f>
        <v>3.5073563535911592</v>
      </c>
      <c r="F1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43369.820833333331</v>
      </c>
      <c r="G188" s="6">
        <f>Table1689106[[#This Row],[Mean Value]]+$V$2</f>
        <v>3.527303060242065</v>
      </c>
      <c r="H188" s="6">
        <f>Table1689106[[#This Row],[Mean Value]]-$V$2</f>
        <v>3.4874096469402533</v>
      </c>
      <c r="I188" s="26">
        <f>Table1689106[[#This Row],[Mean Value]]+$W$2</f>
        <v>3.5472497668929703</v>
      </c>
      <c r="J188" s="26">
        <f>Table1689106[[#This Row],[Mean Value]]-($W$2)</f>
        <v>3.467462940289348</v>
      </c>
      <c r="K188" s="8">
        <f>Table1689106[[#This Row],[Mean Value]]+$X$2</f>
        <v>3.5671964735438761</v>
      </c>
      <c r="L188" s="9">
        <f>Table1689106[[#This Row],[Mean Value]]-$X$2</f>
        <v>3.4475162336384422</v>
      </c>
      <c r="M188" s="23" t="str">
        <f t="array" ref="M188">IF(OR(D188&lt;$AF$2, D188&gt;$AE$2), "Yes", "No")</f>
        <v>No</v>
      </c>
      <c r="N188" s="3"/>
      <c r="O188" s="3" t="b">
        <f>AND(Table1689106[[#This Row],[Measured Value]]&gt;Table1689106[[#This Row],[Mean Value]],D187&gt;E187,D186&gt;E186,D185&gt;E185,D184&gt;E184,D183&gt;E183,D182&gt;E182,D181&gt;E181)</f>
        <v>0</v>
      </c>
      <c r="P188" s="3" t="b">
        <f>AND(Table1689106[[#This Row],[Measured Value]]&lt;Table1689106[[#This Row],[Mean Value]],D187&lt;E187,D186&lt;E186,D185&lt;E185,D184&lt;E184,D183&lt;E183,D182&lt;E182,D181&lt;E181)</f>
        <v>0</v>
      </c>
      <c r="Q188" s="3" t="b">
        <f>AND(Table1689106[[#This Row],[Measured Value]]&gt;E187,E187&gt;E186,E186&gt;E185,E185&gt;E184,E184&gt;E183)</f>
        <v>0</v>
      </c>
      <c r="R188" s="3" t="b">
        <f>AND(Table1689106[[#This Row],[Measured Value]]&lt;E187,E187&lt;E186,E186&lt;E185,E185&lt;E184,E184&lt;E183)</f>
        <v>0</v>
      </c>
      <c r="S188" s="3" t="b">
        <f>AND(Table1689106[[#This Row],[Measured Value]]&gt;E187,E187&lt;E186,E186&gt;E185,E185&lt;E184,E184&gt;E183,E183&lt;E182,E182&gt;E181,E181&lt;E180,E180&gt;E179,E179&lt;E178,E178&gt;E177,E177&lt;E176,E176&gt;E175)</f>
        <v>0</v>
      </c>
      <c r="T188" s="3" t="b">
        <f>AND(Table1689106[[#This Row],[Measured Value]]&lt;F187,F187&gt;F186,F186&lt;F185,F185&gt;F184,F184&lt;F183,F183&gt;F182,F182&lt;F181,F181&gt;F180,F180&lt;F179,F179&gt;F178,F178&lt;F177,F177&gt;F176,F176&lt;F175)</f>
        <v>0</v>
      </c>
      <c r="AB188"/>
      <c r="AC188"/>
      <c r="AF188"/>
      <c r="AH188"/>
    </row>
    <row r="189" spans="1:34" x14ac:dyDescent="0.25">
      <c r="A189" s="2">
        <v>43369</v>
      </c>
      <c r="B189" s="17">
        <v>1950</v>
      </c>
      <c r="C189" s="21" t="s">
        <v>34</v>
      </c>
      <c r="D189" s="25">
        <v>3.52</v>
      </c>
      <c r="E189" s="22">
        <f>'[1]pH meter #2__083118AM'!$O$2</f>
        <v>3.5073563535911592</v>
      </c>
      <c r="F1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43369.826388888891</v>
      </c>
      <c r="G189" s="6">
        <f>Table1689106[[#This Row],[Mean Value]]+$V$2</f>
        <v>3.527303060242065</v>
      </c>
      <c r="H189" s="6">
        <f>Table1689106[[#This Row],[Mean Value]]-$V$2</f>
        <v>3.4874096469402533</v>
      </c>
      <c r="I189" s="26">
        <f>Table1689106[[#This Row],[Mean Value]]+$W$2</f>
        <v>3.5472497668929703</v>
      </c>
      <c r="J189" s="26">
        <f>Table1689106[[#This Row],[Mean Value]]-($W$2)</f>
        <v>3.467462940289348</v>
      </c>
      <c r="K189" s="8">
        <f>Table1689106[[#This Row],[Mean Value]]+$X$2</f>
        <v>3.5671964735438761</v>
      </c>
      <c r="L189" s="9">
        <f>Table1689106[[#This Row],[Mean Value]]-$X$2</f>
        <v>3.4475162336384422</v>
      </c>
      <c r="M189" s="23" t="str">
        <f t="array" ref="M189">IF(OR(D189&lt;$AF$2, D189&gt;$AE$2), "Yes", "No")</f>
        <v>No</v>
      </c>
      <c r="N189" s="3"/>
      <c r="O189" s="3" t="b">
        <f>AND(Table1689106[[#This Row],[Measured Value]]&gt;Table1689106[[#This Row],[Mean Value]],D188&gt;E188,D187&gt;E187,D186&gt;E186,D185&gt;E185,D184&gt;E184,D183&gt;E183,D182&gt;E182)</f>
        <v>0</v>
      </c>
      <c r="P189" s="3" t="b">
        <f>AND(Table1689106[[#This Row],[Measured Value]]&lt;Table1689106[[#This Row],[Mean Value]],D188&lt;E188,D187&lt;E187,D186&lt;E186,D185&lt;E185,D184&lt;E184,D183&lt;E183,D182&lt;E182)</f>
        <v>0</v>
      </c>
      <c r="Q189" s="3" t="b">
        <f>AND(Table1689106[[#This Row],[Measured Value]]&gt;E188,E188&gt;E187,E187&gt;E186,E186&gt;E185,E185&gt;E184)</f>
        <v>0</v>
      </c>
      <c r="R189" s="3" t="b">
        <f>AND(Table1689106[[#This Row],[Measured Value]]&lt;E188,E188&lt;E187,E187&lt;E186,E186&lt;E185,E185&lt;E184)</f>
        <v>0</v>
      </c>
      <c r="S189" s="3" t="b">
        <f>AND(Table1689106[[#This Row],[Measured Value]]&gt;E188,E188&lt;E187,E187&gt;E186,E186&lt;E185,E185&gt;E184,E184&lt;E183,E183&gt;E182,E182&lt;E181,E181&gt;E180,E180&lt;E179,E179&gt;E178,E178&lt;E177,E177&gt;E176)</f>
        <v>0</v>
      </c>
      <c r="T189" s="3" t="b">
        <f>AND(Table1689106[[#This Row],[Measured Value]]&lt;F188,F188&gt;F187,F187&lt;F186,F186&gt;F185,F185&lt;F184,F184&gt;F183,F183&lt;F182,F182&gt;F181,F181&lt;F180,F180&gt;F179,F179&lt;F178,F178&gt;F177,F177&lt;F176)</f>
        <v>0</v>
      </c>
      <c r="AB189"/>
      <c r="AC189"/>
      <c r="AF189"/>
      <c r="AH189"/>
    </row>
    <row r="190" spans="1:34" x14ac:dyDescent="0.25">
      <c r="A190" s="2">
        <v>43369</v>
      </c>
      <c r="B190" s="17">
        <v>2112</v>
      </c>
      <c r="C190" s="21" t="s">
        <v>26</v>
      </c>
      <c r="D190" s="25">
        <v>3.52</v>
      </c>
      <c r="E190" s="22">
        <f>'[1]pH meter #2__083118AM'!$O$2</f>
        <v>3.5073563535911592</v>
      </c>
      <c r="F1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43369.883333333331</v>
      </c>
      <c r="G190" s="6">
        <f>Table1689106[[#This Row],[Mean Value]]+$V$2</f>
        <v>3.527303060242065</v>
      </c>
      <c r="H190" s="6">
        <f>Table1689106[[#This Row],[Mean Value]]-$V$2</f>
        <v>3.4874096469402533</v>
      </c>
      <c r="I190" s="26">
        <f>Table1689106[[#This Row],[Mean Value]]+$W$2</f>
        <v>3.5472497668929703</v>
      </c>
      <c r="J190" s="26">
        <f>Table1689106[[#This Row],[Mean Value]]-($W$2)</f>
        <v>3.467462940289348</v>
      </c>
      <c r="K190" s="8">
        <f>Table1689106[[#This Row],[Mean Value]]+$X$2</f>
        <v>3.5671964735438761</v>
      </c>
      <c r="L190" s="9">
        <f>Table1689106[[#This Row],[Mean Value]]-$X$2</f>
        <v>3.4475162336384422</v>
      </c>
      <c r="M190" s="23" t="str">
        <f t="array" ref="M190">IF(OR(D190&lt;$AF$2, D190&gt;$AE$2), "Yes", "No")</f>
        <v>No</v>
      </c>
      <c r="N190" s="3"/>
      <c r="O190" s="3" t="b">
        <f>AND(Table1689106[[#This Row],[Measured Value]]&gt;Table1689106[[#This Row],[Mean Value]],D189&gt;E189,D188&gt;E188,D187&gt;E187,D186&gt;E186,D185&gt;E185,D184&gt;E184,D183&gt;E183)</f>
        <v>0</v>
      </c>
      <c r="P190" s="3" t="b">
        <f>AND(Table1689106[[#This Row],[Measured Value]]&lt;Table1689106[[#This Row],[Mean Value]],D189&lt;E189,D188&lt;E188,D187&lt;E187,D186&lt;E186,D185&lt;E185,D184&lt;E184,D183&lt;E183)</f>
        <v>0</v>
      </c>
      <c r="Q190" s="3" t="b">
        <f>AND(Table1689106[[#This Row],[Measured Value]]&gt;E189,E189&gt;E188,E188&gt;E187,E187&gt;E186,E186&gt;E185)</f>
        <v>0</v>
      </c>
      <c r="R190" s="3" t="b">
        <f>AND(Table1689106[[#This Row],[Measured Value]]&lt;E189,E189&lt;E188,E188&lt;E187,E187&lt;E186,E186&lt;E185)</f>
        <v>0</v>
      </c>
      <c r="S190" s="3" t="b">
        <f>AND(Table1689106[[#This Row],[Measured Value]]&gt;E189,E189&lt;E188,E188&gt;E187,E187&lt;E186,E186&gt;E185,E185&lt;E184,E184&gt;E183,E183&lt;E182,E182&gt;E181,E181&lt;E180,E180&gt;E179,E179&lt;E178,E178&gt;E177)</f>
        <v>0</v>
      </c>
      <c r="T190" s="3" t="b">
        <f>AND(Table1689106[[#This Row],[Measured Value]]&lt;F189,F189&gt;F188,F188&lt;F187,F187&gt;F186,F186&lt;F185,F185&gt;F184,F184&lt;F183,F183&gt;F182,F182&lt;F181,F181&gt;F180,F180&lt;F179,F179&gt;F178,F178&lt;F177)</f>
        <v>0</v>
      </c>
      <c r="AB190"/>
      <c r="AC190"/>
      <c r="AF190"/>
      <c r="AH190"/>
    </row>
    <row r="191" spans="1:34" x14ac:dyDescent="0.25">
      <c r="A191" s="2">
        <v>43370</v>
      </c>
      <c r="B191" s="17">
        <v>550</v>
      </c>
      <c r="C191" s="21" t="s">
        <v>31</v>
      </c>
      <c r="D191" s="25">
        <v>3.52</v>
      </c>
      <c r="E191" s="22">
        <f>'[1]pH meter #2__083118AM'!$O$2</f>
        <v>3.5073563535911592</v>
      </c>
      <c r="F1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43370.243055555555</v>
      </c>
      <c r="G191" s="6">
        <f>Table1689106[[#This Row],[Mean Value]]+$V$2</f>
        <v>3.527303060242065</v>
      </c>
      <c r="H191" s="6">
        <f>Table1689106[[#This Row],[Mean Value]]-$V$2</f>
        <v>3.4874096469402533</v>
      </c>
      <c r="I191" s="26">
        <f>Table1689106[[#This Row],[Mean Value]]+$W$2</f>
        <v>3.5472497668929703</v>
      </c>
      <c r="J191" s="26">
        <f>Table1689106[[#This Row],[Mean Value]]-($W$2)</f>
        <v>3.467462940289348</v>
      </c>
      <c r="K191" s="8">
        <f>Table1689106[[#This Row],[Mean Value]]+$X$2</f>
        <v>3.5671964735438761</v>
      </c>
      <c r="L191" s="9">
        <f>Table1689106[[#This Row],[Mean Value]]-$X$2</f>
        <v>3.4475162336384422</v>
      </c>
      <c r="M191" s="23" t="str">
        <f t="array" ref="M191">IF(OR(D191&lt;$AF$2, D191&gt;$AE$2), "Yes", "No")</f>
        <v>No</v>
      </c>
      <c r="N191" s="3"/>
      <c r="O191" s="3" t="b">
        <f>AND(Table1689106[[#This Row],[Measured Value]]&gt;Table1689106[[#This Row],[Mean Value]],D190&gt;E190,D189&gt;E189,D188&gt;E188,D187&gt;E187,D186&gt;E186,D185&gt;E185,D184&gt;E184)</f>
        <v>0</v>
      </c>
      <c r="P191" s="3" t="b">
        <f>AND(Table1689106[[#This Row],[Measured Value]]&lt;Table1689106[[#This Row],[Mean Value]],D190&lt;E190,D189&lt;E189,D188&lt;E188,D187&lt;E187,D186&lt;E186,D185&lt;E185,D184&lt;E184)</f>
        <v>0</v>
      </c>
      <c r="Q191" s="3" t="b">
        <f>AND(Table1689106[[#This Row],[Measured Value]]&gt;E190,E190&gt;E189,E189&gt;E188,E188&gt;E187,E187&gt;E186)</f>
        <v>0</v>
      </c>
      <c r="R191" s="3" t="b">
        <f>AND(Table1689106[[#This Row],[Measured Value]]&lt;E190,E190&lt;E189,E189&lt;E188,E188&lt;E187,E187&lt;E186)</f>
        <v>0</v>
      </c>
      <c r="S191" s="3" t="b">
        <f>AND(Table1689106[[#This Row],[Measured Value]]&gt;E190,E190&lt;E189,E189&gt;E188,E188&lt;E187,E187&gt;E186,E186&lt;E185,E185&gt;E184,E184&lt;E183,E183&gt;E182,E182&lt;E181,E181&gt;E180,E180&lt;E179,E179&gt;E178)</f>
        <v>0</v>
      </c>
      <c r="T191" s="3" t="b">
        <f>AND(Table1689106[[#This Row],[Measured Value]]&lt;F190,F190&gt;F189,F189&lt;F188,F188&gt;F187,F187&lt;F186,F186&gt;F185,F185&lt;F184,F184&gt;F183,F183&lt;F182,F182&gt;F181,F181&lt;F180,F180&gt;F179,F179&lt;F178)</f>
        <v>0</v>
      </c>
      <c r="AB191"/>
      <c r="AC191"/>
      <c r="AF191"/>
      <c r="AH191"/>
    </row>
    <row r="192" spans="1:34" x14ac:dyDescent="0.25">
      <c r="A192" s="2">
        <v>43370</v>
      </c>
      <c r="B192" s="17">
        <v>614</v>
      </c>
      <c r="C192" s="21" t="s">
        <v>31</v>
      </c>
      <c r="D192" s="25">
        <v>3.52</v>
      </c>
      <c r="E192" s="22">
        <f>'[1]pH meter #2__083118AM'!$O$2</f>
        <v>3.5073563535911592</v>
      </c>
      <c r="F1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43370.259722222225</v>
      </c>
      <c r="G192" s="6">
        <f>Table1689106[[#This Row],[Mean Value]]+$V$2</f>
        <v>3.527303060242065</v>
      </c>
      <c r="H192" s="6">
        <f>Table1689106[[#This Row],[Mean Value]]-$V$2</f>
        <v>3.4874096469402533</v>
      </c>
      <c r="I192" s="26">
        <f>Table1689106[[#This Row],[Mean Value]]+$W$2</f>
        <v>3.5472497668929703</v>
      </c>
      <c r="J192" s="26">
        <f>Table1689106[[#This Row],[Mean Value]]-($W$2)</f>
        <v>3.467462940289348</v>
      </c>
      <c r="K192" s="8">
        <f>Table1689106[[#This Row],[Mean Value]]+$X$2</f>
        <v>3.5671964735438761</v>
      </c>
      <c r="L192" s="9">
        <f>Table1689106[[#This Row],[Mean Value]]-$X$2</f>
        <v>3.4475162336384422</v>
      </c>
      <c r="M192" s="23" t="str">
        <f t="array" ref="M192">IF(OR(D192&lt;$AF$2, D192&gt;$AE$2), "Yes", "No")</f>
        <v>No</v>
      </c>
      <c r="N192" s="3"/>
      <c r="O192" s="3" t="b">
        <f>AND(Table1689106[[#This Row],[Measured Value]]&gt;Table1689106[[#This Row],[Mean Value]],D191&gt;E191,D190&gt;E190,D189&gt;E189,D188&gt;E188,D187&gt;E187,D186&gt;E186,D185&gt;E185)</f>
        <v>0</v>
      </c>
      <c r="P192" s="3" t="b">
        <f>AND(Table1689106[[#This Row],[Measured Value]]&lt;Table1689106[[#This Row],[Mean Value]],D191&lt;E191,D190&lt;E190,D189&lt;E189,D188&lt;E188,D187&lt;E187,D186&lt;E186,D185&lt;E185)</f>
        <v>0</v>
      </c>
      <c r="Q192" s="3" t="b">
        <f>AND(Table1689106[[#This Row],[Measured Value]]&gt;E191,E191&gt;E190,E190&gt;E189,E189&gt;E188,E188&gt;E187)</f>
        <v>0</v>
      </c>
      <c r="R192" s="3" t="b">
        <f>AND(Table1689106[[#This Row],[Measured Value]]&lt;E191,E191&lt;E190,E190&lt;E189,E189&lt;E188,E188&lt;E187)</f>
        <v>0</v>
      </c>
      <c r="S192" s="3" t="b">
        <f>AND(Table1689106[[#This Row],[Measured Value]]&gt;E191,E191&lt;E190,E190&gt;E189,E189&lt;E188,E188&gt;E187,E187&lt;E186,E186&gt;E185,E185&lt;E184,E184&gt;E183,E183&lt;E182,E182&gt;E181,E181&lt;E180,E180&gt;E179)</f>
        <v>0</v>
      </c>
      <c r="T192" s="3" t="b">
        <f>AND(Table1689106[[#This Row],[Measured Value]]&lt;F191,F191&gt;F190,F190&lt;F189,F189&gt;F188,F188&lt;F187,F187&gt;F186,F186&lt;F185,F185&gt;F184,F184&lt;F183,F183&gt;F182,F182&lt;F181,F181&gt;F180,F180&lt;F179)</f>
        <v>0</v>
      </c>
      <c r="AB192"/>
      <c r="AC192"/>
      <c r="AF192"/>
      <c r="AH192"/>
    </row>
    <row r="193" spans="1:34" x14ac:dyDescent="0.25">
      <c r="A193" s="2">
        <v>43370</v>
      </c>
      <c r="B193" s="17">
        <v>640</v>
      </c>
      <c r="C193" s="21" t="s">
        <v>30</v>
      </c>
      <c r="D193" s="25">
        <v>3.52</v>
      </c>
      <c r="E193" s="22">
        <f>'[1]pH meter #2__083118AM'!$O$2</f>
        <v>3.5073563535911592</v>
      </c>
      <c r="F1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43370.277777777781</v>
      </c>
      <c r="G193" s="6">
        <f>Table1689106[[#This Row],[Mean Value]]+$V$2</f>
        <v>3.527303060242065</v>
      </c>
      <c r="H193" s="6">
        <f>Table1689106[[#This Row],[Mean Value]]-$V$2</f>
        <v>3.4874096469402533</v>
      </c>
      <c r="I193" s="26">
        <f>Table1689106[[#This Row],[Mean Value]]+$W$2</f>
        <v>3.5472497668929703</v>
      </c>
      <c r="J193" s="26">
        <f>Table1689106[[#This Row],[Mean Value]]-($W$2)</f>
        <v>3.467462940289348</v>
      </c>
      <c r="K193" s="8">
        <f>Table1689106[[#This Row],[Mean Value]]+$X$2</f>
        <v>3.5671964735438761</v>
      </c>
      <c r="L193" s="9">
        <f>Table1689106[[#This Row],[Mean Value]]-$X$2</f>
        <v>3.4475162336384422</v>
      </c>
      <c r="M193" s="23" t="str">
        <f t="array" ref="M193">IF(OR(D193&lt;$AF$2, D193&gt;$AE$2), "Yes", "No")</f>
        <v>No</v>
      </c>
      <c r="N193" s="3"/>
      <c r="O193" s="3" t="b">
        <f>AND(Table1689106[[#This Row],[Measured Value]]&gt;Table1689106[[#This Row],[Mean Value]],D192&gt;E192,D191&gt;E191,D190&gt;E190,D189&gt;E189,D188&gt;E188,D187&gt;E187,D186&gt;E186)</f>
        <v>0</v>
      </c>
      <c r="P193" s="3" t="b">
        <f>AND(Table1689106[[#This Row],[Measured Value]]&lt;Table1689106[[#This Row],[Mean Value]],D192&lt;E192,D191&lt;E191,D190&lt;E190,D189&lt;E189,D188&lt;E188,D187&lt;E187,D186&lt;E186)</f>
        <v>0</v>
      </c>
      <c r="Q193" s="3" t="b">
        <f>AND(Table1689106[[#This Row],[Measured Value]]&gt;E192,E192&gt;E191,E191&gt;E190,E190&gt;E189,E189&gt;E188)</f>
        <v>0</v>
      </c>
      <c r="R193" s="3" t="b">
        <f>AND(Table1689106[[#This Row],[Measured Value]]&lt;E192,E192&lt;E191,E191&lt;E190,E190&lt;E189,E189&lt;E188)</f>
        <v>0</v>
      </c>
      <c r="S193" s="3" t="b">
        <f>AND(Table1689106[[#This Row],[Measured Value]]&gt;E192,E192&lt;E191,E191&gt;E190,E190&lt;E189,E189&gt;E188,E188&lt;E187,E187&gt;E186,E186&lt;E185,E185&gt;E184,E184&lt;E183,E183&gt;E182,E182&lt;E181,E181&gt;E180)</f>
        <v>0</v>
      </c>
      <c r="T193" s="3" t="b">
        <f>AND(Table1689106[[#This Row],[Measured Value]]&lt;F192,F192&gt;F191,F191&lt;F190,F190&gt;F189,F189&lt;F188,F188&gt;F187,F187&lt;F186,F186&gt;F185,F185&lt;F184,F184&gt;F183,F183&lt;F182,F182&gt;F181,F181&lt;F180)</f>
        <v>0</v>
      </c>
      <c r="AB193"/>
      <c r="AC193"/>
      <c r="AF193"/>
      <c r="AH193"/>
    </row>
    <row r="194" spans="1:34" x14ac:dyDescent="0.25">
      <c r="A194" s="2">
        <v>43370</v>
      </c>
      <c r="B194" s="17">
        <v>656</v>
      </c>
      <c r="C194" s="21" t="s">
        <v>31</v>
      </c>
      <c r="D194" s="25">
        <v>3.52</v>
      </c>
      <c r="E194" s="22">
        <f>'[1]pH meter #2__083118AM'!$O$2</f>
        <v>3.5073563535911592</v>
      </c>
      <c r="F1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43370.288888888892</v>
      </c>
      <c r="G194" s="6">
        <f>Table1689106[[#This Row],[Mean Value]]+$V$2</f>
        <v>3.527303060242065</v>
      </c>
      <c r="H194" s="6">
        <f>Table1689106[[#This Row],[Mean Value]]-$V$2</f>
        <v>3.4874096469402533</v>
      </c>
      <c r="I194" s="26">
        <f>Table1689106[[#This Row],[Mean Value]]+$W$2</f>
        <v>3.5472497668929703</v>
      </c>
      <c r="J194" s="26">
        <f>Table1689106[[#This Row],[Mean Value]]-($W$2)</f>
        <v>3.467462940289348</v>
      </c>
      <c r="K194" s="8">
        <f>Table1689106[[#This Row],[Mean Value]]+$X$2</f>
        <v>3.5671964735438761</v>
      </c>
      <c r="L194" s="9">
        <f>Table1689106[[#This Row],[Mean Value]]-$X$2</f>
        <v>3.4475162336384422</v>
      </c>
      <c r="M194" s="23" t="str">
        <f t="array" ref="M194">IF(OR(D194&lt;$AF$2, D194&gt;$AE$2), "Yes", "No")</f>
        <v>No</v>
      </c>
      <c r="N194" s="3"/>
      <c r="O194" s="3" t="b">
        <f>AND(Table1689106[[#This Row],[Measured Value]]&gt;Table1689106[[#This Row],[Mean Value]],D193&gt;E193,D192&gt;E192,D191&gt;E191,D190&gt;E190,D189&gt;E189,D188&gt;E188,D187&gt;E187)</f>
        <v>0</v>
      </c>
      <c r="P194" s="3" t="b">
        <f>AND(Table1689106[[#This Row],[Measured Value]]&lt;Table1689106[[#This Row],[Mean Value]],D193&lt;E193,D192&lt;E192,D191&lt;E191,D190&lt;E190,D189&lt;E189,D188&lt;E188,D187&lt;E187)</f>
        <v>0</v>
      </c>
      <c r="Q194" s="3" t="b">
        <f>AND(Table1689106[[#This Row],[Measured Value]]&gt;E193,E193&gt;E192,E192&gt;E191,E191&gt;E190,E190&gt;E189)</f>
        <v>0</v>
      </c>
      <c r="R194" s="3" t="b">
        <f>AND(Table1689106[[#This Row],[Measured Value]]&lt;E193,E193&lt;E192,E192&lt;E191,E191&lt;E190,E190&lt;E189)</f>
        <v>0</v>
      </c>
      <c r="S194" s="3" t="b">
        <f>AND(Table1689106[[#This Row],[Measured Value]]&gt;E193,E193&lt;E192,E192&gt;E191,E191&lt;E190,E190&gt;E189,E189&lt;E188,E188&gt;E187,E187&lt;E186,E186&gt;E185,E185&lt;E184,E184&gt;E183,E183&lt;E182,E182&gt;E181)</f>
        <v>0</v>
      </c>
      <c r="T194" s="3" t="b">
        <f>AND(Table1689106[[#This Row],[Measured Value]]&lt;F193,F193&gt;F192,F192&lt;F191,F191&gt;F190,F190&lt;F189,F189&gt;F188,F188&lt;F187,F187&gt;F186,F186&lt;F185,F185&gt;F184,F184&lt;F183,F183&gt;F182,F182&lt;F181)</f>
        <v>0</v>
      </c>
      <c r="AB194"/>
      <c r="AC194"/>
      <c r="AF194"/>
      <c r="AH194"/>
    </row>
    <row r="195" spans="1:34" x14ac:dyDescent="0.25">
      <c r="A195" s="2">
        <v>43370</v>
      </c>
      <c r="B195" s="17">
        <v>725</v>
      </c>
      <c r="C195" s="21" t="s">
        <v>35</v>
      </c>
      <c r="D195" s="25">
        <v>3.51</v>
      </c>
      <c r="E195" s="22">
        <f>'[1]pH meter #2__083118AM'!$O$2</f>
        <v>3.5073563535911592</v>
      </c>
      <c r="F1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43370.309027777781</v>
      </c>
      <c r="G195" s="6">
        <f>Table1689106[[#This Row],[Mean Value]]+$V$2</f>
        <v>3.527303060242065</v>
      </c>
      <c r="H195" s="6">
        <f>Table1689106[[#This Row],[Mean Value]]-$V$2</f>
        <v>3.4874096469402533</v>
      </c>
      <c r="I195" s="26">
        <f>Table1689106[[#This Row],[Mean Value]]+$W$2</f>
        <v>3.5472497668929703</v>
      </c>
      <c r="J195" s="26">
        <f>Table1689106[[#This Row],[Mean Value]]-($W$2)</f>
        <v>3.467462940289348</v>
      </c>
      <c r="K195" s="8">
        <f>Table1689106[[#This Row],[Mean Value]]+$X$2</f>
        <v>3.5671964735438761</v>
      </c>
      <c r="L195" s="9">
        <f>Table1689106[[#This Row],[Mean Value]]-$X$2</f>
        <v>3.4475162336384422</v>
      </c>
      <c r="M195" s="23" t="str">
        <f t="array" ref="M195">IF(OR(D195&lt;$AF$2, D195&gt;$AE$2), "Yes", "No")</f>
        <v>No</v>
      </c>
      <c r="N195" s="3"/>
      <c r="O195" s="3" t="b">
        <f>AND(Table1689106[[#This Row],[Measured Value]]&gt;Table1689106[[#This Row],[Mean Value]],D194&gt;E194,D193&gt;E193,D192&gt;E192,D191&gt;E191,D190&gt;E190,D189&gt;E189,D188&gt;E188)</f>
        <v>0</v>
      </c>
      <c r="P195" s="3" t="b">
        <f>AND(Table1689106[[#This Row],[Measured Value]]&lt;Table1689106[[#This Row],[Mean Value]],D194&lt;E194,D193&lt;E193,D192&lt;E192,D191&lt;E191,D190&lt;E190,D189&lt;E189,D188&lt;E188)</f>
        <v>0</v>
      </c>
      <c r="Q195" s="3" t="b">
        <f>AND(Table1689106[[#This Row],[Measured Value]]&gt;E194,E194&gt;E193,E193&gt;E192,E192&gt;E191,E191&gt;E190)</f>
        <v>0</v>
      </c>
      <c r="R195" s="3" t="b">
        <f>AND(Table1689106[[#This Row],[Measured Value]]&lt;E194,E194&lt;E193,E193&lt;E192,E192&lt;E191,E191&lt;E190)</f>
        <v>0</v>
      </c>
      <c r="S195" s="3" t="b">
        <f>AND(Table1689106[[#This Row],[Measured Value]]&gt;E194,E194&lt;E193,E193&gt;E192,E192&lt;E191,E191&gt;E190,E190&lt;E189,E189&gt;E188,E188&lt;E187,E187&gt;E186,E186&lt;E185,E185&gt;E184,E184&lt;E183,E183&gt;E182)</f>
        <v>0</v>
      </c>
      <c r="T195" s="3" t="b">
        <f>AND(Table1689106[[#This Row],[Measured Value]]&lt;F194,F194&gt;F193,F193&lt;F192,F192&gt;F191,F191&lt;F190,F190&gt;F189,F189&lt;F188,F188&gt;F187,F187&lt;F186,F186&gt;F185,F185&lt;F184,F184&gt;F183,F183&lt;F182)</f>
        <v>0</v>
      </c>
      <c r="AB195"/>
      <c r="AC195"/>
      <c r="AF195"/>
      <c r="AH195"/>
    </row>
    <row r="196" spans="1:34" x14ac:dyDescent="0.25">
      <c r="A196" s="2">
        <v>43370</v>
      </c>
      <c r="B196" s="17">
        <v>731</v>
      </c>
      <c r="C196" s="21" t="s">
        <v>31</v>
      </c>
      <c r="D196" s="25">
        <v>3.52</v>
      </c>
      <c r="E196" s="22">
        <f>'[1]pH meter #2__083118AM'!$O$2</f>
        <v>3.5073563535911592</v>
      </c>
      <c r="F1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43370.313194444447</v>
      </c>
      <c r="G196" s="6">
        <f>Table1689106[[#This Row],[Mean Value]]+$V$2</f>
        <v>3.527303060242065</v>
      </c>
      <c r="H196" s="6">
        <f>Table1689106[[#This Row],[Mean Value]]-$V$2</f>
        <v>3.4874096469402533</v>
      </c>
      <c r="I196" s="26">
        <f>Table1689106[[#This Row],[Mean Value]]+$W$2</f>
        <v>3.5472497668929703</v>
      </c>
      <c r="J196" s="26">
        <f>Table1689106[[#This Row],[Mean Value]]-($W$2)</f>
        <v>3.467462940289348</v>
      </c>
      <c r="K196" s="8">
        <f>Table1689106[[#This Row],[Mean Value]]+$X$2</f>
        <v>3.5671964735438761</v>
      </c>
      <c r="L196" s="9">
        <f>Table1689106[[#This Row],[Mean Value]]-$X$2</f>
        <v>3.4475162336384422</v>
      </c>
      <c r="M196" s="23" t="str">
        <f t="array" ref="M196">IF(OR(D196&lt;$AF$2, D196&gt;$AE$2), "Yes", "No")</f>
        <v>No</v>
      </c>
      <c r="N196" s="3"/>
      <c r="O196" s="3" t="b">
        <f>AND(Table1689106[[#This Row],[Measured Value]]&gt;Table1689106[[#This Row],[Mean Value]],D195&gt;E195,D194&gt;E194,D193&gt;E193,D192&gt;E192,D191&gt;E191,D190&gt;E190,D189&gt;E189)</f>
        <v>1</v>
      </c>
      <c r="P196" s="3" t="b">
        <f>AND(Table1689106[[#This Row],[Measured Value]]&lt;Table1689106[[#This Row],[Mean Value]],D195&lt;E195,D194&lt;E194,D193&lt;E193,D192&lt;E192,D191&lt;E191,D190&lt;E190,D189&lt;E189)</f>
        <v>0</v>
      </c>
      <c r="Q196" s="3" t="b">
        <f>AND(Table1689106[[#This Row],[Measured Value]]&gt;E195,E195&gt;E194,E194&gt;E193,E193&gt;E192,E192&gt;E191)</f>
        <v>0</v>
      </c>
      <c r="R196" s="3" t="b">
        <f>AND(Table1689106[[#This Row],[Measured Value]]&lt;E195,E195&lt;E194,E194&lt;E193,E193&lt;E192,E192&lt;E191)</f>
        <v>0</v>
      </c>
      <c r="S196" s="3" t="b">
        <f>AND(Table1689106[[#This Row],[Measured Value]]&gt;E195,E195&lt;E194,E194&gt;E193,E193&lt;E192,E192&gt;E191,E191&lt;E190,E190&gt;E189,E189&lt;E188,E188&gt;E187,E187&lt;E186,E186&gt;E185,E185&lt;E184,E184&gt;E183)</f>
        <v>0</v>
      </c>
      <c r="T196" s="3" t="b">
        <f>AND(Table1689106[[#This Row],[Measured Value]]&lt;F195,F195&gt;F194,F194&lt;F193,F193&gt;F192,F192&lt;F191,F191&gt;F190,F190&lt;F189,F189&gt;F188,F188&lt;F187,F187&gt;F186,F186&lt;F185,F185&gt;F184,F184&lt;F183)</f>
        <v>0</v>
      </c>
      <c r="AB196"/>
      <c r="AC196"/>
      <c r="AF196"/>
      <c r="AH196"/>
    </row>
    <row r="197" spans="1:34" x14ac:dyDescent="0.25">
      <c r="A197" s="2">
        <v>43370</v>
      </c>
      <c r="B197" s="17">
        <v>822</v>
      </c>
      <c r="C197" s="21" t="s">
        <v>40</v>
      </c>
      <c r="D197" s="25">
        <v>3.51</v>
      </c>
      <c r="E197" s="22">
        <f>'[1]pH meter #2__083118AM'!$O$2</f>
        <v>3.5073563535911592</v>
      </c>
      <c r="F1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43370.348611111112</v>
      </c>
      <c r="G197" s="6">
        <f>Table1689106[[#This Row],[Mean Value]]+$V$2</f>
        <v>3.527303060242065</v>
      </c>
      <c r="H197" s="6">
        <f>Table1689106[[#This Row],[Mean Value]]-$V$2</f>
        <v>3.4874096469402533</v>
      </c>
      <c r="I197" s="26">
        <f>Table1689106[[#This Row],[Mean Value]]+$W$2</f>
        <v>3.5472497668929703</v>
      </c>
      <c r="J197" s="26">
        <f>Table1689106[[#This Row],[Mean Value]]-($W$2)</f>
        <v>3.467462940289348</v>
      </c>
      <c r="K197" s="8">
        <f>Table1689106[[#This Row],[Mean Value]]+$X$2</f>
        <v>3.5671964735438761</v>
      </c>
      <c r="L197" s="9">
        <f>Table1689106[[#This Row],[Mean Value]]-$X$2</f>
        <v>3.4475162336384422</v>
      </c>
      <c r="M197" s="23" t="str">
        <f t="array" ref="M197">IF(OR(D197&lt;$AF$2, D197&gt;$AE$2), "Yes", "No")</f>
        <v>No</v>
      </c>
      <c r="N197" s="3"/>
      <c r="O197" s="3" t="b">
        <f>AND(Table1689106[[#This Row],[Measured Value]]&gt;Table1689106[[#This Row],[Mean Value]],D196&gt;E196,D195&gt;E195,D194&gt;E194,D193&gt;E193,D192&gt;E192,D191&gt;E191,D190&gt;E190)</f>
        <v>1</v>
      </c>
      <c r="P197" s="3" t="b">
        <f>AND(Table1689106[[#This Row],[Measured Value]]&lt;Table1689106[[#This Row],[Mean Value]],D196&lt;E196,D195&lt;E195,D194&lt;E194,D193&lt;E193,D192&lt;E192,D191&lt;E191,D190&lt;E190)</f>
        <v>0</v>
      </c>
      <c r="Q197" s="3" t="b">
        <f>AND(Table1689106[[#This Row],[Measured Value]]&gt;E196,E196&gt;E195,E195&gt;E194,E194&gt;E193,E193&gt;E192)</f>
        <v>0</v>
      </c>
      <c r="R197" s="3" t="b">
        <f>AND(Table1689106[[#This Row],[Measured Value]]&lt;E196,E196&lt;E195,E195&lt;E194,E194&lt;E193,E193&lt;E192)</f>
        <v>0</v>
      </c>
      <c r="S197" s="3" t="b">
        <f>AND(Table1689106[[#This Row],[Measured Value]]&gt;E196,E196&lt;E195,E195&gt;E194,E194&lt;E193,E193&gt;E192,E192&lt;E191,E191&gt;E190,E190&lt;E189,E189&gt;E188,E188&lt;E187,E187&gt;E186,E186&lt;E185,E185&gt;E184)</f>
        <v>0</v>
      </c>
      <c r="T197" s="3" t="b">
        <f>AND(Table1689106[[#This Row],[Measured Value]]&lt;F196,F196&gt;F195,F195&lt;F194,F194&gt;F193,F193&lt;F192,F192&gt;F191,F191&lt;F190,F190&gt;F189,F189&lt;F188,F188&gt;F187,F187&lt;F186,F186&gt;F185,F185&lt;F184)</f>
        <v>0</v>
      </c>
      <c r="AB197"/>
      <c r="AC197"/>
      <c r="AF197"/>
      <c r="AH197"/>
    </row>
    <row r="198" spans="1:34" x14ac:dyDescent="0.25">
      <c r="A198" s="2">
        <v>43370</v>
      </c>
      <c r="B198" s="17">
        <v>910</v>
      </c>
      <c r="C198" s="21" t="s">
        <v>40</v>
      </c>
      <c r="D198" s="25">
        <v>3.51</v>
      </c>
      <c r="E198" s="22">
        <f>'[1]pH meter #2__083118AM'!$O$2</f>
        <v>3.5073563535911592</v>
      </c>
      <c r="F1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43370.381944444445</v>
      </c>
      <c r="G198" s="6">
        <f>Table1689106[[#This Row],[Mean Value]]+$V$2</f>
        <v>3.527303060242065</v>
      </c>
      <c r="H198" s="6">
        <f>Table1689106[[#This Row],[Mean Value]]-$V$2</f>
        <v>3.4874096469402533</v>
      </c>
      <c r="I198" s="26">
        <f>Table1689106[[#This Row],[Mean Value]]+$W$2</f>
        <v>3.5472497668929703</v>
      </c>
      <c r="J198" s="26">
        <f>Table1689106[[#This Row],[Mean Value]]-($W$2)</f>
        <v>3.467462940289348</v>
      </c>
      <c r="K198" s="8">
        <f>Table1689106[[#This Row],[Mean Value]]+$X$2</f>
        <v>3.5671964735438761</v>
      </c>
      <c r="L198" s="9">
        <f>Table1689106[[#This Row],[Mean Value]]-$X$2</f>
        <v>3.4475162336384422</v>
      </c>
      <c r="M198" s="23" t="str">
        <f t="array" ref="M198">IF(OR(D198&lt;$AF$2, D198&gt;$AE$2), "Yes", "No")</f>
        <v>No</v>
      </c>
      <c r="N198" s="3"/>
      <c r="O198" s="3" t="b">
        <f>AND(Table1689106[[#This Row],[Measured Value]]&gt;Table1689106[[#This Row],[Mean Value]],D197&gt;E197,D196&gt;E196,D195&gt;E195,D194&gt;E194,D193&gt;E193,D192&gt;E192,D191&gt;E191)</f>
        <v>1</v>
      </c>
      <c r="P198" s="3" t="b">
        <f>AND(Table1689106[[#This Row],[Measured Value]]&lt;Table1689106[[#This Row],[Mean Value]],D197&lt;E197,D196&lt;E196,D195&lt;E195,D194&lt;E194,D193&lt;E193,D192&lt;E192,D191&lt;E191)</f>
        <v>0</v>
      </c>
      <c r="Q198" s="3" t="b">
        <f>AND(Table1689106[[#This Row],[Measured Value]]&gt;E197,E197&gt;E196,E196&gt;E195,E195&gt;E194,E194&gt;E193)</f>
        <v>0</v>
      </c>
      <c r="R198" s="3" t="b">
        <f>AND(Table1689106[[#This Row],[Measured Value]]&lt;E197,E197&lt;E196,E196&lt;E195,E195&lt;E194,E194&lt;E193)</f>
        <v>0</v>
      </c>
      <c r="S198" s="3" t="b">
        <f>AND(Table1689106[[#This Row],[Measured Value]]&gt;E197,E197&lt;E196,E196&gt;E195,E195&lt;E194,E194&gt;E193,E193&lt;E192,E192&gt;E191,E191&lt;E190,E190&gt;E189,E189&lt;E188,E188&gt;E187,E187&lt;E186,E186&gt;E185)</f>
        <v>0</v>
      </c>
      <c r="T198" s="3" t="b">
        <f>AND(Table1689106[[#This Row],[Measured Value]]&lt;F197,F197&gt;F196,F196&lt;F195,F195&gt;F194,F194&lt;F193,F193&gt;F192,F192&lt;F191,F191&gt;F190,F190&lt;F189,F189&gt;F188,F188&lt;F187,F187&gt;F186,F186&lt;F185)</f>
        <v>0</v>
      </c>
      <c r="AB198"/>
      <c r="AC198"/>
      <c r="AF198"/>
      <c r="AH198"/>
    </row>
    <row r="199" spans="1:34" x14ac:dyDescent="0.25">
      <c r="A199" s="2">
        <v>43370</v>
      </c>
      <c r="B199" s="17">
        <v>940</v>
      </c>
      <c r="C199" s="21" t="s">
        <v>31</v>
      </c>
      <c r="D199" s="25">
        <v>3.5</v>
      </c>
      <c r="E199" s="22">
        <f>'[1]pH meter #2__083118AM'!$O$2</f>
        <v>3.5073563535911592</v>
      </c>
      <c r="F1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43370.402777777781</v>
      </c>
      <c r="G199" s="6">
        <f>Table1689106[[#This Row],[Mean Value]]+$V$2</f>
        <v>3.527303060242065</v>
      </c>
      <c r="H199" s="6">
        <f>Table1689106[[#This Row],[Mean Value]]-$V$2</f>
        <v>3.4874096469402533</v>
      </c>
      <c r="I199" s="26">
        <f>Table1689106[[#This Row],[Mean Value]]+$W$2</f>
        <v>3.5472497668929703</v>
      </c>
      <c r="J199" s="26">
        <f>Table1689106[[#This Row],[Mean Value]]-($W$2)</f>
        <v>3.467462940289348</v>
      </c>
      <c r="K199" s="8">
        <f>Table1689106[[#This Row],[Mean Value]]+$X$2</f>
        <v>3.5671964735438761</v>
      </c>
      <c r="L199" s="9">
        <f>Table1689106[[#This Row],[Mean Value]]-$X$2</f>
        <v>3.4475162336384422</v>
      </c>
      <c r="M199" s="23" t="str">
        <f t="array" ref="M199">IF(OR(D199&lt;$AF$2, D199&gt;$AE$2), "Yes", "No")</f>
        <v>No</v>
      </c>
      <c r="N199" s="3"/>
      <c r="O199" s="3" t="b">
        <f>AND(Table1689106[[#This Row],[Measured Value]]&gt;Table1689106[[#This Row],[Mean Value]],D198&gt;E198,D197&gt;E197,D196&gt;E196,D195&gt;E195,D194&gt;E194,D193&gt;E193,D192&gt;E192)</f>
        <v>0</v>
      </c>
      <c r="P199" s="3" t="b">
        <f>AND(Table1689106[[#This Row],[Measured Value]]&lt;Table1689106[[#This Row],[Mean Value]],D198&lt;E198,D197&lt;E197,D196&lt;E196,D195&lt;E195,D194&lt;E194,D193&lt;E193,D192&lt;E192)</f>
        <v>0</v>
      </c>
      <c r="Q199" s="3" t="b">
        <f>AND(Table1689106[[#This Row],[Measured Value]]&gt;E198,E198&gt;E197,E197&gt;E196,E196&gt;E195,E195&gt;E194)</f>
        <v>0</v>
      </c>
      <c r="R199" s="3" t="b">
        <f>AND(Table1689106[[#This Row],[Measured Value]]&lt;E198,E198&lt;E197,E197&lt;E196,E196&lt;E195,E195&lt;E194)</f>
        <v>0</v>
      </c>
      <c r="S199" s="3" t="b">
        <f>AND(Table1689106[[#This Row],[Measured Value]]&gt;E198,E198&lt;E197,E197&gt;E196,E196&lt;E195,E195&gt;E194,E194&lt;E193,E193&gt;E192,E192&lt;E191,E191&gt;E190,E190&lt;E189,E189&gt;E188,E188&lt;E187,E187&gt;E186)</f>
        <v>0</v>
      </c>
      <c r="T199" s="3" t="b">
        <f>AND(Table1689106[[#This Row],[Measured Value]]&lt;F198,F198&gt;F197,F197&lt;F196,F196&gt;F195,F195&lt;F194,F194&gt;F193,F193&lt;F192,F192&gt;F191,F191&lt;F190,F190&gt;F189,F189&lt;F188,F188&gt;F187,F187&lt;F186)</f>
        <v>0</v>
      </c>
      <c r="AB199"/>
      <c r="AC199"/>
      <c r="AF199"/>
      <c r="AH199"/>
    </row>
    <row r="200" spans="1:34" x14ac:dyDescent="0.25">
      <c r="A200" s="2">
        <v>43370</v>
      </c>
      <c r="B200" s="17">
        <v>1020</v>
      </c>
      <c r="C200" s="21" t="s">
        <v>35</v>
      </c>
      <c r="D200" s="25">
        <v>3.51</v>
      </c>
      <c r="E200" s="22">
        <f>'[1]pH meter #2__083118AM'!$O$2</f>
        <v>3.5073563535911592</v>
      </c>
      <c r="F2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43370.430555555555</v>
      </c>
      <c r="G200" s="6">
        <f>Table1689106[[#This Row],[Mean Value]]+$V$2</f>
        <v>3.527303060242065</v>
      </c>
      <c r="H200" s="6">
        <f>Table1689106[[#This Row],[Mean Value]]-$V$2</f>
        <v>3.4874096469402533</v>
      </c>
      <c r="I200" s="26">
        <f>Table1689106[[#This Row],[Mean Value]]+$W$2</f>
        <v>3.5472497668929703</v>
      </c>
      <c r="J200" s="26">
        <f>Table1689106[[#This Row],[Mean Value]]-($W$2)</f>
        <v>3.467462940289348</v>
      </c>
      <c r="K200" s="8">
        <f>Table1689106[[#This Row],[Mean Value]]+$X$2</f>
        <v>3.5671964735438761</v>
      </c>
      <c r="L200" s="9">
        <f>Table1689106[[#This Row],[Mean Value]]-$X$2</f>
        <v>3.4475162336384422</v>
      </c>
      <c r="M200" s="23" t="str">
        <f t="array" ref="M200">IF(OR(D200&lt;$AF$2, D200&gt;$AE$2), "Yes", "No")</f>
        <v>No</v>
      </c>
      <c r="N200" s="3"/>
      <c r="O200" s="3" t="b">
        <f>AND(Table1689106[[#This Row],[Measured Value]]&gt;Table1689106[[#This Row],[Mean Value]],D199&gt;E199,D198&gt;E198,D197&gt;E197,D196&gt;E196,D195&gt;E195,D194&gt;E194,D193&gt;E193)</f>
        <v>0</v>
      </c>
      <c r="P200" s="3" t="b">
        <f>AND(Table1689106[[#This Row],[Measured Value]]&lt;Table1689106[[#This Row],[Mean Value]],D199&lt;E199,D198&lt;E198,D197&lt;E197,D196&lt;E196,D195&lt;E195,D194&lt;E194,D193&lt;E193)</f>
        <v>0</v>
      </c>
      <c r="Q200" s="3" t="b">
        <f>AND(Table1689106[[#This Row],[Measured Value]]&gt;E199,E199&gt;E198,E198&gt;E197,E197&gt;E196,E196&gt;E195)</f>
        <v>0</v>
      </c>
      <c r="R200" s="3" t="b">
        <f>AND(Table1689106[[#This Row],[Measured Value]]&lt;E199,E199&lt;E198,E198&lt;E197,E197&lt;E196,E196&lt;E195)</f>
        <v>0</v>
      </c>
      <c r="S200" s="3" t="b">
        <f>AND(Table1689106[[#This Row],[Measured Value]]&gt;E199,E199&lt;E198,E198&gt;E197,E197&lt;E196,E196&gt;E195,E195&lt;E194,E194&gt;E193,E193&lt;E192,E192&gt;E191,E191&lt;E190,E190&gt;E189,E189&lt;E188,E188&gt;E187)</f>
        <v>0</v>
      </c>
      <c r="T200" s="3" t="b">
        <f>AND(Table1689106[[#This Row],[Measured Value]]&lt;F199,F199&gt;F198,F198&lt;F197,F197&gt;F196,F196&lt;F195,F195&gt;F194,F194&lt;F193,F193&gt;F192,F192&lt;F191,F191&gt;F190,F190&lt;F189,F189&gt;F188,F188&lt;F187)</f>
        <v>0</v>
      </c>
      <c r="AB200"/>
      <c r="AC200"/>
      <c r="AF200"/>
      <c r="AH200"/>
    </row>
    <row r="201" spans="1:34" x14ac:dyDescent="0.25">
      <c r="A201" s="2">
        <v>43370</v>
      </c>
      <c r="B201" s="17">
        <v>1039</v>
      </c>
      <c r="C201" s="21" t="s">
        <v>31</v>
      </c>
      <c r="D201" s="25">
        <v>3.5</v>
      </c>
      <c r="E201" s="22">
        <f>'[1]pH meter #2__083118AM'!$O$2</f>
        <v>3.5073563535911592</v>
      </c>
      <c r="F2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43370.443749999999</v>
      </c>
      <c r="G201" s="6">
        <f>Table1689106[[#This Row],[Mean Value]]+$V$2</f>
        <v>3.527303060242065</v>
      </c>
      <c r="H201" s="6">
        <f>Table1689106[[#This Row],[Mean Value]]-$V$2</f>
        <v>3.4874096469402533</v>
      </c>
      <c r="I201" s="26">
        <f>Table1689106[[#This Row],[Mean Value]]+$W$2</f>
        <v>3.5472497668929703</v>
      </c>
      <c r="J201" s="26">
        <f>Table1689106[[#This Row],[Mean Value]]-($W$2)</f>
        <v>3.467462940289348</v>
      </c>
      <c r="K201" s="8">
        <f>Table1689106[[#This Row],[Mean Value]]+$X$2</f>
        <v>3.5671964735438761</v>
      </c>
      <c r="L201" s="9">
        <f>Table1689106[[#This Row],[Mean Value]]-$X$2</f>
        <v>3.4475162336384422</v>
      </c>
      <c r="M201" s="23" t="str">
        <f t="array" ref="M201">IF(OR(D201&lt;$AF$2, D201&gt;$AE$2), "Yes", "No")</f>
        <v>No</v>
      </c>
      <c r="N201" s="3"/>
      <c r="O201" s="3" t="b">
        <f>AND(Table1689106[[#This Row],[Measured Value]]&gt;Table1689106[[#This Row],[Mean Value]],D200&gt;E200,D199&gt;E199,D198&gt;E198,D197&gt;E197,D196&gt;E196,D195&gt;E195,D194&gt;E194)</f>
        <v>0</v>
      </c>
      <c r="P201" s="3" t="b">
        <f>AND(Table1689106[[#This Row],[Measured Value]]&lt;Table1689106[[#This Row],[Mean Value]],D200&lt;E200,D199&lt;E199,D198&lt;E198,D197&lt;E197,D196&lt;E196,D195&lt;E195,D194&lt;E194)</f>
        <v>0</v>
      </c>
      <c r="Q201" s="3" t="b">
        <f>AND(Table1689106[[#This Row],[Measured Value]]&gt;E200,E200&gt;E199,E199&gt;E198,E198&gt;E197,E197&gt;E196)</f>
        <v>0</v>
      </c>
      <c r="R201" s="3" t="b">
        <f>AND(Table1689106[[#This Row],[Measured Value]]&lt;E200,E200&lt;E199,E199&lt;E198,E198&lt;E197,E197&lt;E196)</f>
        <v>0</v>
      </c>
      <c r="S201" s="3" t="b">
        <f>AND(Table1689106[[#This Row],[Measured Value]]&gt;E200,E200&lt;E199,E199&gt;E198,E198&lt;E197,E197&gt;E196,E196&lt;E195,E195&gt;E194,E194&lt;E193,E193&gt;E192,E192&lt;E191,E191&gt;E190,E190&lt;E189,E189&gt;E188)</f>
        <v>0</v>
      </c>
      <c r="T201" s="3" t="b">
        <f>AND(Table1689106[[#This Row],[Measured Value]]&lt;F200,F200&gt;F199,F199&lt;F198,F198&gt;F197,F197&lt;F196,F196&gt;F195,F195&lt;F194,F194&gt;F193,F193&lt;F192,F192&gt;F191,F191&lt;F190,F190&gt;F189,F189&lt;F188)</f>
        <v>0</v>
      </c>
      <c r="AB201"/>
      <c r="AC201"/>
      <c r="AF201"/>
      <c r="AH201"/>
    </row>
    <row r="202" spans="1:34" ht="15.75" customHeight="1" x14ac:dyDescent="0.25">
      <c r="A202" s="2">
        <v>43370</v>
      </c>
      <c r="B202" s="17">
        <v>1105</v>
      </c>
      <c r="C202" s="21" t="s">
        <v>31</v>
      </c>
      <c r="D202" s="25">
        <v>3.48</v>
      </c>
      <c r="E202" s="22">
        <f>'[1]pH meter #2__083118AM'!$O$2</f>
        <v>3.5073563535911592</v>
      </c>
      <c r="F2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43370.461805555555</v>
      </c>
      <c r="G202" s="6">
        <f>Table1689106[[#This Row],[Mean Value]]+$V$2</f>
        <v>3.527303060242065</v>
      </c>
      <c r="H202" s="6">
        <f>Table1689106[[#This Row],[Mean Value]]-$V$2</f>
        <v>3.4874096469402533</v>
      </c>
      <c r="I202" s="26">
        <f>Table1689106[[#This Row],[Mean Value]]+$W$2</f>
        <v>3.5472497668929703</v>
      </c>
      <c r="J202" s="26">
        <f>Table1689106[[#This Row],[Mean Value]]-($W$2)</f>
        <v>3.467462940289348</v>
      </c>
      <c r="K202" s="8">
        <f>Table1689106[[#This Row],[Mean Value]]+$X$2</f>
        <v>3.5671964735438761</v>
      </c>
      <c r="L202" s="9">
        <f>Table1689106[[#This Row],[Mean Value]]-$X$2</f>
        <v>3.4475162336384422</v>
      </c>
      <c r="M202" s="23" t="str">
        <f t="array" ref="M202">IF(OR(D202&lt;$AF$2, D202&gt;$AE$2), "Yes", "No")</f>
        <v>No</v>
      </c>
      <c r="N202" s="3"/>
      <c r="O202" s="3" t="b">
        <f>AND(Table1689106[[#This Row],[Measured Value]]&gt;Table1689106[[#This Row],[Mean Value]],D201&gt;E201,D200&gt;E200,D199&gt;E199,D198&gt;E198,D197&gt;E197,D196&gt;E196,D195&gt;E195)</f>
        <v>0</v>
      </c>
      <c r="P202" s="3" t="b">
        <f>AND(Table1689106[[#This Row],[Measured Value]]&lt;Table1689106[[#This Row],[Mean Value]],D201&lt;E201,D200&lt;E200,D199&lt;E199,D198&lt;E198,D197&lt;E197,D196&lt;E196,D195&lt;E195)</f>
        <v>0</v>
      </c>
      <c r="Q202" s="3" t="b">
        <f>AND(Table1689106[[#This Row],[Measured Value]]&gt;E201,E201&gt;E200,E200&gt;E199,E199&gt;E198,E198&gt;E197)</f>
        <v>0</v>
      </c>
      <c r="R202" s="3" t="b">
        <f>AND(Table1689106[[#This Row],[Measured Value]]&lt;E201,E201&lt;E200,E200&lt;E199,E199&lt;E198,E198&lt;E197)</f>
        <v>0</v>
      </c>
      <c r="S202" s="3" t="b">
        <f>AND(Table1689106[[#This Row],[Measured Value]]&gt;E201,E201&lt;E200,E200&gt;E199,E199&lt;E198,E198&gt;E197,E197&lt;E196,E196&gt;E195,E195&lt;E194,E194&gt;E193,E193&lt;E192,E192&gt;E191,E191&lt;E190,E190&gt;E189)</f>
        <v>0</v>
      </c>
      <c r="T202" s="3" t="b">
        <f>AND(Table1689106[[#This Row],[Measured Value]]&lt;F201,F201&gt;F200,F200&lt;F199,F199&gt;F198,F198&lt;F197,F197&gt;F196,F196&lt;F195,F195&gt;F194,F194&lt;F193,F193&gt;F192,F192&lt;F191,F191&gt;F190,F190&lt;F189)</f>
        <v>0</v>
      </c>
      <c r="AB202"/>
      <c r="AC202"/>
      <c r="AF202"/>
      <c r="AH202"/>
    </row>
    <row r="203" spans="1:34" x14ac:dyDescent="0.25">
      <c r="A203" s="2">
        <v>43370</v>
      </c>
      <c r="B203" s="17">
        <v>1221</v>
      </c>
      <c r="C203" s="21" t="s">
        <v>31</v>
      </c>
      <c r="D203" s="25">
        <v>3.5</v>
      </c>
      <c r="E203" s="22">
        <f>'[1]pH meter #2__083118AM'!$O$2</f>
        <v>3.5073563535911592</v>
      </c>
      <c r="F2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43370.51458333333</v>
      </c>
      <c r="G203" s="6">
        <f>Table1689106[[#This Row],[Mean Value]]+$V$2</f>
        <v>3.527303060242065</v>
      </c>
      <c r="H203" s="6">
        <f>Table1689106[[#This Row],[Mean Value]]-$V$2</f>
        <v>3.4874096469402533</v>
      </c>
      <c r="I203" s="26">
        <f>Table1689106[[#This Row],[Mean Value]]+$W$2</f>
        <v>3.5472497668929703</v>
      </c>
      <c r="J203" s="26">
        <f>Table1689106[[#This Row],[Mean Value]]-($W$2)</f>
        <v>3.467462940289348</v>
      </c>
      <c r="K203" s="8">
        <f>Table1689106[[#This Row],[Mean Value]]+$X$2</f>
        <v>3.5671964735438761</v>
      </c>
      <c r="L203" s="9">
        <f>Table1689106[[#This Row],[Mean Value]]-$X$2</f>
        <v>3.4475162336384422</v>
      </c>
      <c r="M203" s="23" t="str">
        <f t="array" ref="M203">IF(OR(D203&lt;$AF$2, D203&gt;$AE$2), "Yes", "No")</f>
        <v>No</v>
      </c>
      <c r="N203" s="3"/>
      <c r="O203" s="3" t="b">
        <f>AND(Table1689106[[#This Row],[Measured Value]]&gt;Table1689106[[#This Row],[Mean Value]],D202&gt;E202,D201&gt;E201,D200&gt;E200,D199&gt;E199,D198&gt;E198,D197&gt;E197,D196&gt;E196)</f>
        <v>0</v>
      </c>
      <c r="P203" s="3" t="b">
        <f>AND(Table1689106[[#This Row],[Measured Value]]&lt;Table1689106[[#This Row],[Mean Value]],D202&lt;E202,D201&lt;E201,D200&lt;E200,D199&lt;E199,D198&lt;E198,D197&lt;E197,D196&lt;E196)</f>
        <v>0</v>
      </c>
      <c r="Q203" s="3" t="b">
        <f>AND(Table1689106[[#This Row],[Measured Value]]&gt;E202,E202&gt;E201,E201&gt;E200,E200&gt;E199,E199&gt;E198)</f>
        <v>0</v>
      </c>
      <c r="R203" s="3" t="b">
        <f>AND(Table1689106[[#This Row],[Measured Value]]&lt;E202,E202&lt;E201,E201&lt;E200,E200&lt;E199,E199&lt;E198)</f>
        <v>0</v>
      </c>
      <c r="S203" s="3" t="b">
        <f>AND(Table1689106[[#This Row],[Measured Value]]&gt;E202,E202&lt;E201,E201&gt;E200,E200&lt;E199,E199&gt;E198,E198&lt;E197,E197&gt;E196,E196&lt;E195,E195&gt;E194,E194&lt;E193,E193&gt;E192,E192&lt;E191,E191&gt;E190)</f>
        <v>0</v>
      </c>
      <c r="T203" s="3" t="b">
        <f>AND(Table1689106[[#This Row],[Measured Value]]&lt;F202,F202&gt;F201,F201&lt;F200,F200&gt;F199,F199&lt;F198,F198&gt;F197,F197&lt;F196,F196&gt;F195,F195&lt;F194,F194&gt;F193,F193&lt;F192,F192&gt;F191,F191&lt;F190)</f>
        <v>0</v>
      </c>
      <c r="AB203"/>
      <c r="AC203"/>
      <c r="AF203"/>
      <c r="AH203"/>
    </row>
    <row r="204" spans="1:34" x14ac:dyDescent="0.25">
      <c r="A204" s="2">
        <v>43370</v>
      </c>
      <c r="B204" s="17">
        <v>1310</v>
      </c>
      <c r="C204" s="21" t="s">
        <v>31</v>
      </c>
      <c r="D204" s="25">
        <v>3.49</v>
      </c>
      <c r="E204" s="22">
        <f>'[1]pH meter #2__083118AM'!$O$2</f>
        <v>3.5073563535911592</v>
      </c>
      <c r="F2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43370.548611111109</v>
      </c>
      <c r="G204" s="6">
        <f>Table1689106[[#This Row],[Mean Value]]+$V$2</f>
        <v>3.527303060242065</v>
      </c>
      <c r="H204" s="6">
        <f>Table1689106[[#This Row],[Mean Value]]-$V$2</f>
        <v>3.4874096469402533</v>
      </c>
      <c r="I204" s="26">
        <f>Table1689106[[#This Row],[Mean Value]]+$W$2</f>
        <v>3.5472497668929703</v>
      </c>
      <c r="J204" s="26">
        <f>Table1689106[[#This Row],[Mean Value]]-($W$2)</f>
        <v>3.467462940289348</v>
      </c>
      <c r="K204" s="8">
        <f>Table1689106[[#This Row],[Mean Value]]+$X$2</f>
        <v>3.5671964735438761</v>
      </c>
      <c r="L204" s="9">
        <f>Table1689106[[#This Row],[Mean Value]]-$X$2</f>
        <v>3.4475162336384422</v>
      </c>
      <c r="M204" s="23" t="str">
        <f t="array" ref="M204">IF(OR(D204&lt;$AF$2, D204&gt;$AE$2), "Yes", "No")</f>
        <v>No</v>
      </c>
      <c r="N204" s="3"/>
      <c r="O204" s="3" t="b">
        <f>AND(Table1689106[[#This Row],[Measured Value]]&gt;Table1689106[[#This Row],[Mean Value]],D203&gt;E203,D202&gt;E202,D201&gt;E201,D200&gt;E200,D199&gt;E199,D198&gt;E198,D197&gt;E197)</f>
        <v>0</v>
      </c>
      <c r="P204" s="3" t="b">
        <f>AND(Table1689106[[#This Row],[Measured Value]]&lt;Table1689106[[#This Row],[Mean Value]],D203&lt;E203,D202&lt;E202,D201&lt;E201,D200&lt;E200,D199&lt;E199,D198&lt;E198,D197&lt;E197)</f>
        <v>0</v>
      </c>
      <c r="Q204" s="3" t="b">
        <f>AND(Table1689106[[#This Row],[Measured Value]]&gt;E203,E203&gt;E202,E202&gt;E201,E201&gt;E200,E200&gt;E199)</f>
        <v>0</v>
      </c>
      <c r="R204" s="3" t="b">
        <f>AND(Table1689106[[#This Row],[Measured Value]]&lt;E203,E203&lt;E202,E202&lt;E201,E201&lt;E200,E200&lt;E199)</f>
        <v>0</v>
      </c>
      <c r="S204" s="3" t="b">
        <f>AND(Table1689106[[#This Row],[Measured Value]]&gt;E203,E203&lt;E202,E202&gt;E201,E201&lt;E200,E200&gt;E199,E199&lt;E198,E198&gt;E197,E197&lt;E196,E196&gt;E195,E195&lt;E194,E194&gt;E193,E193&lt;E192,E192&gt;E191)</f>
        <v>0</v>
      </c>
      <c r="T204" s="3" t="b">
        <f>AND(Table1689106[[#This Row],[Measured Value]]&lt;F203,F203&gt;F202,F202&lt;F201,F201&gt;F200,F200&lt;F199,F199&gt;F198,F198&lt;F197,F197&gt;F196,F196&lt;F195,F195&gt;F194,F194&lt;F193,F193&gt;F192,F192&lt;F191)</f>
        <v>0</v>
      </c>
      <c r="AB204"/>
      <c r="AC204"/>
      <c r="AF204"/>
      <c r="AH204"/>
    </row>
    <row r="205" spans="1:34" x14ac:dyDescent="0.25">
      <c r="A205" s="2">
        <v>43370</v>
      </c>
      <c r="B205" s="17">
        <v>1340</v>
      </c>
      <c r="C205" s="21" t="s">
        <v>35</v>
      </c>
      <c r="D205" s="25">
        <v>3.5</v>
      </c>
      <c r="E205" s="22">
        <f>'[1]pH meter #2__083118AM'!$O$2</f>
        <v>3.5073563535911592</v>
      </c>
      <c r="F2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43370.569444444445</v>
      </c>
      <c r="G205" s="6">
        <f>Table1689106[[#This Row],[Mean Value]]+$V$2</f>
        <v>3.527303060242065</v>
      </c>
      <c r="H205" s="6">
        <f>Table1689106[[#This Row],[Mean Value]]-$V$2</f>
        <v>3.4874096469402533</v>
      </c>
      <c r="I205" s="26">
        <f>Table1689106[[#This Row],[Mean Value]]+$W$2</f>
        <v>3.5472497668929703</v>
      </c>
      <c r="J205" s="26">
        <f>Table1689106[[#This Row],[Mean Value]]-($W$2)</f>
        <v>3.467462940289348</v>
      </c>
      <c r="K205" s="8">
        <f>Table1689106[[#This Row],[Mean Value]]+$X$2</f>
        <v>3.5671964735438761</v>
      </c>
      <c r="L205" s="9">
        <f>Table1689106[[#This Row],[Mean Value]]-$X$2</f>
        <v>3.4475162336384422</v>
      </c>
      <c r="M205" s="23" t="str">
        <f t="array" ref="M205">IF(OR(D205&lt;$AF$2, D205&gt;$AE$2), "Yes", "No")</f>
        <v>No</v>
      </c>
      <c r="N205" s="3"/>
      <c r="O205" s="3" t="b">
        <f>AND(Table1689106[[#This Row],[Measured Value]]&gt;Table1689106[[#This Row],[Mean Value]],D204&gt;E204,D203&gt;E203,D202&gt;E202,D201&gt;E201,D200&gt;E200,D199&gt;E199,D198&gt;E198)</f>
        <v>0</v>
      </c>
      <c r="P205" s="3" t="b">
        <f>AND(Table1689106[[#This Row],[Measured Value]]&lt;Table1689106[[#This Row],[Mean Value]],D204&lt;E204,D203&lt;E203,D202&lt;E202,D201&lt;E201,D200&lt;E200,D199&lt;E199,D198&lt;E198)</f>
        <v>0</v>
      </c>
      <c r="Q205" s="3" t="b">
        <f>AND(Table1689106[[#This Row],[Measured Value]]&gt;E204,E204&gt;E203,E203&gt;E202,E202&gt;E201,E201&gt;E200)</f>
        <v>0</v>
      </c>
      <c r="R205" s="3" t="b">
        <f>AND(Table1689106[[#This Row],[Measured Value]]&lt;E204,E204&lt;E203,E203&lt;E202,E202&lt;E201,E201&lt;E200)</f>
        <v>0</v>
      </c>
      <c r="S205" s="3" t="b">
        <f>AND(Table1689106[[#This Row],[Measured Value]]&gt;E204,E204&lt;E203,E203&gt;E202,E202&lt;E201,E201&gt;E200,E200&lt;E199,E199&gt;E198,E198&lt;E197,E197&gt;E196,E196&lt;E195,E195&gt;E194,E194&lt;E193,E193&gt;E192)</f>
        <v>0</v>
      </c>
      <c r="T205" s="3" t="b">
        <f>AND(Table1689106[[#This Row],[Measured Value]]&lt;F204,F204&gt;F203,F203&lt;F202,F202&gt;F201,F201&lt;F200,F200&gt;F199,F199&lt;F198,F198&gt;F197,F197&lt;F196,F196&gt;F195,F195&lt;F194,F194&gt;F193,F193&lt;F192)</f>
        <v>0</v>
      </c>
      <c r="AB205"/>
      <c r="AC205"/>
      <c r="AF205"/>
      <c r="AH205"/>
    </row>
    <row r="206" spans="1:34" x14ac:dyDescent="0.25">
      <c r="A206" s="2">
        <v>43370</v>
      </c>
      <c r="B206" s="17">
        <v>1350</v>
      </c>
      <c r="C206" s="21" t="s">
        <v>46</v>
      </c>
      <c r="D206" s="25">
        <v>3.48</v>
      </c>
      <c r="E206" s="22">
        <f>'[1]pH meter #2__083118AM'!$O$2</f>
        <v>3.5073563535911592</v>
      </c>
      <c r="F2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43370.576388888891</v>
      </c>
      <c r="G206" s="6">
        <f>Table1689106[[#This Row],[Mean Value]]+$V$2</f>
        <v>3.527303060242065</v>
      </c>
      <c r="H206" s="6">
        <f>Table1689106[[#This Row],[Mean Value]]-$V$2</f>
        <v>3.4874096469402533</v>
      </c>
      <c r="I206" s="26">
        <f>Table1689106[[#This Row],[Mean Value]]+$W$2</f>
        <v>3.5472497668929703</v>
      </c>
      <c r="J206" s="26">
        <f>Table1689106[[#This Row],[Mean Value]]-($W$2)</f>
        <v>3.467462940289348</v>
      </c>
      <c r="K206" s="8">
        <f>Table1689106[[#This Row],[Mean Value]]+$X$2</f>
        <v>3.5671964735438761</v>
      </c>
      <c r="L206" s="9">
        <f>Table1689106[[#This Row],[Mean Value]]-$X$2</f>
        <v>3.4475162336384422</v>
      </c>
      <c r="M206" s="23" t="str">
        <f t="array" ref="M206">IF(OR(D206&lt;$AF$2, D206&gt;$AE$2), "Yes", "No")</f>
        <v>No</v>
      </c>
      <c r="N206" s="3"/>
      <c r="O206" s="3" t="b">
        <f>AND(Table1689106[[#This Row],[Measured Value]]&gt;Table1689106[[#This Row],[Mean Value]],D205&gt;E205,D204&gt;E204,D203&gt;E203,D202&gt;E202,D201&gt;E201,D200&gt;E200,D199&gt;E199)</f>
        <v>0</v>
      </c>
      <c r="P206" s="3" t="b">
        <f>AND(Table1689106[[#This Row],[Measured Value]]&lt;Table1689106[[#This Row],[Mean Value]],D205&lt;E205,D204&lt;E204,D203&lt;E203,D202&lt;E202,D201&lt;E201,D200&lt;E200,D199&lt;E199)</f>
        <v>0</v>
      </c>
      <c r="Q206" s="3" t="b">
        <f>AND(Table1689106[[#This Row],[Measured Value]]&gt;E205,E205&gt;E204,E204&gt;E203,E203&gt;E202,E202&gt;E201)</f>
        <v>0</v>
      </c>
      <c r="R206" s="3" t="b">
        <f>AND(Table1689106[[#This Row],[Measured Value]]&lt;E205,E205&lt;E204,E204&lt;E203,E203&lt;E202,E202&lt;E201)</f>
        <v>0</v>
      </c>
      <c r="S206" s="3" t="b">
        <f>AND(Table1689106[[#This Row],[Measured Value]]&gt;E205,E205&lt;E204,E204&gt;E203,E203&lt;E202,E202&gt;E201,E201&lt;E200,E200&gt;E199,E199&lt;E198,E198&gt;E197,E197&lt;E196,E196&gt;E195,E195&lt;E194,E194&gt;E193)</f>
        <v>0</v>
      </c>
      <c r="T206" s="3" t="b">
        <f>AND(Table1689106[[#This Row],[Measured Value]]&lt;F205,F205&gt;F204,F204&lt;F203,F203&gt;F202,F202&lt;F201,F201&gt;F200,F200&lt;F199,F199&gt;F198,F198&lt;F197,F197&gt;F196,F196&lt;F195,F195&gt;F194,F194&lt;F193)</f>
        <v>0</v>
      </c>
      <c r="AB206"/>
      <c r="AC206"/>
      <c r="AF206"/>
      <c r="AH206"/>
    </row>
    <row r="207" spans="1:34" x14ac:dyDescent="0.25">
      <c r="A207" s="2">
        <v>43370</v>
      </c>
      <c r="B207" s="17">
        <v>1415</v>
      </c>
      <c r="C207" s="21" t="s">
        <v>46</v>
      </c>
      <c r="D207" s="25">
        <v>3.48</v>
      </c>
      <c r="E207" s="22">
        <f>'[1]pH meter #2__083118AM'!$O$2</f>
        <v>3.5073563535911592</v>
      </c>
      <c r="F2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43370.59375</v>
      </c>
      <c r="G207" s="6">
        <f>Table1689106[[#This Row],[Mean Value]]+$V$2</f>
        <v>3.527303060242065</v>
      </c>
      <c r="H207" s="6">
        <f>Table1689106[[#This Row],[Mean Value]]-$V$2</f>
        <v>3.4874096469402533</v>
      </c>
      <c r="I207" s="26">
        <f>Table1689106[[#This Row],[Mean Value]]+$W$2</f>
        <v>3.5472497668929703</v>
      </c>
      <c r="J207" s="26">
        <f>Table1689106[[#This Row],[Mean Value]]-($W$2)</f>
        <v>3.467462940289348</v>
      </c>
      <c r="K207" s="8">
        <f>Table1689106[[#This Row],[Mean Value]]+$X$2</f>
        <v>3.5671964735438761</v>
      </c>
      <c r="L207" s="9">
        <f>Table1689106[[#This Row],[Mean Value]]-$X$2</f>
        <v>3.4475162336384422</v>
      </c>
      <c r="M207" s="23" t="str">
        <f t="array" ref="M207">IF(OR(D207&lt;$AF$2, D207&gt;$AE$2), "Yes", "No")</f>
        <v>No</v>
      </c>
      <c r="N207" s="3"/>
      <c r="O207" s="3" t="b">
        <f>AND(Table1689106[[#This Row],[Measured Value]]&gt;Table1689106[[#This Row],[Mean Value]],D206&gt;E206,D205&gt;E205,D204&gt;E204,D203&gt;E203,D202&gt;E202,D201&gt;E201,D200&gt;E200)</f>
        <v>0</v>
      </c>
      <c r="P207" s="3" t="b">
        <f>AND(Table1689106[[#This Row],[Measured Value]]&lt;Table1689106[[#This Row],[Mean Value]],D206&lt;E206,D205&lt;E205,D204&lt;E204,D203&lt;E203,D202&lt;E202,D201&lt;E201,D200&lt;E200)</f>
        <v>0</v>
      </c>
      <c r="Q207" s="3" t="b">
        <f>AND(Table1689106[[#This Row],[Measured Value]]&gt;E206,E206&gt;E205,E205&gt;E204,E204&gt;E203,E203&gt;E202)</f>
        <v>0</v>
      </c>
      <c r="R207" s="3" t="b">
        <f>AND(Table1689106[[#This Row],[Measured Value]]&lt;E206,E206&lt;E205,E205&lt;E204,E204&lt;E203,E203&lt;E202)</f>
        <v>0</v>
      </c>
      <c r="S207" s="3" t="b">
        <f>AND(Table1689106[[#This Row],[Measured Value]]&gt;E206,E206&lt;E205,E205&gt;E204,E204&lt;E203,E203&gt;E202,E202&lt;E201,E201&gt;E200,E200&lt;E199,E199&gt;E198,E198&lt;E197,E197&gt;E196,E196&lt;E195,E195&gt;E194)</f>
        <v>0</v>
      </c>
      <c r="T207" s="3" t="b">
        <f>AND(Table1689106[[#This Row],[Measured Value]]&lt;F206,F206&gt;F205,F205&lt;F204,F204&gt;F203,F203&lt;F202,F202&gt;F201,F201&lt;F200,F200&gt;F199,F199&lt;F198,F198&gt;F197,F197&lt;F196,F196&gt;F195,F195&lt;F194)</f>
        <v>0</v>
      </c>
      <c r="AB207"/>
      <c r="AC207"/>
      <c r="AF207"/>
      <c r="AH207"/>
    </row>
    <row r="208" spans="1:34" x14ac:dyDescent="0.25">
      <c r="A208" s="2">
        <v>43370</v>
      </c>
      <c r="B208" s="17">
        <v>1430</v>
      </c>
      <c r="C208" s="21" t="s">
        <v>31</v>
      </c>
      <c r="D208" s="25">
        <v>3.48</v>
      </c>
      <c r="E208" s="22">
        <f>'[1]pH meter #2__083118AM'!$O$2</f>
        <v>3.5073563535911592</v>
      </c>
      <c r="F2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43370.604166666664</v>
      </c>
      <c r="G208" s="6">
        <f>Table1689106[[#This Row],[Mean Value]]+$V$2</f>
        <v>3.527303060242065</v>
      </c>
      <c r="H208" s="6">
        <f>Table1689106[[#This Row],[Mean Value]]-$V$2</f>
        <v>3.4874096469402533</v>
      </c>
      <c r="I208" s="26">
        <f>Table1689106[[#This Row],[Mean Value]]+$W$2</f>
        <v>3.5472497668929703</v>
      </c>
      <c r="J208" s="26">
        <f>Table1689106[[#This Row],[Mean Value]]-($W$2)</f>
        <v>3.467462940289348</v>
      </c>
      <c r="K208" s="8">
        <f>Table1689106[[#This Row],[Mean Value]]+$X$2</f>
        <v>3.5671964735438761</v>
      </c>
      <c r="L208" s="9">
        <f>Table1689106[[#This Row],[Mean Value]]-$X$2</f>
        <v>3.4475162336384422</v>
      </c>
      <c r="M208" s="23" t="str">
        <f t="array" ref="M208">IF(OR(D208&lt;$AF$2, D208&gt;$AE$2), "Yes", "No")</f>
        <v>No</v>
      </c>
      <c r="N208" s="3"/>
      <c r="O208" s="3" t="b">
        <f>AND(Table1689106[[#This Row],[Measured Value]]&gt;Table1689106[[#This Row],[Mean Value]],D207&gt;E207,D206&gt;E206,D205&gt;E205,D204&gt;E204,D203&gt;E203,D202&gt;E202,D201&gt;E201)</f>
        <v>0</v>
      </c>
      <c r="P208" s="3" t="b">
        <f>AND(Table1689106[[#This Row],[Measured Value]]&lt;Table1689106[[#This Row],[Mean Value]],D207&lt;E207,D206&lt;E206,D205&lt;E205,D204&lt;E204,D203&lt;E203,D202&lt;E202,D201&lt;E201)</f>
        <v>1</v>
      </c>
      <c r="Q208" s="3" t="b">
        <f>AND(Table1689106[[#This Row],[Measured Value]]&gt;E207,E207&gt;E206,E206&gt;E205,E205&gt;E204,E204&gt;E203)</f>
        <v>0</v>
      </c>
      <c r="R208" s="3" t="b">
        <f>AND(Table1689106[[#This Row],[Measured Value]]&lt;E207,E207&lt;E206,E206&lt;E205,E205&lt;E204,E204&lt;E203)</f>
        <v>0</v>
      </c>
      <c r="S208" s="3" t="b">
        <f>AND(Table1689106[[#This Row],[Measured Value]]&gt;E207,E207&lt;E206,E206&gt;E205,E205&lt;E204,E204&gt;E203,E203&lt;E202,E202&gt;E201,E201&lt;E200,E200&gt;E199,E199&lt;E198,E198&gt;E197,E197&lt;E196,E196&gt;E195)</f>
        <v>0</v>
      </c>
      <c r="T208" s="3" t="b">
        <f>AND(Table1689106[[#This Row],[Measured Value]]&lt;F207,F207&gt;F206,F206&lt;F205,F205&gt;F204,F204&lt;F203,F203&gt;F202,F202&lt;F201,F201&gt;F200,F200&lt;F199,F199&gt;F198,F198&lt;F197,F197&gt;F196,F196&lt;F195)</f>
        <v>0</v>
      </c>
      <c r="AB208"/>
      <c r="AC208"/>
      <c r="AF208"/>
      <c r="AH208"/>
    </row>
    <row r="209" spans="1:34" x14ac:dyDescent="0.25">
      <c r="A209" s="2">
        <v>43370</v>
      </c>
      <c r="B209" s="17">
        <v>1440</v>
      </c>
      <c r="C209" s="21" t="s">
        <v>35</v>
      </c>
      <c r="D209" s="25">
        <v>3.5</v>
      </c>
      <c r="E209" s="22">
        <f>'[1]pH meter #2__083118AM'!$O$2</f>
        <v>3.5073563535911592</v>
      </c>
      <c r="F2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43370.611111111109</v>
      </c>
      <c r="G209" s="6">
        <f>Table1689106[[#This Row],[Mean Value]]+$V$2</f>
        <v>3.527303060242065</v>
      </c>
      <c r="H209" s="6">
        <f>Table1689106[[#This Row],[Mean Value]]-$V$2</f>
        <v>3.4874096469402533</v>
      </c>
      <c r="I209" s="26">
        <f>Table1689106[[#This Row],[Mean Value]]+$W$2</f>
        <v>3.5472497668929703</v>
      </c>
      <c r="J209" s="26">
        <f>Table1689106[[#This Row],[Mean Value]]-($W$2)</f>
        <v>3.467462940289348</v>
      </c>
      <c r="K209" s="8">
        <f>Table1689106[[#This Row],[Mean Value]]+$X$2</f>
        <v>3.5671964735438761</v>
      </c>
      <c r="L209" s="9">
        <f>Table1689106[[#This Row],[Mean Value]]-$X$2</f>
        <v>3.4475162336384422</v>
      </c>
      <c r="M209" s="23" t="str">
        <f t="array" ref="M209">IF(OR(D209&lt;$AF$2, D209&gt;$AE$2), "Yes", "No")</f>
        <v>No</v>
      </c>
      <c r="N209" s="3"/>
      <c r="O209" s="3" t="b">
        <f>AND(Table1689106[[#This Row],[Measured Value]]&gt;Table1689106[[#This Row],[Mean Value]],D208&gt;E208,D207&gt;E207,D206&gt;E206,D205&gt;E205,D204&gt;E204,D203&gt;E203,D202&gt;E202)</f>
        <v>0</v>
      </c>
      <c r="P209" s="3" t="b">
        <f>AND(Table1689106[[#This Row],[Measured Value]]&lt;Table1689106[[#This Row],[Mean Value]],D208&lt;E208,D207&lt;E207,D206&lt;E206,D205&lt;E205,D204&lt;E204,D203&lt;E203,D202&lt;E202)</f>
        <v>1</v>
      </c>
      <c r="Q209" s="3" t="b">
        <f>AND(Table1689106[[#This Row],[Measured Value]]&gt;E208,E208&gt;E207,E207&gt;E206,E206&gt;E205,E205&gt;E204)</f>
        <v>0</v>
      </c>
      <c r="R209" s="3" t="b">
        <f>AND(Table1689106[[#This Row],[Measured Value]]&lt;E208,E208&lt;E207,E207&lt;E206,E206&lt;E205,E205&lt;E204)</f>
        <v>0</v>
      </c>
      <c r="S209" s="3" t="b">
        <f>AND(Table1689106[[#This Row],[Measured Value]]&gt;E208,E208&lt;E207,E207&gt;E206,E206&lt;E205,E205&gt;E204,E204&lt;E203,E203&gt;E202,E202&lt;E201,E201&gt;E200,E200&lt;E199,E199&gt;E198,E198&lt;E197,E197&gt;E196)</f>
        <v>0</v>
      </c>
      <c r="T209" s="3" t="b">
        <f>AND(Table1689106[[#This Row],[Measured Value]]&lt;F208,F208&gt;F207,F207&lt;F206,F206&gt;F205,F205&lt;F204,F204&gt;F203,F203&lt;F202,F202&gt;F201,F201&lt;F200,F200&gt;F199,F199&lt;F198,F198&gt;F197,F197&lt;F196)</f>
        <v>0</v>
      </c>
      <c r="AB209"/>
      <c r="AC209"/>
      <c r="AF209"/>
      <c r="AH209"/>
    </row>
    <row r="210" spans="1:34" x14ac:dyDescent="0.25">
      <c r="A210" s="2">
        <v>43370</v>
      </c>
      <c r="B210" s="17">
        <v>1454</v>
      </c>
      <c r="C210" s="21" t="s">
        <v>31</v>
      </c>
      <c r="D210" s="25">
        <v>3.48</v>
      </c>
      <c r="E210" s="22">
        <f>'[1]pH meter #2__083118AM'!$O$2</f>
        <v>3.5073563535911592</v>
      </c>
      <c r="F2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43370.620833333334</v>
      </c>
      <c r="G210" s="6">
        <f>Table1689106[[#This Row],[Mean Value]]+$V$2</f>
        <v>3.527303060242065</v>
      </c>
      <c r="H210" s="6">
        <f>Table1689106[[#This Row],[Mean Value]]-$V$2</f>
        <v>3.4874096469402533</v>
      </c>
      <c r="I210" s="26">
        <f>Table1689106[[#This Row],[Mean Value]]+$W$2</f>
        <v>3.5472497668929703</v>
      </c>
      <c r="J210" s="26">
        <f>Table1689106[[#This Row],[Mean Value]]-($W$2)</f>
        <v>3.467462940289348</v>
      </c>
      <c r="K210" s="8">
        <f>Table1689106[[#This Row],[Mean Value]]+$X$2</f>
        <v>3.5671964735438761</v>
      </c>
      <c r="L210" s="9">
        <f>Table1689106[[#This Row],[Mean Value]]-$X$2</f>
        <v>3.4475162336384422</v>
      </c>
      <c r="M210" s="23" t="str">
        <f t="array" ref="M210">IF(OR(D210&lt;$AF$2, D210&gt;$AE$2), "Yes", "No")</f>
        <v>No</v>
      </c>
      <c r="N210" s="3"/>
      <c r="O210" s="3" t="b">
        <f>AND(Table1689106[[#This Row],[Measured Value]]&gt;Table1689106[[#This Row],[Mean Value]],D209&gt;E209,D208&gt;E208,D207&gt;E207,D206&gt;E206,D205&gt;E205,D204&gt;E204,D203&gt;E203)</f>
        <v>0</v>
      </c>
      <c r="P210" s="3" t="b">
        <f>AND(Table1689106[[#This Row],[Measured Value]]&lt;Table1689106[[#This Row],[Mean Value]],D209&lt;E209,D208&lt;E208,D207&lt;E207,D206&lt;E206,D205&lt;E205,D204&lt;E204,D203&lt;E203)</f>
        <v>1</v>
      </c>
      <c r="Q210" s="3" t="b">
        <f>AND(Table1689106[[#This Row],[Measured Value]]&gt;E209,E209&gt;E208,E208&gt;E207,E207&gt;E206,E206&gt;E205)</f>
        <v>0</v>
      </c>
      <c r="R210" s="3" t="b">
        <f>AND(Table1689106[[#This Row],[Measured Value]]&lt;E209,E209&lt;E208,E208&lt;E207,E207&lt;E206,E206&lt;E205)</f>
        <v>0</v>
      </c>
      <c r="S210" s="3" t="b">
        <f>AND(Table1689106[[#This Row],[Measured Value]]&gt;E209,E209&lt;E208,E208&gt;E207,E207&lt;E206,E206&gt;E205,E205&lt;E204,E204&gt;E203,E203&lt;E202,E202&gt;E201,E201&lt;E200,E200&gt;E199,E199&lt;E198,E198&gt;E197)</f>
        <v>0</v>
      </c>
      <c r="T210" s="3" t="b">
        <f>AND(Table1689106[[#This Row],[Measured Value]]&lt;F209,F209&gt;F208,F208&lt;F207,F207&gt;F206,F206&lt;F205,F205&gt;F204,F204&lt;F203,F203&gt;F202,F202&lt;F201,F201&gt;F200,F200&lt;F199,F199&gt;F198,F198&lt;F197)</f>
        <v>0</v>
      </c>
      <c r="AB210"/>
      <c r="AC210"/>
      <c r="AF210"/>
      <c r="AH210"/>
    </row>
    <row r="211" spans="1:34" x14ac:dyDescent="0.25">
      <c r="A211" s="2">
        <v>43370</v>
      </c>
      <c r="B211" s="17">
        <v>1526</v>
      </c>
      <c r="C211" s="21" t="s">
        <v>31</v>
      </c>
      <c r="D211" s="25">
        <v>3.48</v>
      </c>
      <c r="E211" s="22">
        <f>'[1]pH meter #2__083118AM'!$O$2</f>
        <v>3.5073563535911592</v>
      </c>
      <c r="F2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43370.643055555556</v>
      </c>
      <c r="G211" s="6">
        <f>Table1689106[[#This Row],[Mean Value]]+$V$2</f>
        <v>3.527303060242065</v>
      </c>
      <c r="H211" s="6">
        <f>Table1689106[[#This Row],[Mean Value]]-$V$2</f>
        <v>3.4874096469402533</v>
      </c>
      <c r="I211" s="26">
        <f>Table1689106[[#This Row],[Mean Value]]+$W$2</f>
        <v>3.5472497668929703</v>
      </c>
      <c r="J211" s="26">
        <f>Table1689106[[#This Row],[Mean Value]]-($W$2)</f>
        <v>3.467462940289348</v>
      </c>
      <c r="K211" s="8">
        <f>Table1689106[[#This Row],[Mean Value]]+$X$2</f>
        <v>3.5671964735438761</v>
      </c>
      <c r="L211" s="9">
        <f>Table1689106[[#This Row],[Mean Value]]-$X$2</f>
        <v>3.4475162336384422</v>
      </c>
      <c r="M211" s="23" t="str">
        <f t="array" ref="M211">IF(OR(D211&lt;$AF$2, D211&gt;$AE$2), "Yes", "No")</f>
        <v>No</v>
      </c>
      <c r="N211" s="3"/>
      <c r="O211" s="3" t="b">
        <f>AND(Table1689106[[#This Row],[Measured Value]]&gt;Table1689106[[#This Row],[Mean Value]],D210&gt;E210,D209&gt;E209,D208&gt;E208,D207&gt;E207,D206&gt;E206,D205&gt;E205,D204&gt;E204)</f>
        <v>0</v>
      </c>
      <c r="P211" s="3" t="b">
        <f>AND(Table1689106[[#This Row],[Measured Value]]&lt;Table1689106[[#This Row],[Mean Value]],D210&lt;E210,D209&lt;E209,D208&lt;E208,D207&lt;E207,D206&lt;E206,D205&lt;E205,D204&lt;E204)</f>
        <v>1</v>
      </c>
      <c r="Q211" s="3" t="b">
        <f>AND(Table1689106[[#This Row],[Measured Value]]&gt;E210,E210&gt;E209,E209&gt;E208,E208&gt;E207,E207&gt;E206)</f>
        <v>0</v>
      </c>
      <c r="R211" s="3" t="b">
        <f>AND(Table1689106[[#This Row],[Measured Value]]&lt;E210,E210&lt;E209,E209&lt;E208,E208&lt;E207,E207&lt;E206)</f>
        <v>0</v>
      </c>
      <c r="S211" s="3" t="b">
        <f>AND(Table1689106[[#This Row],[Measured Value]]&gt;E210,E210&lt;E209,E209&gt;E208,E208&lt;E207,E207&gt;E206,E206&lt;E205,E205&gt;E204,E204&lt;E203,E203&gt;E202,E202&lt;E201,E201&gt;E200,E200&lt;E199,E199&gt;E198)</f>
        <v>0</v>
      </c>
      <c r="T211" s="3" t="b">
        <f>AND(Table1689106[[#This Row],[Measured Value]]&lt;F210,F210&gt;F209,F209&lt;F208,F208&gt;F207,F207&lt;F206,F206&gt;F205,F205&lt;F204,F204&gt;F203,F203&lt;F202,F202&gt;F201,F201&lt;F200,F200&gt;F199,F199&lt;F198)</f>
        <v>0</v>
      </c>
      <c r="AB211"/>
      <c r="AC211"/>
      <c r="AF211"/>
      <c r="AH211"/>
    </row>
    <row r="212" spans="1:34" x14ac:dyDescent="0.25">
      <c r="A212" s="2">
        <v>43370</v>
      </c>
      <c r="B212" s="17">
        <v>1540</v>
      </c>
      <c r="C212" s="21" t="s">
        <v>42</v>
      </c>
      <c r="D212" s="25">
        <v>3.49</v>
      </c>
      <c r="E212" s="22">
        <f>'[1]pH meter #2__083118AM'!$O$2</f>
        <v>3.5073563535911592</v>
      </c>
      <c r="F2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43370.652777777781</v>
      </c>
      <c r="G212" s="6">
        <f>Table1689106[[#This Row],[Mean Value]]+$V$2</f>
        <v>3.527303060242065</v>
      </c>
      <c r="H212" s="6">
        <f>Table1689106[[#This Row],[Mean Value]]-$V$2</f>
        <v>3.4874096469402533</v>
      </c>
      <c r="I212" s="26">
        <f>Table1689106[[#This Row],[Mean Value]]+$W$2</f>
        <v>3.5472497668929703</v>
      </c>
      <c r="J212" s="26">
        <f>Table1689106[[#This Row],[Mean Value]]-($W$2)</f>
        <v>3.467462940289348</v>
      </c>
      <c r="K212" s="8">
        <f>Table1689106[[#This Row],[Mean Value]]+$X$2</f>
        <v>3.5671964735438761</v>
      </c>
      <c r="L212" s="9">
        <f>Table1689106[[#This Row],[Mean Value]]-$X$2</f>
        <v>3.4475162336384422</v>
      </c>
      <c r="M212" s="23" t="str">
        <f t="array" ref="M212">IF(OR(D212&lt;$AF$2, D212&gt;$AE$2), "Yes", "No")</f>
        <v>No</v>
      </c>
      <c r="N212" s="3"/>
      <c r="O212" s="3" t="b">
        <f>AND(Table1689106[[#This Row],[Measured Value]]&gt;Table1689106[[#This Row],[Mean Value]],D211&gt;E211,D210&gt;E210,D209&gt;E209,D208&gt;E208,D207&gt;E207,D206&gt;E206,D205&gt;E205)</f>
        <v>0</v>
      </c>
      <c r="P212" s="3" t="b">
        <f>AND(Table1689106[[#This Row],[Measured Value]]&lt;Table1689106[[#This Row],[Mean Value]],D211&lt;E211,D210&lt;E210,D209&lt;E209,D208&lt;E208,D207&lt;E207,D206&lt;E206,D205&lt;E205)</f>
        <v>1</v>
      </c>
      <c r="Q212" s="3" t="b">
        <f>AND(Table1689106[[#This Row],[Measured Value]]&gt;E211,E211&gt;E210,E210&gt;E209,E209&gt;E208,E208&gt;E207)</f>
        <v>0</v>
      </c>
      <c r="R212" s="3" t="b">
        <f>AND(Table1689106[[#This Row],[Measured Value]]&lt;E211,E211&lt;E210,E210&lt;E209,E209&lt;E208,E208&lt;E207)</f>
        <v>0</v>
      </c>
      <c r="S212" s="3" t="b">
        <f>AND(Table1689106[[#This Row],[Measured Value]]&gt;E211,E211&lt;E210,E210&gt;E209,E209&lt;E208,E208&gt;E207,E207&lt;E206,E206&gt;E205,E205&lt;E204,E204&gt;E203,E203&lt;E202,E202&gt;E201,E201&lt;E200,E200&gt;E199)</f>
        <v>0</v>
      </c>
      <c r="T212" s="3" t="b">
        <f>AND(Table1689106[[#This Row],[Measured Value]]&lt;F211,F211&gt;F210,F210&lt;F209,F209&gt;F208,F208&lt;F207,F207&gt;F206,F206&lt;F205,F205&gt;F204,F204&lt;F203,F203&gt;F202,F202&lt;F201,F201&gt;F200,F200&lt;F199)</f>
        <v>0</v>
      </c>
      <c r="AB212"/>
      <c r="AC212"/>
      <c r="AF212"/>
      <c r="AH212"/>
    </row>
    <row r="213" spans="1:34" x14ac:dyDescent="0.25">
      <c r="A213" s="2">
        <v>43370</v>
      </c>
      <c r="B213" s="17">
        <v>1700</v>
      </c>
      <c r="C213" s="21" t="s">
        <v>38</v>
      </c>
      <c r="D213" s="25">
        <v>3.49</v>
      </c>
      <c r="E213" s="22">
        <f>'[1]pH meter #2__083118AM'!$O$2</f>
        <v>3.5073563535911592</v>
      </c>
      <c r="F2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43370.708333333336</v>
      </c>
      <c r="G213" s="6">
        <f>Table1689106[[#This Row],[Mean Value]]+$V$2</f>
        <v>3.527303060242065</v>
      </c>
      <c r="H213" s="6">
        <f>Table1689106[[#This Row],[Mean Value]]-$V$2</f>
        <v>3.4874096469402533</v>
      </c>
      <c r="I213" s="26">
        <f>Table1689106[[#This Row],[Mean Value]]+$W$2</f>
        <v>3.5472497668929703</v>
      </c>
      <c r="J213" s="26">
        <f>Table1689106[[#This Row],[Mean Value]]-($W$2)</f>
        <v>3.467462940289348</v>
      </c>
      <c r="K213" s="8">
        <f>Table1689106[[#This Row],[Mean Value]]+$X$2</f>
        <v>3.5671964735438761</v>
      </c>
      <c r="L213" s="9">
        <f>Table1689106[[#This Row],[Mean Value]]-$X$2</f>
        <v>3.4475162336384422</v>
      </c>
      <c r="M213" s="23" t="str">
        <f t="array" ref="M213">IF(OR(D213&lt;$AF$2, D213&gt;$AE$2), "Yes", "No")</f>
        <v>No</v>
      </c>
      <c r="N213" s="3"/>
      <c r="O213" s="3" t="b">
        <f>AND(Table1689106[[#This Row],[Measured Value]]&gt;Table1689106[[#This Row],[Mean Value]],D212&gt;E212,D211&gt;E211,D210&gt;E210,D209&gt;E209,D208&gt;E208,D207&gt;E207,D206&gt;E206)</f>
        <v>0</v>
      </c>
      <c r="P213" s="3" t="b">
        <f>AND(Table1689106[[#This Row],[Measured Value]]&lt;Table1689106[[#This Row],[Mean Value]],D212&lt;E212,D211&lt;E211,D210&lt;E210,D209&lt;E209,D208&lt;E208,D207&lt;E207,D206&lt;E206)</f>
        <v>1</v>
      </c>
      <c r="Q213" s="3" t="b">
        <f>AND(Table1689106[[#This Row],[Measured Value]]&gt;E212,E212&gt;E211,E211&gt;E210,E210&gt;E209,E209&gt;E208)</f>
        <v>0</v>
      </c>
      <c r="R213" s="3" t="b">
        <f>AND(Table1689106[[#This Row],[Measured Value]]&lt;E212,E212&lt;E211,E211&lt;E210,E210&lt;E209,E209&lt;E208)</f>
        <v>0</v>
      </c>
      <c r="S213" s="3" t="b">
        <f>AND(Table1689106[[#This Row],[Measured Value]]&gt;E212,E212&lt;E211,E211&gt;E210,E210&lt;E209,E209&gt;E208,E208&lt;E207,E207&gt;E206,E206&lt;E205,E205&gt;E204,E204&lt;E203,E203&gt;E202,E202&lt;E201,E201&gt;E200)</f>
        <v>0</v>
      </c>
      <c r="T213" s="3" t="b">
        <f>AND(Table1689106[[#This Row],[Measured Value]]&lt;F212,F212&gt;F211,F211&lt;F210,F210&gt;F209,F209&lt;F208,F208&gt;F207,F207&lt;F206,F206&gt;F205,F205&lt;F204,F204&gt;F203,F203&lt;F202,F202&gt;F201,F201&lt;F200)</f>
        <v>0</v>
      </c>
      <c r="AB213"/>
      <c r="AC213"/>
      <c r="AF213"/>
      <c r="AH213"/>
    </row>
    <row r="214" spans="1:34" x14ac:dyDescent="0.25">
      <c r="A214" s="2">
        <v>43370</v>
      </c>
      <c r="B214" s="17">
        <v>1730</v>
      </c>
      <c r="C214" s="21" t="s">
        <v>32</v>
      </c>
      <c r="D214" s="25">
        <v>3.48</v>
      </c>
      <c r="E214" s="22">
        <f>'[1]pH meter #2__083118AM'!$O$2</f>
        <v>3.5073563535911592</v>
      </c>
      <c r="F2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43370.729166666664</v>
      </c>
      <c r="G214" s="6">
        <f>Table1689106[[#This Row],[Mean Value]]+$V$2</f>
        <v>3.527303060242065</v>
      </c>
      <c r="H214" s="6">
        <f>Table1689106[[#This Row],[Mean Value]]-$V$2</f>
        <v>3.4874096469402533</v>
      </c>
      <c r="I214" s="26">
        <f>Table1689106[[#This Row],[Mean Value]]+$W$2</f>
        <v>3.5472497668929703</v>
      </c>
      <c r="J214" s="26">
        <f>Table1689106[[#This Row],[Mean Value]]-($W$2)</f>
        <v>3.467462940289348</v>
      </c>
      <c r="K214" s="8">
        <f>Table1689106[[#This Row],[Mean Value]]+$X$2</f>
        <v>3.5671964735438761</v>
      </c>
      <c r="L214" s="9">
        <f>Table1689106[[#This Row],[Mean Value]]-$X$2</f>
        <v>3.4475162336384422</v>
      </c>
      <c r="M214" s="23" t="str">
        <f t="array" ref="M214">IF(OR(D214&lt;$AF$2, D214&gt;$AE$2), "Yes", "No")</f>
        <v>No</v>
      </c>
      <c r="N214" s="3"/>
      <c r="O214" s="3" t="b">
        <f>AND(Table1689106[[#This Row],[Measured Value]]&gt;Table1689106[[#This Row],[Mean Value]],D213&gt;E213,D212&gt;E212,D211&gt;E211,D210&gt;E210,D209&gt;E209,D208&gt;E208,D207&gt;E207)</f>
        <v>0</v>
      </c>
      <c r="P214" s="3" t="b">
        <f>AND(Table1689106[[#This Row],[Measured Value]]&lt;Table1689106[[#This Row],[Mean Value]],D213&lt;E213,D212&lt;E212,D211&lt;E211,D210&lt;E210,D209&lt;E209,D208&lt;E208,D207&lt;E207)</f>
        <v>1</v>
      </c>
      <c r="Q214" s="3" t="b">
        <f>AND(Table1689106[[#This Row],[Measured Value]]&gt;E213,E213&gt;E212,E212&gt;E211,E211&gt;E210,E210&gt;E209)</f>
        <v>0</v>
      </c>
      <c r="R214" s="3" t="b">
        <f>AND(Table1689106[[#This Row],[Measured Value]]&lt;E213,E213&lt;E212,E212&lt;E211,E211&lt;E210,E210&lt;E209)</f>
        <v>0</v>
      </c>
      <c r="S214" s="3" t="b">
        <f>AND(Table1689106[[#This Row],[Measured Value]]&gt;E213,E213&lt;E212,E212&gt;E211,E211&lt;E210,E210&gt;E209,E209&lt;E208,E208&gt;E207,E207&lt;E206,E206&gt;E205,E205&lt;E204,E204&gt;E203,E203&lt;E202,E202&gt;E201)</f>
        <v>0</v>
      </c>
      <c r="T214" s="3" t="b">
        <f>AND(Table1689106[[#This Row],[Measured Value]]&lt;F213,F213&gt;F212,F212&lt;F211,F211&gt;F210,F210&lt;F209,F209&gt;F208,F208&lt;F207,F207&gt;F206,F206&lt;F205,F205&gt;F204,F204&lt;F203,F203&gt;F202,F202&lt;F201)</f>
        <v>0</v>
      </c>
      <c r="AB214"/>
      <c r="AC214"/>
      <c r="AF214"/>
      <c r="AH214"/>
    </row>
    <row r="215" spans="1:34" x14ac:dyDescent="0.25">
      <c r="A215" s="2">
        <v>43370</v>
      </c>
      <c r="B215" s="17">
        <v>1841</v>
      </c>
      <c r="C215" s="21" t="s">
        <v>34</v>
      </c>
      <c r="D215" s="25">
        <v>3.48</v>
      </c>
      <c r="E215" s="22">
        <f>'[1]pH meter #2__083118AM'!$O$2</f>
        <v>3.5073563535911592</v>
      </c>
      <c r="F2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43370.77847222222</v>
      </c>
      <c r="G215" s="6">
        <f>Table1689106[[#This Row],[Mean Value]]+$V$2</f>
        <v>3.527303060242065</v>
      </c>
      <c r="H215" s="6">
        <f>Table1689106[[#This Row],[Mean Value]]-$V$2</f>
        <v>3.4874096469402533</v>
      </c>
      <c r="I215" s="26">
        <f>Table1689106[[#This Row],[Mean Value]]+$W$2</f>
        <v>3.5472497668929703</v>
      </c>
      <c r="J215" s="26">
        <f>Table1689106[[#This Row],[Mean Value]]-($W$2)</f>
        <v>3.467462940289348</v>
      </c>
      <c r="K215" s="8">
        <f>Table1689106[[#This Row],[Mean Value]]+$X$2</f>
        <v>3.5671964735438761</v>
      </c>
      <c r="L215" s="9">
        <f>Table1689106[[#This Row],[Mean Value]]-$X$2</f>
        <v>3.4475162336384422</v>
      </c>
      <c r="M215" s="23" t="str">
        <f t="array" ref="M215">IF(OR(D215&lt;$AF$2, D215&gt;$AE$2), "Yes", "No")</f>
        <v>No</v>
      </c>
      <c r="N215" s="3"/>
      <c r="O215" s="3" t="b">
        <f>AND(Table1689106[[#This Row],[Measured Value]]&gt;Table1689106[[#This Row],[Mean Value]],D214&gt;E214,D213&gt;E213,D212&gt;E212,D211&gt;E211,D210&gt;E210,D209&gt;E209,D208&gt;E208)</f>
        <v>0</v>
      </c>
      <c r="P215" s="3" t="b">
        <f>AND(Table1689106[[#This Row],[Measured Value]]&lt;Table1689106[[#This Row],[Mean Value]],D214&lt;E214,D213&lt;E213,D212&lt;E212,D211&lt;E211,D210&lt;E210,D209&lt;E209,D208&lt;E208)</f>
        <v>1</v>
      </c>
      <c r="Q215" s="3" t="b">
        <f>AND(Table1689106[[#This Row],[Measured Value]]&gt;E214,E214&gt;E213,E213&gt;E212,E212&gt;E211,E211&gt;E210)</f>
        <v>0</v>
      </c>
      <c r="R215" s="3" t="b">
        <f>AND(Table1689106[[#This Row],[Measured Value]]&lt;E214,E214&lt;E213,E213&lt;E212,E212&lt;E211,E211&lt;E210)</f>
        <v>0</v>
      </c>
      <c r="S215" s="3" t="b">
        <f>AND(Table1689106[[#This Row],[Measured Value]]&gt;E214,E214&lt;E213,E213&gt;E212,E212&lt;E211,E211&gt;E210,E210&lt;E209,E209&gt;E208,E208&lt;E207,E207&gt;E206,E206&lt;E205,E205&gt;E204,E204&lt;E203,E203&gt;E202)</f>
        <v>0</v>
      </c>
      <c r="T215" s="3" t="b">
        <f>AND(Table1689106[[#This Row],[Measured Value]]&lt;F214,F214&gt;F213,F213&lt;F212,F212&gt;F211,F211&lt;F210,F210&gt;F209,F209&lt;F208,F208&gt;F207,F207&lt;F206,F206&gt;F205,F205&lt;F204,F204&gt;F203,F203&lt;F202)</f>
        <v>0</v>
      </c>
      <c r="AB215"/>
      <c r="AC215"/>
      <c r="AF215"/>
      <c r="AH215"/>
    </row>
    <row r="216" spans="1:34" x14ac:dyDescent="0.25">
      <c r="A216" s="2">
        <v>43370</v>
      </c>
      <c r="B216" s="17">
        <v>1857</v>
      </c>
      <c r="C216" s="21" t="s">
        <v>34</v>
      </c>
      <c r="D216" s="25">
        <v>3.48</v>
      </c>
      <c r="E216" s="22">
        <f>'[1]pH meter #2__083118AM'!$O$2</f>
        <v>3.5073563535911592</v>
      </c>
      <c r="F2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43370.789583333331</v>
      </c>
      <c r="G216" s="6">
        <f>Table1689106[[#This Row],[Mean Value]]+$V$2</f>
        <v>3.527303060242065</v>
      </c>
      <c r="H216" s="6">
        <f>Table1689106[[#This Row],[Mean Value]]-$V$2</f>
        <v>3.4874096469402533</v>
      </c>
      <c r="I216" s="26">
        <f>Table1689106[[#This Row],[Mean Value]]+$W$2</f>
        <v>3.5472497668929703</v>
      </c>
      <c r="J216" s="26">
        <f>Table1689106[[#This Row],[Mean Value]]-($W$2)</f>
        <v>3.467462940289348</v>
      </c>
      <c r="K216" s="8">
        <f>Table1689106[[#This Row],[Mean Value]]+$X$2</f>
        <v>3.5671964735438761</v>
      </c>
      <c r="L216" s="9">
        <f>Table1689106[[#This Row],[Mean Value]]-$X$2</f>
        <v>3.4475162336384422</v>
      </c>
      <c r="M216" s="23" t="str">
        <f t="array" ref="M216">IF(OR(D216&lt;$AF$2, D216&gt;$AE$2), "Yes", "No")</f>
        <v>No</v>
      </c>
      <c r="N216" s="3"/>
      <c r="O216" s="3" t="b">
        <f>AND(Table1689106[[#This Row],[Measured Value]]&gt;Table1689106[[#This Row],[Mean Value]],D215&gt;E215,D214&gt;E214,D213&gt;E213,D212&gt;E212,D211&gt;E211,D210&gt;E210,D209&gt;E209)</f>
        <v>0</v>
      </c>
      <c r="P216" s="3" t="b">
        <f>AND(Table1689106[[#This Row],[Measured Value]]&lt;Table1689106[[#This Row],[Mean Value]],D215&lt;E215,D214&lt;E214,D213&lt;E213,D212&lt;E212,D211&lt;E211,D210&lt;E210,D209&lt;E209)</f>
        <v>1</v>
      </c>
      <c r="Q216" s="3" t="b">
        <f>AND(Table1689106[[#This Row],[Measured Value]]&gt;E215,E215&gt;E214,E214&gt;E213,E213&gt;E212,E212&gt;E211)</f>
        <v>0</v>
      </c>
      <c r="R216" s="3" t="b">
        <f>AND(Table1689106[[#This Row],[Measured Value]]&lt;E215,E215&lt;E214,E214&lt;E213,E213&lt;E212,E212&lt;E211)</f>
        <v>0</v>
      </c>
      <c r="S216" s="3" t="b">
        <f>AND(Table1689106[[#This Row],[Measured Value]]&gt;E215,E215&lt;E214,E214&gt;E213,E213&lt;E212,E212&gt;E211,E211&lt;E210,E210&gt;E209,E209&lt;E208,E208&gt;E207,E207&lt;E206,E206&gt;E205,E205&lt;E204,E204&gt;E203)</f>
        <v>0</v>
      </c>
      <c r="T216" s="3" t="b">
        <f>AND(Table1689106[[#This Row],[Measured Value]]&lt;F215,F215&gt;F214,F214&lt;F213,F213&gt;F212,F212&lt;F211,F211&gt;F210,F210&lt;F209,F209&gt;F208,F208&lt;F207,F207&gt;F206,F206&lt;F205,F205&gt;F204,F204&lt;F203)</f>
        <v>0</v>
      </c>
      <c r="AB216"/>
      <c r="AC216"/>
      <c r="AF216"/>
      <c r="AH216"/>
    </row>
    <row r="217" spans="1:34" x14ac:dyDescent="0.25">
      <c r="A217" s="2">
        <v>43370</v>
      </c>
      <c r="B217" s="17">
        <v>1947</v>
      </c>
      <c r="C217" s="21" t="s">
        <v>32</v>
      </c>
      <c r="D217" s="25">
        <v>3.47</v>
      </c>
      <c r="E217" s="22">
        <f>'[1]pH meter #2__083118AM'!$O$2</f>
        <v>3.5073563535911592</v>
      </c>
      <c r="F2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43370.824305555558</v>
      </c>
      <c r="G217" s="6">
        <f>Table1689106[[#This Row],[Mean Value]]+$V$2</f>
        <v>3.527303060242065</v>
      </c>
      <c r="H217" s="6">
        <f>Table1689106[[#This Row],[Mean Value]]-$V$2</f>
        <v>3.4874096469402533</v>
      </c>
      <c r="I217" s="26">
        <f>Table1689106[[#This Row],[Mean Value]]+$W$2</f>
        <v>3.5472497668929703</v>
      </c>
      <c r="J217" s="26">
        <f>Table1689106[[#This Row],[Mean Value]]-($W$2)</f>
        <v>3.467462940289348</v>
      </c>
      <c r="K217" s="8">
        <f>Table1689106[[#This Row],[Mean Value]]+$X$2</f>
        <v>3.5671964735438761</v>
      </c>
      <c r="L217" s="9">
        <f>Table1689106[[#This Row],[Mean Value]]-$X$2</f>
        <v>3.4475162336384422</v>
      </c>
      <c r="M217" s="23" t="str">
        <f t="array" ref="M217">IF(OR(D217&lt;$AF$2, D217&gt;$AE$2), "Yes", "No")</f>
        <v>No</v>
      </c>
      <c r="N217" s="3"/>
      <c r="O217" s="3" t="b">
        <f>AND(Table1689106[[#This Row],[Measured Value]]&gt;Table1689106[[#This Row],[Mean Value]],D216&gt;E216,D215&gt;E215,D214&gt;E214,D213&gt;E213,D212&gt;E212,D211&gt;E211,D210&gt;E210)</f>
        <v>0</v>
      </c>
      <c r="P217" s="3" t="b">
        <f>AND(Table1689106[[#This Row],[Measured Value]]&lt;Table1689106[[#This Row],[Mean Value]],D216&lt;E216,D215&lt;E215,D214&lt;E214,D213&lt;E213,D212&lt;E212,D211&lt;E211,D210&lt;E210)</f>
        <v>1</v>
      </c>
      <c r="Q217" s="3" t="b">
        <f>AND(Table1689106[[#This Row],[Measured Value]]&gt;E216,E216&gt;E215,E215&gt;E214,E214&gt;E213,E213&gt;E212)</f>
        <v>0</v>
      </c>
      <c r="R217" s="3" t="b">
        <f>AND(Table1689106[[#This Row],[Measured Value]]&lt;E216,E216&lt;E215,E215&lt;E214,E214&lt;E213,E213&lt;E212)</f>
        <v>0</v>
      </c>
      <c r="S217" s="3" t="b">
        <f>AND(Table1689106[[#This Row],[Measured Value]]&gt;E216,E216&lt;E215,E215&gt;E214,E214&lt;E213,E213&gt;E212,E212&lt;E211,E211&gt;E210,E210&lt;E209,E209&gt;E208,E208&lt;E207,E207&gt;E206,E206&lt;E205,E205&gt;E204)</f>
        <v>0</v>
      </c>
      <c r="T217" s="3" t="b">
        <f>AND(Table1689106[[#This Row],[Measured Value]]&lt;F216,F216&gt;F215,F215&lt;F214,F214&gt;F213,F213&lt;F212,F212&gt;F211,F211&lt;F210,F210&gt;F209,F209&lt;F208,F208&gt;F207,F207&lt;F206,F206&gt;F205,F205&lt;F204)</f>
        <v>0</v>
      </c>
      <c r="AB217"/>
      <c r="AC217"/>
      <c r="AF217"/>
      <c r="AH217"/>
    </row>
    <row r="218" spans="1:34" x14ac:dyDescent="0.25">
      <c r="A218" s="2">
        <v>43371</v>
      </c>
      <c r="B218" s="17">
        <v>609</v>
      </c>
      <c r="C218" s="21" t="s">
        <v>31</v>
      </c>
      <c r="D218" s="25">
        <v>3.52</v>
      </c>
      <c r="E218" s="22">
        <f>'[1]pH meter #2__083118AM'!$O$2</f>
        <v>3.5073563535911592</v>
      </c>
      <c r="F2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43371.256249999999</v>
      </c>
      <c r="G218" s="6">
        <f>Table1689106[[#This Row],[Mean Value]]+$V$2</f>
        <v>3.527303060242065</v>
      </c>
      <c r="H218" s="6">
        <f>Table1689106[[#This Row],[Mean Value]]-$V$2</f>
        <v>3.4874096469402533</v>
      </c>
      <c r="I218" s="26">
        <f>Table1689106[[#This Row],[Mean Value]]+$W$2</f>
        <v>3.5472497668929703</v>
      </c>
      <c r="J218" s="26">
        <f>Table1689106[[#This Row],[Mean Value]]-($W$2)</f>
        <v>3.467462940289348</v>
      </c>
      <c r="K218" s="8">
        <f>Table1689106[[#This Row],[Mean Value]]+$X$2</f>
        <v>3.5671964735438761</v>
      </c>
      <c r="L218" s="9">
        <f>Table1689106[[#This Row],[Mean Value]]-$X$2</f>
        <v>3.4475162336384422</v>
      </c>
      <c r="M218" s="23" t="str">
        <f t="array" ref="M218">IF(OR(D218&lt;$AF$2, D218&gt;$AE$2), "Yes", "No")</f>
        <v>No</v>
      </c>
      <c r="N218" s="3"/>
      <c r="O218" s="3" t="b">
        <f>AND(Table1689106[[#This Row],[Measured Value]]&gt;Table1689106[[#This Row],[Mean Value]],D217&gt;E217,D216&gt;E216,D215&gt;E215,D214&gt;E214,D213&gt;E213,D212&gt;E212,D211&gt;E211)</f>
        <v>0</v>
      </c>
      <c r="P218" s="3" t="b">
        <f>AND(Table1689106[[#This Row],[Measured Value]]&lt;Table1689106[[#This Row],[Mean Value]],D217&lt;E217,D216&lt;E216,D215&lt;E215,D214&lt;E214,D213&lt;E213,D212&lt;E212,D211&lt;E211)</f>
        <v>0</v>
      </c>
      <c r="Q218" s="3" t="b">
        <f>AND(Table1689106[[#This Row],[Measured Value]]&gt;E217,E217&gt;E216,E216&gt;E215,E215&gt;E214,E214&gt;E213)</f>
        <v>0</v>
      </c>
      <c r="R218" s="3" t="b">
        <f>AND(Table1689106[[#This Row],[Measured Value]]&lt;E217,E217&lt;E216,E216&lt;E215,E215&lt;E214,E214&lt;E213)</f>
        <v>0</v>
      </c>
      <c r="S218" s="3" t="b">
        <f>AND(Table1689106[[#This Row],[Measured Value]]&gt;E217,E217&lt;E216,E216&gt;E215,E215&lt;E214,E214&gt;E213,E213&lt;E212,E212&gt;E211,E211&lt;E210,E210&gt;E209,E209&lt;E208,E208&gt;E207,E207&lt;E206,E206&gt;E205)</f>
        <v>0</v>
      </c>
      <c r="T218" s="3" t="b">
        <f>AND(Table1689106[[#This Row],[Measured Value]]&lt;F217,F217&gt;F216,F216&lt;F215,F215&gt;F214,F214&lt;F213,F213&gt;F212,F212&lt;F211,F211&gt;F210,F210&lt;F209,F209&gt;F208,F208&lt;F207,F207&gt;F206,F206&lt;F205)</f>
        <v>0</v>
      </c>
      <c r="AB218"/>
      <c r="AC218"/>
      <c r="AF218"/>
      <c r="AH218"/>
    </row>
    <row r="219" spans="1:34" x14ac:dyDescent="0.25">
      <c r="A219" s="2">
        <v>43371</v>
      </c>
      <c r="B219" s="17">
        <v>642</v>
      </c>
      <c r="C219" s="21" t="s">
        <v>31</v>
      </c>
      <c r="D219" s="25">
        <v>3.53</v>
      </c>
      <c r="E219" s="22">
        <f>'[1]pH meter #2__083118AM'!$O$2</f>
        <v>3.5073563535911592</v>
      </c>
      <c r="F2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43371.279166666667</v>
      </c>
      <c r="G219" s="6">
        <f>Table1689106[[#This Row],[Mean Value]]+$V$2</f>
        <v>3.527303060242065</v>
      </c>
      <c r="H219" s="6">
        <f>Table1689106[[#This Row],[Mean Value]]-$V$2</f>
        <v>3.4874096469402533</v>
      </c>
      <c r="I219" s="26">
        <f>Table1689106[[#This Row],[Mean Value]]+$W$2</f>
        <v>3.5472497668929703</v>
      </c>
      <c r="J219" s="26">
        <f>Table1689106[[#This Row],[Mean Value]]-($W$2)</f>
        <v>3.467462940289348</v>
      </c>
      <c r="K219" s="8">
        <f>Table1689106[[#This Row],[Mean Value]]+$X$2</f>
        <v>3.5671964735438761</v>
      </c>
      <c r="L219" s="9">
        <f>Table1689106[[#This Row],[Mean Value]]-$X$2</f>
        <v>3.4475162336384422</v>
      </c>
      <c r="M219" s="23" t="str">
        <f t="array" ref="M219">IF(OR(D219&lt;$AF$2, D219&gt;$AE$2), "Yes", "No")</f>
        <v>No</v>
      </c>
      <c r="N219" s="3"/>
      <c r="O219" s="3" t="b">
        <f>AND(Table1689106[[#This Row],[Measured Value]]&gt;Table1689106[[#This Row],[Mean Value]],D218&gt;E218,D217&gt;E217,D216&gt;E216,D215&gt;E215,D214&gt;E214,D213&gt;E213,D212&gt;E212)</f>
        <v>0</v>
      </c>
      <c r="P219" s="3" t="b">
        <f>AND(Table1689106[[#This Row],[Measured Value]]&lt;Table1689106[[#This Row],[Mean Value]],D218&lt;E218,D217&lt;E217,D216&lt;E216,D215&lt;E215,D214&lt;E214,D213&lt;E213,D212&lt;E212)</f>
        <v>0</v>
      </c>
      <c r="Q219" s="3" t="b">
        <f>AND(Table1689106[[#This Row],[Measured Value]]&gt;E218,E218&gt;E217,E217&gt;E216,E216&gt;E215,E215&gt;E214)</f>
        <v>0</v>
      </c>
      <c r="R219" s="3" t="b">
        <f>AND(Table1689106[[#This Row],[Measured Value]]&lt;E218,E218&lt;E217,E217&lt;E216,E216&lt;E215,E215&lt;E214)</f>
        <v>0</v>
      </c>
      <c r="S219" s="3" t="b">
        <f>AND(Table1689106[[#This Row],[Measured Value]]&gt;E218,E218&lt;E217,E217&gt;E216,E216&lt;E215,E215&gt;E214,E214&lt;E213,E213&gt;E212,E212&lt;E211,E211&gt;E210,E210&lt;E209,E209&gt;E208,E208&lt;E207,E207&gt;E206)</f>
        <v>0</v>
      </c>
      <c r="T219" s="3" t="b">
        <f>AND(Table1689106[[#This Row],[Measured Value]]&lt;F218,F218&gt;F217,F217&lt;F216,F216&gt;F215,F215&lt;F214,F214&gt;F213,F213&lt;F212,F212&gt;F211,F211&lt;F210,F210&gt;F209,F209&lt;F208,F208&gt;F207,F207&lt;F206)</f>
        <v>0</v>
      </c>
      <c r="AB219"/>
      <c r="AC219"/>
      <c r="AF219"/>
      <c r="AH219"/>
    </row>
    <row r="220" spans="1:34" x14ac:dyDescent="0.25">
      <c r="A220" s="2">
        <v>43371</v>
      </c>
      <c r="B220" s="17">
        <v>711</v>
      </c>
      <c r="C220" s="21" t="s">
        <v>31</v>
      </c>
      <c r="D220" s="25">
        <v>3.53</v>
      </c>
      <c r="E220" s="22">
        <f>'[1]pH meter #2__083118AM'!$O$2</f>
        <v>3.5073563535911592</v>
      </c>
      <c r="F2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43371.299305555556</v>
      </c>
      <c r="G220" s="6">
        <f>Table1689106[[#This Row],[Mean Value]]+$V$2</f>
        <v>3.527303060242065</v>
      </c>
      <c r="H220" s="6">
        <f>Table1689106[[#This Row],[Mean Value]]-$V$2</f>
        <v>3.4874096469402533</v>
      </c>
      <c r="I220" s="26">
        <f>Table1689106[[#This Row],[Mean Value]]+$W$2</f>
        <v>3.5472497668929703</v>
      </c>
      <c r="J220" s="26">
        <f>Table1689106[[#This Row],[Mean Value]]-($W$2)</f>
        <v>3.467462940289348</v>
      </c>
      <c r="K220" s="8">
        <f>Table1689106[[#This Row],[Mean Value]]+$X$2</f>
        <v>3.5671964735438761</v>
      </c>
      <c r="L220" s="9">
        <f>Table1689106[[#This Row],[Mean Value]]-$X$2</f>
        <v>3.4475162336384422</v>
      </c>
      <c r="M220" s="23" t="str">
        <f t="array" ref="M220">IF(OR(D220&lt;$AF$2, D220&gt;$AE$2), "Yes", "No")</f>
        <v>No</v>
      </c>
      <c r="N220" s="3"/>
      <c r="O220" s="3" t="b">
        <f>AND(Table1689106[[#This Row],[Measured Value]]&gt;Table1689106[[#This Row],[Mean Value]],D219&gt;E219,D218&gt;E218,D217&gt;E217,D216&gt;E216,D215&gt;E215,D214&gt;E214,D213&gt;E213)</f>
        <v>0</v>
      </c>
      <c r="P220" s="3" t="b">
        <f>AND(Table1689106[[#This Row],[Measured Value]]&lt;Table1689106[[#This Row],[Mean Value]],D219&lt;E219,D218&lt;E218,D217&lt;E217,D216&lt;E216,D215&lt;E215,D214&lt;E214,D213&lt;E213)</f>
        <v>0</v>
      </c>
      <c r="Q220" s="3" t="b">
        <f>AND(Table1689106[[#This Row],[Measured Value]]&gt;E219,E219&gt;E218,E218&gt;E217,E217&gt;E216,E216&gt;E215)</f>
        <v>0</v>
      </c>
      <c r="R220" s="3" t="b">
        <f>AND(Table1689106[[#This Row],[Measured Value]]&lt;E219,E219&lt;E218,E218&lt;E217,E217&lt;E216,E216&lt;E215)</f>
        <v>0</v>
      </c>
      <c r="S220" s="3" t="b">
        <f>AND(Table1689106[[#This Row],[Measured Value]]&gt;E219,E219&lt;E218,E218&gt;E217,E217&lt;E216,E216&gt;E215,E215&lt;E214,E214&gt;E213,E213&lt;E212,E212&gt;E211,E211&lt;E210,E210&gt;E209,E209&lt;E208,E208&gt;E207)</f>
        <v>0</v>
      </c>
      <c r="T220" s="3" t="b">
        <f>AND(Table1689106[[#This Row],[Measured Value]]&lt;F219,F219&gt;F218,F218&lt;F217,F217&gt;F216,F216&lt;F215,F215&gt;F214,F214&lt;F213,F213&gt;F212,F212&lt;F211,F211&gt;F210,F210&lt;F209,F209&gt;F208,F208&lt;F207)</f>
        <v>0</v>
      </c>
      <c r="AB220"/>
      <c r="AC220"/>
      <c r="AF220"/>
      <c r="AH220"/>
    </row>
    <row r="221" spans="1:34" x14ac:dyDescent="0.25">
      <c r="A221" s="2">
        <v>43371</v>
      </c>
      <c r="B221" s="17">
        <v>732</v>
      </c>
      <c r="C221" s="21" t="s">
        <v>31</v>
      </c>
      <c r="D221" s="25">
        <v>3.53</v>
      </c>
      <c r="E221" s="22">
        <f>'[1]pH meter #2__083118AM'!$O$2</f>
        <v>3.5073563535911592</v>
      </c>
      <c r="F2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43371.313888888886</v>
      </c>
      <c r="G221" s="6">
        <f>Table1689106[[#This Row],[Mean Value]]+$V$2</f>
        <v>3.527303060242065</v>
      </c>
      <c r="H221" s="6">
        <f>Table1689106[[#This Row],[Mean Value]]-$V$2</f>
        <v>3.4874096469402533</v>
      </c>
      <c r="I221" s="26">
        <f>Table1689106[[#This Row],[Mean Value]]+$W$2</f>
        <v>3.5472497668929703</v>
      </c>
      <c r="J221" s="26">
        <f>Table1689106[[#This Row],[Mean Value]]-($W$2)</f>
        <v>3.467462940289348</v>
      </c>
      <c r="K221" s="8">
        <f>Table1689106[[#This Row],[Mean Value]]+$X$2</f>
        <v>3.5671964735438761</v>
      </c>
      <c r="L221" s="9">
        <f>Table1689106[[#This Row],[Mean Value]]-$X$2</f>
        <v>3.4475162336384422</v>
      </c>
      <c r="M221" s="23" t="str">
        <f t="array" ref="M221">IF(OR(D221&lt;$AF$2, D221&gt;$AE$2), "Yes", "No")</f>
        <v>No</v>
      </c>
      <c r="N221" s="3"/>
      <c r="O221" s="3" t="b">
        <f>AND(Table1689106[[#This Row],[Measured Value]]&gt;Table1689106[[#This Row],[Mean Value]],D220&gt;E220,D219&gt;E219,D218&gt;E218,D217&gt;E217,D216&gt;E216,D215&gt;E215,D214&gt;E214)</f>
        <v>0</v>
      </c>
      <c r="P221" s="3" t="b">
        <f>AND(Table1689106[[#This Row],[Measured Value]]&lt;Table1689106[[#This Row],[Mean Value]],D220&lt;E220,D219&lt;E219,D218&lt;E218,D217&lt;E217,D216&lt;E216,D215&lt;E215,D214&lt;E214)</f>
        <v>0</v>
      </c>
      <c r="Q221" s="3" t="b">
        <f>AND(Table1689106[[#This Row],[Measured Value]]&gt;E220,E220&gt;E219,E219&gt;E218,E218&gt;E217,E217&gt;E216)</f>
        <v>0</v>
      </c>
      <c r="R221" s="3" t="b">
        <f>AND(Table1689106[[#This Row],[Measured Value]]&lt;E220,E220&lt;E219,E219&lt;E218,E218&lt;E217,E217&lt;E216)</f>
        <v>0</v>
      </c>
      <c r="S221" s="3" t="b">
        <f>AND(Table1689106[[#This Row],[Measured Value]]&gt;E220,E220&lt;E219,E219&gt;E218,E218&lt;E217,E217&gt;E216,E216&lt;E215,E215&gt;E214,E214&lt;E213,E213&gt;E212,E212&lt;E211,E211&gt;E210,E210&lt;E209,E209&gt;E208)</f>
        <v>0</v>
      </c>
      <c r="T221" s="3" t="b">
        <f>AND(Table1689106[[#This Row],[Measured Value]]&lt;F220,F220&gt;F219,F219&lt;F218,F218&gt;F217,F217&lt;F216,F216&gt;F215,F215&lt;F214,F214&gt;F213,F213&lt;F212,F212&gt;F211,F211&lt;F210,F210&gt;F209,F209&lt;F208)</f>
        <v>0</v>
      </c>
      <c r="AB221"/>
      <c r="AC221"/>
      <c r="AF221"/>
      <c r="AH221"/>
    </row>
    <row r="222" spans="1:34" x14ac:dyDescent="0.25">
      <c r="A222" s="2">
        <v>43371</v>
      </c>
      <c r="B222" s="17">
        <v>830</v>
      </c>
      <c r="C222" s="21" t="s">
        <v>37</v>
      </c>
      <c r="D222" s="25">
        <v>3.52</v>
      </c>
      <c r="E222" s="22">
        <f>'[1]pH meter #2__083118AM'!$O$2</f>
        <v>3.5073563535911592</v>
      </c>
      <c r="F2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43371.354166666664</v>
      </c>
      <c r="G222" s="6">
        <f>Table1689106[[#This Row],[Mean Value]]+$V$2</f>
        <v>3.527303060242065</v>
      </c>
      <c r="H222" s="6">
        <f>Table1689106[[#This Row],[Mean Value]]-$V$2</f>
        <v>3.4874096469402533</v>
      </c>
      <c r="I222" s="26">
        <f>Table1689106[[#This Row],[Mean Value]]+$W$2</f>
        <v>3.5472497668929703</v>
      </c>
      <c r="J222" s="26">
        <f>Table1689106[[#This Row],[Mean Value]]-($W$2)</f>
        <v>3.467462940289348</v>
      </c>
      <c r="K222" s="8">
        <f>Table1689106[[#This Row],[Mean Value]]+$X$2</f>
        <v>3.5671964735438761</v>
      </c>
      <c r="L222" s="9">
        <f>Table1689106[[#This Row],[Mean Value]]-$X$2</f>
        <v>3.4475162336384422</v>
      </c>
      <c r="M222" s="23" t="str">
        <f t="array" ref="M222">IF(OR(D222&lt;$AF$2, D222&gt;$AE$2), "Yes", "No")</f>
        <v>No</v>
      </c>
      <c r="N222" s="3"/>
      <c r="O222" s="3" t="b">
        <f>AND(Table1689106[[#This Row],[Measured Value]]&gt;Table1689106[[#This Row],[Mean Value]],D221&gt;E221,D220&gt;E220,D219&gt;E219,D218&gt;E218,D217&gt;E217,D216&gt;E216,D215&gt;E215)</f>
        <v>0</v>
      </c>
      <c r="P222" s="3" t="b">
        <f>AND(Table1689106[[#This Row],[Measured Value]]&lt;Table1689106[[#This Row],[Mean Value]],D221&lt;E221,D220&lt;E220,D219&lt;E219,D218&lt;E218,D217&lt;E217,D216&lt;E216,D215&lt;E215)</f>
        <v>0</v>
      </c>
      <c r="Q222" s="3" t="b">
        <f>AND(Table1689106[[#This Row],[Measured Value]]&gt;E221,E221&gt;E220,E220&gt;E219,E219&gt;E218,E218&gt;E217)</f>
        <v>0</v>
      </c>
      <c r="R222" s="3" t="b">
        <f>AND(Table1689106[[#This Row],[Measured Value]]&lt;E221,E221&lt;E220,E220&lt;E219,E219&lt;E218,E218&lt;E217)</f>
        <v>0</v>
      </c>
      <c r="S222" s="3" t="b">
        <f>AND(Table1689106[[#This Row],[Measured Value]]&gt;E221,E221&lt;E220,E220&gt;E219,E219&lt;E218,E218&gt;E217,E217&lt;E216,E216&gt;E215,E215&lt;E214,E214&gt;E213,E213&lt;E212,E212&gt;E211,E211&lt;E210,E210&gt;E209)</f>
        <v>0</v>
      </c>
      <c r="T222" s="3" t="b">
        <f>AND(Table1689106[[#This Row],[Measured Value]]&lt;F221,F221&gt;F220,F220&lt;F219,F219&gt;F218,F218&lt;F217,F217&gt;F216,F216&lt;F215,F215&gt;F214,F214&lt;F213,F213&gt;F212,F212&lt;F211,F211&gt;F210,F210&lt;F209)</f>
        <v>0</v>
      </c>
      <c r="AB222"/>
      <c r="AC222"/>
      <c r="AF222"/>
      <c r="AH222"/>
    </row>
    <row r="223" spans="1:34" x14ac:dyDescent="0.25">
      <c r="A223" s="2">
        <v>43371</v>
      </c>
      <c r="B223" s="17">
        <v>840</v>
      </c>
      <c r="C223" s="21" t="s">
        <v>37</v>
      </c>
      <c r="D223" s="25">
        <v>3.55</v>
      </c>
      <c r="E223" s="22">
        <f>'[1]pH meter #2__083118AM'!$O$2</f>
        <v>3.5073563535911592</v>
      </c>
      <c r="F2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43371.361111111109</v>
      </c>
      <c r="G223" s="6">
        <f>Table1689106[[#This Row],[Mean Value]]+$V$2</f>
        <v>3.527303060242065</v>
      </c>
      <c r="H223" s="6">
        <f>Table1689106[[#This Row],[Mean Value]]-$V$2</f>
        <v>3.4874096469402533</v>
      </c>
      <c r="I223" s="26">
        <f>Table1689106[[#This Row],[Mean Value]]+$W$2</f>
        <v>3.5472497668929703</v>
      </c>
      <c r="J223" s="26">
        <f>Table1689106[[#This Row],[Mean Value]]-($W$2)</f>
        <v>3.467462940289348</v>
      </c>
      <c r="K223" s="8">
        <f>Table1689106[[#This Row],[Mean Value]]+$X$2</f>
        <v>3.5671964735438761</v>
      </c>
      <c r="L223" s="9">
        <f>Table1689106[[#This Row],[Mean Value]]-$X$2</f>
        <v>3.4475162336384422</v>
      </c>
      <c r="M223" s="23" t="str">
        <f t="array" ref="M223">IF(OR(D223&lt;$AF$2, D223&gt;$AE$2), "Yes", "No")</f>
        <v>No</v>
      </c>
      <c r="N223" s="3"/>
      <c r="O223" s="3" t="b">
        <f>AND(Table1689106[[#This Row],[Measured Value]]&gt;Table1689106[[#This Row],[Mean Value]],D222&gt;E222,D221&gt;E221,D220&gt;E220,D219&gt;E219,D218&gt;E218,D217&gt;E217,D216&gt;E216)</f>
        <v>0</v>
      </c>
      <c r="P223" s="3" t="b">
        <f>AND(Table1689106[[#This Row],[Measured Value]]&lt;Table1689106[[#This Row],[Mean Value]],D222&lt;E222,D221&lt;E221,D220&lt;E220,D219&lt;E219,D218&lt;E218,D217&lt;E217,D216&lt;E216)</f>
        <v>0</v>
      </c>
      <c r="Q223" s="3" t="b">
        <f>AND(Table1689106[[#This Row],[Measured Value]]&gt;E222,E222&gt;E221,E221&gt;E220,E220&gt;E219,E219&gt;E218)</f>
        <v>0</v>
      </c>
      <c r="R223" s="3" t="b">
        <f>AND(Table1689106[[#This Row],[Measured Value]]&lt;E222,E222&lt;E221,E221&lt;E220,E220&lt;E219,E219&lt;E218)</f>
        <v>0</v>
      </c>
      <c r="S223" s="3" t="b">
        <f>AND(Table1689106[[#This Row],[Measured Value]]&gt;E222,E222&lt;E221,E221&gt;E220,E220&lt;E219,E219&gt;E218,E218&lt;E217,E217&gt;E216,E216&lt;E215,E215&gt;E214,E214&lt;E213,E213&gt;E212,E212&lt;E211,E211&gt;E210)</f>
        <v>0</v>
      </c>
      <c r="T223" s="3" t="b">
        <f>AND(Table1689106[[#This Row],[Measured Value]]&lt;F222,F222&gt;F221,F221&lt;F220,F220&gt;F219,F219&lt;F218,F218&gt;F217,F217&lt;F216,F216&gt;F215,F215&lt;F214,F214&gt;F213,F213&lt;F212,F212&gt;F211,F211&lt;F210)</f>
        <v>0</v>
      </c>
      <c r="AB223"/>
      <c r="AC223"/>
      <c r="AF223"/>
      <c r="AH223"/>
    </row>
    <row r="224" spans="1:34" x14ac:dyDescent="0.25">
      <c r="A224" s="2">
        <v>43371</v>
      </c>
      <c r="B224" s="17">
        <v>855</v>
      </c>
      <c r="C224" s="21" t="s">
        <v>40</v>
      </c>
      <c r="D224" s="25">
        <v>3.53</v>
      </c>
      <c r="E224" s="22">
        <f>'[1]pH meter #2__083118AM'!$O$2</f>
        <v>3.5073563535911592</v>
      </c>
      <c r="F2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43371.371527777781</v>
      </c>
      <c r="G224" s="6">
        <f>Table1689106[[#This Row],[Mean Value]]+$V$2</f>
        <v>3.527303060242065</v>
      </c>
      <c r="H224" s="6">
        <f>Table1689106[[#This Row],[Mean Value]]-$V$2</f>
        <v>3.4874096469402533</v>
      </c>
      <c r="I224" s="26">
        <f>Table1689106[[#This Row],[Mean Value]]+$W$2</f>
        <v>3.5472497668929703</v>
      </c>
      <c r="J224" s="26">
        <f>Table1689106[[#This Row],[Mean Value]]-($W$2)</f>
        <v>3.467462940289348</v>
      </c>
      <c r="K224" s="8">
        <f>Table1689106[[#This Row],[Mean Value]]+$X$2</f>
        <v>3.5671964735438761</v>
      </c>
      <c r="L224" s="9">
        <f>Table1689106[[#This Row],[Mean Value]]-$X$2</f>
        <v>3.4475162336384422</v>
      </c>
      <c r="M224" s="23" t="str">
        <f t="array" ref="M224">IF(OR(D224&lt;$AF$2, D224&gt;$AE$2), "Yes", "No")</f>
        <v>No</v>
      </c>
      <c r="N224" s="3"/>
      <c r="O224" s="3" t="b">
        <f>AND(Table1689106[[#This Row],[Measured Value]]&gt;Table1689106[[#This Row],[Mean Value]],D223&gt;E223,D222&gt;E222,D221&gt;E221,D220&gt;E220,D219&gt;E219,D218&gt;E218,D217&gt;E217)</f>
        <v>0</v>
      </c>
      <c r="P224" s="3" t="b">
        <f>AND(Table1689106[[#This Row],[Measured Value]]&lt;Table1689106[[#This Row],[Mean Value]],D223&lt;E223,D222&lt;E222,D221&lt;E221,D220&lt;E220,D219&lt;E219,D218&lt;E218,D217&lt;E217)</f>
        <v>0</v>
      </c>
      <c r="Q224" s="3" t="b">
        <f>AND(Table1689106[[#This Row],[Measured Value]]&gt;E223,E223&gt;E222,E222&gt;E221,E221&gt;E220,E220&gt;E219)</f>
        <v>0</v>
      </c>
      <c r="R224" s="3" t="b">
        <f>AND(Table1689106[[#This Row],[Measured Value]]&lt;E223,E223&lt;E222,E222&lt;E221,E221&lt;E220,E220&lt;E219)</f>
        <v>0</v>
      </c>
      <c r="S224" s="3" t="b">
        <f>AND(Table1689106[[#This Row],[Measured Value]]&gt;E223,E223&lt;E222,E222&gt;E221,E221&lt;E220,E220&gt;E219,E219&lt;E218,E218&gt;E217,E217&lt;E216,E216&gt;E215,E215&lt;E214,E214&gt;E213,E213&lt;E212,E212&gt;E211)</f>
        <v>0</v>
      </c>
      <c r="T224" s="3" t="b">
        <f>AND(Table1689106[[#This Row],[Measured Value]]&lt;F223,F223&gt;F222,F222&lt;F221,F221&gt;F220,F220&lt;F219,F219&gt;F218,F218&lt;F217,F217&gt;F216,F216&lt;F215,F215&gt;F214,F214&lt;F213,F213&gt;F212,F212&lt;F211)</f>
        <v>0</v>
      </c>
      <c r="AB224"/>
      <c r="AC224"/>
      <c r="AF224"/>
      <c r="AH224"/>
    </row>
    <row r="225" spans="1:34" x14ac:dyDescent="0.25">
      <c r="A225" s="2">
        <v>43371</v>
      </c>
      <c r="B225" s="17">
        <v>923</v>
      </c>
      <c r="C225" s="21" t="s">
        <v>40</v>
      </c>
      <c r="D225" s="25">
        <v>3.53</v>
      </c>
      <c r="E225" s="22">
        <f>'[1]pH meter #2__083118AM'!$O$2</f>
        <v>3.5073563535911592</v>
      </c>
      <c r="F2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43371.390972222223</v>
      </c>
      <c r="G225" s="6">
        <f>Table1689106[[#This Row],[Mean Value]]+$V$2</f>
        <v>3.527303060242065</v>
      </c>
      <c r="H225" s="6">
        <f>Table1689106[[#This Row],[Mean Value]]-$V$2</f>
        <v>3.4874096469402533</v>
      </c>
      <c r="I225" s="26">
        <f>Table1689106[[#This Row],[Mean Value]]+$W$2</f>
        <v>3.5472497668929703</v>
      </c>
      <c r="J225" s="26">
        <f>Table1689106[[#This Row],[Mean Value]]-($W$2)</f>
        <v>3.467462940289348</v>
      </c>
      <c r="K225" s="8">
        <f>Table1689106[[#This Row],[Mean Value]]+$X$2</f>
        <v>3.5671964735438761</v>
      </c>
      <c r="L225" s="9">
        <f>Table1689106[[#This Row],[Mean Value]]-$X$2</f>
        <v>3.4475162336384422</v>
      </c>
      <c r="M225" s="23" t="str">
        <f t="array" ref="M225">IF(OR(D225&lt;$AF$2, D225&gt;$AE$2), "Yes", "No")</f>
        <v>No</v>
      </c>
      <c r="N225" s="3"/>
      <c r="O225" s="3" t="b">
        <f>AND(Table1689106[[#This Row],[Measured Value]]&gt;Table1689106[[#This Row],[Mean Value]],D224&gt;E224,D223&gt;E223,D222&gt;E222,D221&gt;E221,D220&gt;E220,D219&gt;E219,D218&gt;E218)</f>
        <v>1</v>
      </c>
      <c r="P225" s="3" t="b">
        <f>AND(Table1689106[[#This Row],[Measured Value]]&lt;Table1689106[[#This Row],[Mean Value]],D224&lt;E224,D223&lt;E223,D222&lt;E222,D221&lt;E221,D220&lt;E220,D219&lt;E219,D218&lt;E218)</f>
        <v>0</v>
      </c>
      <c r="Q225" s="3" t="b">
        <f>AND(Table1689106[[#This Row],[Measured Value]]&gt;E224,E224&gt;E223,E223&gt;E222,E222&gt;E221,E221&gt;E220)</f>
        <v>0</v>
      </c>
      <c r="R225" s="3" t="b">
        <f>AND(Table1689106[[#This Row],[Measured Value]]&lt;E224,E224&lt;E223,E223&lt;E222,E222&lt;E221,E221&lt;E220)</f>
        <v>0</v>
      </c>
      <c r="S225" s="3" t="b">
        <f>AND(Table1689106[[#This Row],[Measured Value]]&gt;E224,E224&lt;E223,E223&gt;E222,E222&lt;E221,E221&gt;E220,E220&lt;E219,E219&gt;E218,E218&lt;E217,E217&gt;E216,E216&lt;E215,E215&gt;E214,E214&lt;E213,E213&gt;E212)</f>
        <v>0</v>
      </c>
      <c r="T225" s="3" t="b">
        <f>AND(Table1689106[[#This Row],[Measured Value]]&lt;F224,F224&gt;F223,F223&lt;F222,F222&gt;F221,F221&lt;F220,F220&gt;F219,F219&lt;F218,F218&gt;F217,F217&lt;F216,F216&gt;F215,F215&lt;F214,F214&gt;F213,F213&lt;F212)</f>
        <v>0</v>
      </c>
      <c r="AB225"/>
      <c r="AC225"/>
      <c r="AF225"/>
      <c r="AH225"/>
    </row>
    <row r="226" spans="1:34" x14ac:dyDescent="0.25">
      <c r="A226" s="2">
        <v>43371</v>
      </c>
      <c r="B226" s="17">
        <v>930</v>
      </c>
      <c r="C226" s="21" t="s">
        <v>47</v>
      </c>
      <c r="D226" s="25">
        <v>3.53</v>
      </c>
      <c r="E226" s="22">
        <f>'[1]pH meter #2__083118AM'!$O$2</f>
        <v>3.5073563535911592</v>
      </c>
      <c r="F2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43371.395833333336</v>
      </c>
      <c r="G226" s="6">
        <f>Table1689106[[#This Row],[Mean Value]]+$V$2</f>
        <v>3.527303060242065</v>
      </c>
      <c r="H226" s="6">
        <f>Table1689106[[#This Row],[Mean Value]]-$V$2</f>
        <v>3.4874096469402533</v>
      </c>
      <c r="I226" s="26">
        <f>Table1689106[[#This Row],[Mean Value]]+$W$2</f>
        <v>3.5472497668929703</v>
      </c>
      <c r="J226" s="26">
        <f>Table1689106[[#This Row],[Mean Value]]-($W$2)</f>
        <v>3.467462940289348</v>
      </c>
      <c r="K226" s="8">
        <f>Table1689106[[#This Row],[Mean Value]]+$X$2</f>
        <v>3.5671964735438761</v>
      </c>
      <c r="L226" s="9">
        <f>Table1689106[[#This Row],[Mean Value]]-$X$2</f>
        <v>3.4475162336384422</v>
      </c>
      <c r="M226" s="23" t="str">
        <f t="array" ref="M226">IF(OR(D226&lt;$AF$2, D226&gt;$AE$2), "Yes", "No")</f>
        <v>No</v>
      </c>
      <c r="N226" s="3"/>
      <c r="O226" s="3" t="b">
        <f>AND(Table1689106[[#This Row],[Measured Value]]&gt;Table1689106[[#This Row],[Mean Value]],D225&gt;E225,D224&gt;E224,D223&gt;E223,D222&gt;E222,D221&gt;E221,D220&gt;E220,D219&gt;E219)</f>
        <v>1</v>
      </c>
      <c r="P226" s="3" t="b">
        <f>AND(Table1689106[[#This Row],[Measured Value]]&lt;Table1689106[[#This Row],[Mean Value]],D225&lt;E225,D224&lt;E224,D223&lt;E223,D222&lt;E222,D221&lt;E221,D220&lt;E220,D219&lt;E219)</f>
        <v>0</v>
      </c>
      <c r="Q226" s="3" t="b">
        <f>AND(Table1689106[[#This Row],[Measured Value]]&gt;E225,E225&gt;E224,E224&gt;E223,E223&gt;E222,E222&gt;E221)</f>
        <v>0</v>
      </c>
      <c r="R226" s="3" t="b">
        <f>AND(Table1689106[[#This Row],[Measured Value]]&lt;E225,E225&lt;E224,E224&lt;E223,E223&lt;E222,E222&lt;E221)</f>
        <v>0</v>
      </c>
      <c r="S226" s="3" t="b">
        <f>AND(Table1689106[[#This Row],[Measured Value]]&gt;E225,E225&lt;E224,E224&gt;E223,E223&lt;E222,E222&gt;E221,E221&lt;E220,E220&gt;E219,E219&lt;E218,E218&gt;E217,E217&lt;E216,E216&gt;E215,E215&lt;E214,E214&gt;E213)</f>
        <v>0</v>
      </c>
      <c r="T226" s="3" t="b">
        <f>AND(Table1689106[[#This Row],[Measured Value]]&lt;F225,F225&gt;F224,F224&lt;F223,F223&gt;F222,F222&lt;F221,F221&gt;F220,F220&lt;F219,F219&gt;F218,F218&lt;F217,F217&gt;F216,F216&lt;F215,F215&gt;F214,F214&lt;F213)</f>
        <v>0</v>
      </c>
      <c r="AB226"/>
      <c r="AC226"/>
      <c r="AF226"/>
      <c r="AH226"/>
    </row>
    <row r="227" spans="1:34" x14ac:dyDescent="0.25">
      <c r="A227" s="2">
        <v>43371</v>
      </c>
      <c r="B227" s="17">
        <v>1023</v>
      </c>
      <c r="C227" s="21" t="s">
        <v>31</v>
      </c>
      <c r="D227" s="25">
        <v>3.51</v>
      </c>
      <c r="E227" s="22">
        <f>'[1]pH meter #2__083118AM'!$O$2</f>
        <v>3.5073563535911592</v>
      </c>
      <c r="F2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43371.432638888888</v>
      </c>
      <c r="G227" s="6">
        <f>Table1689106[[#This Row],[Mean Value]]+$V$2</f>
        <v>3.527303060242065</v>
      </c>
      <c r="H227" s="6">
        <f>Table1689106[[#This Row],[Mean Value]]-$V$2</f>
        <v>3.4874096469402533</v>
      </c>
      <c r="I227" s="26">
        <f>Table1689106[[#This Row],[Mean Value]]+$W$2</f>
        <v>3.5472497668929703</v>
      </c>
      <c r="J227" s="26">
        <f>Table1689106[[#This Row],[Mean Value]]-($W$2)</f>
        <v>3.467462940289348</v>
      </c>
      <c r="K227" s="8">
        <f>Table1689106[[#This Row],[Mean Value]]+$X$2</f>
        <v>3.5671964735438761</v>
      </c>
      <c r="L227" s="9">
        <f>Table1689106[[#This Row],[Mean Value]]-$X$2</f>
        <v>3.4475162336384422</v>
      </c>
      <c r="M227" s="23" t="str">
        <f t="array" ref="M227">IF(OR(D227&lt;$AF$2, D227&gt;$AE$2), "Yes", "No")</f>
        <v>No</v>
      </c>
      <c r="N227" s="3"/>
      <c r="O227" s="3" t="b">
        <f>AND(Table1689106[[#This Row],[Measured Value]]&gt;Table1689106[[#This Row],[Mean Value]],D226&gt;E226,D225&gt;E225,D224&gt;E224,D223&gt;E223,D222&gt;E222,D221&gt;E221,D220&gt;E220)</f>
        <v>1</v>
      </c>
      <c r="P227" s="3" t="b">
        <f>AND(Table1689106[[#This Row],[Measured Value]]&lt;Table1689106[[#This Row],[Mean Value]],D226&lt;E226,D225&lt;E225,D224&lt;E224,D223&lt;E223,D222&lt;E222,D221&lt;E221,D220&lt;E220)</f>
        <v>0</v>
      </c>
      <c r="Q227" s="3" t="b">
        <f>AND(Table1689106[[#This Row],[Measured Value]]&gt;E226,E226&gt;E225,E225&gt;E224,E224&gt;E223,E223&gt;E222)</f>
        <v>0</v>
      </c>
      <c r="R227" s="3" t="b">
        <f>AND(Table1689106[[#This Row],[Measured Value]]&lt;E226,E226&lt;E225,E225&lt;E224,E224&lt;E223,E223&lt;E222)</f>
        <v>0</v>
      </c>
      <c r="S227" s="3" t="b">
        <f>AND(Table1689106[[#This Row],[Measured Value]]&gt;E226,E226&lt;E225,E225&gt;E224,E224&lt;E223,E223&gt;E222,E222&lt;E221,E221&gt;E220,E220&lt;E219,E219&gt;E218,E218&lt;E217,E217&gt;E216,E216&lt;E215,E215&gt;E214)</f>
        <v>0</v>
      </c>
      <c r="T227" s="3" t="b">
        <f>AND(Table1689106[[#This Row],[Measured Value]]&lt;F226,F226&gt;F225,F225&lt;F224,F224&gt;F223,F223&lt;F222,F222&gt;F221,F221&lt;F220,F220&gt;F219,F219&lt;F218,F218&gt;F217,F217&lt;F216,F216&gt;F215,F215&lt;F214)</f>
        <v>0</v>
      </c>
      <c r="AB227"/>
      <c r="AC227"/>
      <c r="AF227"/>
      <c r="AH227"/>
    </row>
    <row r="228" spans="1:34" x14ac:dyDescent="0.25">
      <c r="A228" s="2">
        <v>43371</v>
      </c>
      <c r="B228" s="17">
        <v>1059</v>
      </c>
      <c r="C228" s="21" t="s">
        <v>40</v>
      </c>
      <c r="D228" s="25">
        <v>3.52</v>
      </c>
      <c r="E228" s="22">
        <f>'[1]pH meter #2__083118AM'!$O$2</f>
        <v>3.5073563535911592</v>
      </c>
      <c r="F2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43371.457638888889</v>
      </c>
      <c r="G228" s="6">
        <f>Table1689106[[#This Row],[Mean Value]]+$V$2</f>
        <v>3.527303060242065</v>
      </c>
      <c r="H228" s="6">
        <f>Table1689106[[#This Row],[Mean Value]]-$V$2</f>
        <v>3.4874096469402533</v>
      </c>
      <c r="I228" s="26">
        <f>Table1689106[[#This Row],[Mean Value]]+$W$2</f>
        <v>3.5472497668929703</v>
      </c>
      <c r="J228" s="26">
        <f>Table1689106[[#This Row],[Mean Value]]-($W$2)</f>
        <v>3.467462940289348</v>
      </c>
      <c r="K228" s="8">
        <f>Table1689106[[#This Row],[Mean Value]]+$X$2</f>
        <v>3.5671964735438761</v>
      </c>
      <c r="L228" s="9">
        <f>Table1689106[[#This Row],[Mean Value]]-$X$2</f>
        <v>3.4475162336384422</v>
      </c>
      <c r="M228" s="23" t="str">
        <f t="array" ref="M228">IF(OR(D228&lt;$AF$2, D228&gt;$AE$2), "Yes", "No")</f>
        <v>No</v>
      </c>
      <c r="N228" s="3"/>
      <c r="O228" s="3" t="b">
        <f>AND(Table1689106[[#This Row],[Measured Value]]&gt;Table1689106[[#This Row],[Mean Value]],D227&gt;E227,D226&gt;E226,D225&gt;E225,D224&gt;E224,D223&gt;E223,D222&gt;E222,D221&gt;E221)</f>
        <v>1</v>
      </c>
      <c r="P228" s="3" t="b">
        <f>AND(Table1689106[[#This Row],[Measured Value]]&lt;Table1689106[[#This Row],[Mean Value]],D227&lt;E227,D226&lt;E226,D225&lt;E225,D224&lt;E224,D223&lt;E223,D222&lt;E222,D221&lt;E221)</f>
        <v>0</v>
      </c>
      <c r="Q228" s="3" t="b">
        <f>AND(Table1689106[[#This Row],[Measured Value]]&gt;E227,E227&gt;E226,E226&gt;E225,E225&gt;E224,E224&gt;E223)</f>
        <v>0</v>
      </c>
      <c r="R228" s="3" t="b">
        <f>AND(Table1689106[[#This Row],[Measured Value]]&lt;E227,E227&lt;E226,E226&lt;E225,E225&lt;E224,E224&lt;E223)</f>
        <v>0</v>
      </c>
      <c r="S228" s="3" t="b">
        <f>AND(Table1689106[[#This Row],[Measured Value]]&gt;E227,E227&lt;E226,E226&gt;E225,E225&lt;E224,E224&gt;E223,E223&lt;E222,E222&gt;E221,E221&lt;E220,E220&gt;E219,E219&lt;E218,E218&gt;E217,E217&lt;E216,E216&gt;E215)</f>
        <v>0</v>
      </c>
      <c r="T228" s="3" t="b">
        <f>AND(Table1689106[[#This Row],[Measured Value]]&lt;F227,F227&gt;F226,F226&lt;F225,F225&gt;F224,F224&lt;F223,F223&gt;F222,F222&lt;F221,F221&gt;F220,F220&lt;F219,F219&gt;F218,F218&lt;F217,F217&gt;F216,F216&lt;F215)</f>
        <v>0</v>
      </c>
      <c r="AB228"/>
      <c r="AC228"/>
      <c r="AF228"/>
      <c r="AH228"/>
    </row>
    <row r="229" spans="1:34" x14ac:dyDescent="0.25">
      <c r="A229" s="2">
        <v>43371</v>
      </c>
      <c r="B229" s="17">
        <v>1115</v>
      </c>
      <c r="C229" s="21" t="s">
        <v>36</v>
      </c>
      <c r="D229" s="25">
        <v>3.51</v>
      </c>
      <c r="E229" s="22">
        <f>'[1]pH meter #2__083118AM'!$O$2</f>
        <v>3.5073563535911592</v>
      </c>
      <c r="F2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43371.46875</v>
      </c>
      <c r="G229" s="6">
        <f>Table1689106[[#This Row],[Mean Value]]+$V$2</f>
        <v>3.527303060242065</v>
      </c>
      <c r="H229" s="6">
        <f>Table1689106[[#This Row],[Mean Value]]-$V$2</f>
        <v>3.4874096469402533</v>
      </c>
      <c r="I229" s="26">
        <f>Table1689106[[#This Row],[Mean Value]]+$W$2</f>
        <v>3.5472497668929703</v>
      </c>
      <c r="J229" s="26">
        <f>Table1689106[[#This Row],[Mean Value]]-($W$2)</f>
        <v>3.467462940289348</v>
      </c>
      <c r="K229" s="8">
        <f>Table1689106[[#This Row],[Mean Value]]+$X$2</f>
        <v>3.5671964735438761</v>
      </c>
      <c r="L229" s="9">
        <f>Table1689106[[#This Row],[Mean Value]]-$X$2</f>
        <v>3.4475162336384422</v>
      </c>
      <c r="M229" s="23" t="str">
        <f t="array" ref="M229">IF(OR(D229&lt;$AF$2, D229&gt;$AE$2), "Yes", "No")</f>
        <v>No</v>
      </c>
      <c r="N229" s="3"/>
      <c r="O229" s="3" t="b">
        <f>AND(Table1689106[[#This Row],[Measured Value]]&gt;Table1689106[[#This Row],[Mean Value]],D228&gt;E228,D227&gt;E227,D226&gt;E226,D225&gt;E225,D224&gt;E224,D223&gt;E223,D222&gt;E222)</f>
        <v>1</v>
      </c>
      <c r="P229" s="3" t="b">
        <f>AND(Table1689106[[#This Row],[Measured Value]]&lt;Table1689106[[#This Row],[Mean Value]],D228&lt;E228,D227&lt;E227,D226&lt;E226,D225&lt;E225,D224&lt;E224,D223&lt;E223,D222&lt;E222)</f>
        <v>0</v>
      </c>
      <c r="Q229" s="3" t="b">
        <f>AND(Table1689106[[#This Row],[Measured Value]]&gt;E228,E228&gt;E227,E227&gt;E226,E226&gt;E225,E225&gt;E224)</f>
        <v>0</v>
      </c>
      <c r="R229" s="3" t="b">
        <f>AND(Table1689106[[#This Row],[Measured Value]]&lt;E228,E228&lt;E227,E227&lt;E226,E226&lt;E225,E225&lt;E224)</f>
        <v>0</v>
      </c>
      <c r="S229" s="3" t="b">
        <f>AND(Table1689106[[#This Row],[Measured Value]]&gt;E228,E228&lt;E227,E227&gt;E226,E226&lt;E225,E225&gt;E224,E224&lt;E223,E223&gt;E222,E222&lt;E221,E221&gt;E220,E220&lt;E219,E219&gt;E218,E218&lt;E217,E217&gt;E216)</f>
        <v>0</v>
      </c>
      <c r="T229" s="3" t="b">
        <f>AND(Table1689106[[#This Row],[Measured Value]]&lt;F228,F228&gt;F227,F227&lt;F226,F226&gt;F225,F225&lt;F224,F224&gt;F223,F223&lt;F222,F222&gt;F221,F221&lt;F220,F220&gt;F219,F219&lt;F218,F218&gt;F217,F217&lt;F216)</f>
        <v>0</v>
      </c>
      <c r="AB229"/>
      <c r="AC229"/>
      <c r="AF229"/>
      <c r="AH229"/>
    </row>
    <row r="230" spans="1:34" x14ac:dyDescent="0.25">
      <c r="A230" s="2">
        <v>43371</v>
      </c>
      <c r="B230" s="17">
        <v>1120</v>
      </c>
      <c r="C230" s="21" t="s">
        <v>35</v>
      </c>
      <c r="D230" s="25">
        <v>3.51</v>
      </c>
      <c r="E230" s="22">
        <f>'[1]pH meter #2__083118AM'!$O$2</f>
        <v>3.5073563535911592</v>
      </c>
      <c r="F2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43371.472222222219</v>
      </c>
      <c r="G230" s="6">
        <f>Table1689106[[#This Row],[Mean Value]]+$V$2</f>
        <v>3.527303060242065</v>
      </c>
      <c r="H230" s="6">
        <f>Table1689106[[#This Row],[Mean Value]]-$V$2</f>
        <v>3.4874096469402533</v>
      </c>
      <c r="I230" s="26">
        <f>Table1689106[[#This Row],[Mean Value]]+$W$2</f>
        <v>3.5472497668929703</v>
      </c>
      <c r="J230" s="26">
        <f>Table1689106[[#This Row],[Mean Value]]-($W$2)</f>
        <v>3.467462940289348</v>
      </c>
      <c r="K230" s="8">
        <f>Table1689106[[#This Row],[Mean Value]]+$X$2</f>
        <v>3.5671964735438761</v>
      </c>
      <c r="L230" s="9">
        <f>Table1689106[[#This Row],[Mean Value]]-$X$2</f>
        <v>3.4475162336384422</v>
      </c>
      <c r="M230" s="23" t="str">
        <f t="array" ref="M230">IF(OR(D230&lt;$AF$2, D230&gt;$AE$2), "Yes", "No")</f>
        <v>No</v>
      </c>
      <c r="N230" s="3"/>
      <c r="O230" s="3" t="b">
        <f>AND(Table1689106[[#This Row],[Measured Value]]&gt;Table1689106[[#This Row],[Mean Value]],D229&gt;E229,D228&gt;E228,D227&gt;E227,D226&gt;E226,D225&gt;E225,D224&gt;E224,D223&gt;E223)</f>
        <v>1</v>
      </c>
      <c r="P230" s="3" t="b">
        <f>AND(Table1689106[[#This Row],[Measured Value]]&lt;Table1689106[[#This Row],[Mean Value]],D229&lt;E229,D228&lt;E228,D227&lt;E227,D226&lt;E226,D225&lt;E225,D224&lt;E224,D223&lt;E223)</f>
        <v>0</v>
      </c>
      <c r="Q230" s="3" t="b">
        <f>AND(Table1689106[[#This Row],[Measured Value]]&gt;E229,E229&gt;E228,E228&gt;E227,E227&gt;E226,E226&gt;E225)</f>
        <v>0</v>
      </c>
      <c r="R230" s="3" t="b">
        <f>AND(Table1689106[[#This Row],[Measured Value]]&lt;E229,E229&lt;E228,E228&lt;E227,E227&lt;E226,E226&lt;E225)</f>
        <v>0</v>
      </c>
      <c r="S230" s="3" t="b">
        <f>AND(Table1689106[[#This Row],[Measured Value]]&gt;E229,E229&lt;E228,E228&gt;E227,E227&lt;E226,E226&gt;E225,E225&lt;E224,E224&gt;E223,E223&lt;E222,E222&gt;E221,E221&lt;E220,E220&gt;E219,E219&lt;E218,E218&gt;E217)</f>
        <v>0</v>
      </c>
      <c r="T230" s="3" t="b">
        <f>AND(Table1689106[[#This Row],[Measured Value]]&lt;F229,F229&gt;F228,F228&lt;F227,F227&gt;F226,F226&lt;F225,F225&gt;F224,F224&lt;F223,F223&gt;F222,F222&lt;F221,F221&gt;F220,F220&lt;F219,F219&gt;F218,F218&lt;F217)</f>
        <v>0</v>
      </c>
      <c r="AB230"/>
      <c r="AC230"/>
      <c r="AF230"/>
      <c r="AH230"/>
    </row>
    <row r="231" spans="1:34" x14ac:dyDescent="0.25">
      <c r="A231" s="2">
        <v>43371</v>
      </c>
      <c r="B231" s="17">
        <v>1140</v>
      </c>
      <c r="C231" s="21" t="s">
        <v>35</v>
      </c>
      <c r="D231" s="25">
        <v>3.51</v>
      </c>
      <c r="E231" s="22">
        <f>'[1]pH meter #2__083118AM'!$O$2</f>
        <v>3.5073563535911592</v>
      </c>
      <c r="F2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43371.486111111109</v>
      </c>
      <c r="G231" s="6">
        <f>Table1689106[[#This Row],[Mean Value]]+$V$2</f>
        <v>3.527303060242065</v>
      </c>
      <c r="H231" s="6">
        <f>Table1689106[[#This Row],[Mean Value]]-$V$2</f>
        <v>3.4874096469402533</v>
      </c>
      <c r="I231" s="26">
        <f>Table1689106[[#This Row],[Mean Value]]+$W$2</f>
        <v>3.5472497668929703</v>
      </c>
      <c r="J231" s="26">
        <f>Table1689106[[#This Row],[Mean Value]]-($W$2)</f>
        <v>3.467462940289348</v>
      </c>
      <c r="K231" s="8">
        <f>Table1689106[[#This Row],[Mean Value]]+$X$2</f>
        <v>3.5671964735438761</v>
      </c>
      <c r="L231" s="9">
        <f>Table1689106[[#This Row],[Mean Value]]-$X$2</f>
        <v>3.4475162336384422</v>
      </c>
      <c r="M231" s="23" t="str">
        <f t="array" ref="M231">IF(OR(D231&lt;$AF$2, D231&gt;$AE$2), "Yes", "No")</f>
        <v>No</v>
      </c>
      <c r="N231" s="3"/>
      <c r="O231" s="3" t="b">
        <f>AND(Table1689106[[#This Row],[Measured Value]]&gt;Table1689106[[#This Row],[Mean Value]],D230&gt;E230,D229&gt;E229,D228&gt;E228,D227&gt;E227,D226&gt;E226,D225&gt;E225,D224&gt;E224)</f>
        <v>1</v>
      </c>
      <c r="P231" s="3" t="b">
        <f>AND(Table1689106[[#This Row],[Measured Value]]&lt;Table1689106[[#This Row],[Mean Value]],D230&lt;E230,D229&lt;E229,D228&lt;E228,D227&lt;E227,D226&lt;E226,D225&lt;E225,D224&lt;E224)</f>
        <v>0</v>
      </c>
      <c r="Q231" s="3" t="b">
        <f>AND(Table1689106[[#This Row],[Measured Value]]&gt;E230,E230&gt;E229,E229&gt;E228,E228&gt;E227,E227&gt;E226)</f>
        <v>0</v>
      </c>
      <c r="R231" s="3" t="b">
        <f>AND(Table1689106[[#This Row],[Measured Value]]&lt;E230,E230&lt;E229,E229&lt;E228,E228&lt;E227,E227&lt;E226)</f>
        <v>0</v>
      </c>
      <c r="S231" s="3" t="b">
        <f>AND(Table1689106[[#This Row],[Measured Value]]&gt;E230,E230&lt;E229,E229&gt;E228,E228&lt;E227,E227&gt;E226,E226&lt;E225,E225&gt;E224,E224&lt;E223,E223&gt;E222,E222&lt;E221,E221&gt;E220,E220&lt;E219,E219&gt;E218)</f>
        <v>0</v>
      </c>
      <c r="T231" s="3" t="b">
        <f>AND(Table1689106[[#This Row],[Measured Value]]&lt;F230,F230&gt;F229,F229&lt;F228,F228&gt;F227,F227&lt;F226,F226&gt;F225,F225&lt;F224,F224&gt;F223,F223&lt;F222,F222&gt;F221,F221&lt;F220,F220&gt;F219,F219&lt;F218)</f>
        <v>0</v>
      </c>
      <c r="AB231"/>
      <c r="AC231"/>
      <c r="AF231"/>
      <c r="AH231"/>
    </row>
    <row r="232" spans="1:34" x14ac:dyDescent="0.25">
      <c r="A232" s="2">
        <v>43371</v>
      </c>
      <c r="B232" s="17">
        <v>1212</v>
      </c>
      <c r="C232" s="21" t="s">
        <v>32</v>
      </c>
      <c r="D232" s="25">
        <v>3.51</v>
      </c>
      <c r="E232" s="22">
        <f>'[1]pH meter #2__083118AM'!$O$2</f>
        <v>3.5073563535911592</v>
      </c>
      <c r="F2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43371.508333333331</v>
      </c>
      <c r="G232" s="6">
        <f>Table1689106[[#This Row],[Mean Value]]+$V$2</f>
        <v>3.527303060242065</v>
      </c>
      <c r="H232" s="6">
        <f>Table1689106[[#This Row],[Mean Value]]-$V$2</f>
        <v>3.4874096469402533</v>
      </c>
      <c r="I232" s="26">
        <f>Table1689106[[#This Row],[Mean Value]]+$W$2</f>
        <v>3.5472497668929703</v>
      </c>
      <c r="J232" s="26">
        <f>Table1689106[[#This Row],[Mean Value]]-($W$2)</f>
        <v>3.467462940289348</v>
      </c>
      <c r="K232" s="8">
        <f>Table1689106[[#This Row],[Mean Value]]+$X$2</f>
        <v>3.5671964735438761</v>
      </c>
      <c r="L232" s="9">
        <f>Table1689106[[#This Row],[Mean Value]]-$X$2</f>
        <v>3.4475162336384422</v>
      </c>
      <c r="M232" s="23" t="str">
        <f t="array" ref="M232">IF(OR(D232&lt;$AF$2, D232&gt;$AE$2), "Yes", "No")</f>
        <v>No</v>
      </c>
      <c r="N232" s="3"/>
      <c r="O232" s="3" t="b">
        <f>AND(Table1689106[[#This Row],[Measured Value]]&gt;Table1689106[[#This Row],[Mean Value]],D231&gt;E231,D230&gt;E230,D229&gt;E229,D228&gt;E228,D227&gt;E227,D226&gt;E226,D225&gt;E225)</f>
        <v>1</v>
      </c>
      <c r="P232" s="3" t="b">
        <f>AND(Table1689106[[#This Row],[Measured Value]]&lt;Table1689106[[#This Row],[Mean Value]],D231&lt;E231,D230&lt;E230,D229&lt;E229,D228&lt;E228,D227&lt;E227,D226&lt;E226,D225&lt;E225)</f>
        <v>0</v>
      </c>
      <c r="Q232" s="3" t="b">
        <f>AND(Table1689106[[#This Row],[Measured Value]]&gt;E231,E231&gt;E230,E230&gt;E229,E229&gt;E228,E228&gt;E227)</f>
        <v>0</v>
      </c>
      <c r="R232" s="3" t="b">
        <f>AND(Table1689106[[#This Row],[Measured Value]]&lt;E231,E231&lt;E230,E230&lt;E229,E229&lt;E228,E228&lt;E227)</f>
        <v>0</v>
      </c>
      <c r="S232" s="3" t="b">
        <f>AND(Table1689106[[#This Row],[Measured Value]]&gt;E231,E231&lt;E230,E230&gt;E229,E229&lt;E228,E228&gt;E227,E227&lt;E226,E226&gt;E225,E225&lt;E224,E224&gt;E223,E223&lt;E222,E222&gt;E221,E221&lt;E220,E220&gt;E219)</f>
        <v>0</v>
      </c>
      <c r="T232" s="3" t="b">
        <f>AND(Table1689106[[#This Row],[Measured Value]]&lt;F231,F231&gt;F230,F230&lt;F229,F229&gt;F228,F228&lt;F227,F227&gt;F226,F226&lt;F225,F225&gt;F224,F224&lt;F223,F223&gt;F222,F222&lt;F221,F221&gt;F220,F220&lt;F219)</f>
        <v>0</v>
      </c>
      <c r="AB232"/>
      <c r="AC232"/>
      <c r="AF232"/>
      <c r="AH232"/>
    </row>
    <row r="233" spans="1:34" x14ac:dyDescent="0.25">
      <c r="A233" s="2">
        <v>43371</v>
      </c>
      <c r="B233" s="17">
        <v>1224</v>
      </c>
      <c r="C233" s="21" t="s">
        <v>32</v>
      </c>
      <c r="D233" s="25">
        <v>3.5</v>
      </c>
      <c r="E233" s="22">
        <f>'[1]pH meter #2__083118AM'!$O$2</f>
        <v>3.5073563535911592</v>
      </c>
      <c r="F2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43371.51666666667</v>
      </c>
      <c r="G233" s="6">
        <f>Table1689106[[#This Row],[Mean Value]]+$V$2</f>
        <v>3.527303060242065</v>
      </c>
      <c r="H233" s="6">
        <f>Table1689106[[#This Row],[Mean Value]]-$V$2</f>
        <v>3.4874096469402533</v>
      </c>
      <c r="I233" s="26">
        <f>Table1689106[[#This Row],[Mean Value]]+$W$2</f>
        <v>3.5472497668929703</v>
      </c>
      <c r="J233" s="26">
        <f>Table1689106[[#This Row],[Mean Value]]-($W$2)</f>
        <v>3.467462940289348</v>
      </c>
      <c r="K233" s="8">
        <f>Table1689106[[#This Row],[Mean Value]]+$X$2</f>
        <v>3.5671964735438761</v>
      </c>
      <c r="L233" s="9">
        <f>Table1689106[[#This Row],[Mean Value]]-$X$2</f>
        <v>3.4475162336384422</v>
      </c>
      <c r="M233" s="23" t="str">
        <f t="array" ref="M233">IF(OR(D233&lt;$AF$2, D233&gt;$AE$2), "Yes", "No")</f>
        <v>No</v>
      </c>
      <c r="N233" s="3"/>
      <c r="O233" s="3" t="b">
        <f>AND(Table1689106[[#This Row],[Measured Value]]&gt;Table1689106[[#This Row],[Mean Value]],D232&gt;E232,D231&gt;E231,D230&gt;E230,D229&gt;E229,D228&gt;E228,D227&gt;E227,D226&gt;E226)</f>
        <v>0</v>
      </c>
      <c r="P233" s="3" t="b">
        <f>AND(Table1689106[[#This Row],[Measured Value]]&lt;Table1689106[[#This Row],[Mean Value]],D232&lt;E232,D231&lt;E231,D230&lt;E230,D229&lt;E229,D228&lt;E228,D227&lt;E227,D226&lt;E226)</f>
        <v>0</v>
      </c>
      <c r="Q233" s="3" t="b">
        <f>AND(Table1689106[[#This Row],[Measured Value]]&gt;E232,E232&gt;E231,E231&gt;E230,E230&gt;E229,E229&gt;E228)</f>
        <v>0</v>
      </c>
      <c r="R233" s="3" t="b">
        <f>AND(Table1689106[[#This Row],[Measured Value]]&lt;E232,E232&lt;E231,E231&lt;E230,E230&lt;E229,E229&lt;E228)</f>
        <v>0</v>
      </c>
      <c r="S233" s="3" t="b">
        <f>AND(Table1689106[[#This Row],[Measured Value]]&gt;E232,E232&lt;E231,E231&gt;E230,E230&lt;E229,E229&gt;E228,E228&lt;E227,E227&gt;E226,E226&lt;E225,E225&gt;E224,E224&lt;E223,E223&gt;E222,E222&lt;E221,E221&gt;E220)</f>
        <v>0</v>
      </c>
      <c r="T233" s="3" t="b">
        <f>AND(Table1689106[[#This Row],[Measured Value]]&lt;F232,F232&gt;F231,F231&lt;F230,F230&gt;F229,F229&lt;F228,F228&gt;F227,F227&lt;F226,F226&gt;F225,F225&lt;F224,F224&gt;F223,F223&lt;F222,F222&gt;F221,F221&lt;F220)</f>
        <v>0</v>
      </c>
      <c r="AB233"/>
      <c r="AC233"/>
      <c r="AF233"/>
      <c r="AH233"/>
    </row>
    <row r="234" spans="1:34" x14ac:dyDescent="0.25">
      <c r="A234" s="2">
        <v>43371</v>
      </c>
      <c r="B234" s="17">
        <v>1255</v>
      </c>
      <c r="C234" s="21" t="s">
        <v>40</v>
      </c>
      <c r="D234" s="25">
        <v>3.5</v>
      </c>
      <c r="E234" s="22">
        <f>'[1]pH meter #2__083118AM'!$O$2</f>
        <v>3.5073563535911592</v>
      </c>
      <c r="F2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43371.538194444445</v>
      </c>
      <c r="G234" s="6">
        <f>Table1689106[[#This Row],[Mean Value]]+$V$2</f>
        <v>3.527303060242065</v>
      </c>
      <c r="H234" s="6">
        <f>Table1689106[[#This Row],[Mean Value]]-$V$2</f>
        <v>3.4874096469402533</v>
      </c>
      <c r="I234" s="26">
        <f>Table1689106[[#This Row],[Mean Value]]+$W$2</f>
        <v>3.5472497668929703</v>
      </c>
      <c r="J234" s="26">
        <f>Table1689106[[#This Row],[Mean Value]]-($W$2)</f>
        <v>3.467462940289348</v>
      </c>
      <c r="K234" s="8">
        <f>Table1689106[[#This Row],[Mean Value]]+$X$2</f>
        <v>3.5671964735438761</v>
      </c>
      <c r="L234" s="9">
        <f>Table1689106[[#This Row],[Mean Value]]-$X$2</f>
        <v>3.4475162336384422</v>
      </c>
      <c r="M234" s="23" t="str">
        <f t="array" ref="M234">IF(OR(D234&lt;$AF$2, D234&gt;$AE$2), "Yes", "No")</f>
        <v>No</v>
      </c>
      <c r="N234" s="3"/>
      <c r="O234" s="3" t="b">
        <f>AND(Table1689106[[#This Row],[Measured Value]]&gt;Table1689106[[#This Row],[Mean Value]],D233&gt;E233,D232&gt;E232,D231&gt;E231,D230&gt;E230,D229&gt;E229,D228&gt;E228,D227&gt;E227)</f>
        <v>0</v>
      </c>
      <c r="P234" s="3" t="b">
        <f>AND(Table1689106[[#This Row],[Measured Value]]&lt;Table1689106[[#This Row],[Mean Value]],D233&lt;E233,D232&lt;E232,D231&lt;E231,D230&lt;E230,D229&lt;E229,D228&lt;E228,D227&lt;E227)</f>
        <v>0</v>
      </c>
      <c r="Q234" s="3" t="b">
        <f>AND(Table1689106[[#This Row],[Measured Value]]&gt;E233,E233&gt;E232,E232&gt;E231,E231&gt;E230,E230&gt;E229)</f>
        <v>0</v>
      </c>
      <c r="R234" s="3" t="b">
        <f>AND(Table1689106[[#This Row],[Measured Value]]&lt;E233,E233&lt;E232,E232&lt;E231,E231&lt;E230,E230&lt;E229)</f>
        <v>0</v>
      </c>
      <c r="S234" s="3" t="b">
        <f>AND(Table1689106[[#This Row],[Measured Value]]&gt;E233,E233&lt;E232,E232&gt;E231,E231&lt;E230,E230&gt;E229,E229&lt;E228,E228&gt;E227,E227&lt;E226,E226&gt;E225,E225&lt;E224,E224&gt;E223,E223&lt;E222,E222&gt;E221)</f>
        <v>0</v>
      </c>
      <c r="T234" s="3" t="b">
        <f>AND(Table1689106[[#This Row],[Measured Value]]&lt;F233,F233&gt;F232,F232&lt;F231,F231&gt;F230,F230&lt;F229,F229&gt;F228,F228&lt;F227,F227&gt;F226,F226&lt;F225,F225&gt;F224,F224&lt;F223,F223&gt;F222,F222&lt;F221)</f>
        <v>0</v>
      </c>
      <c r="AB234"/>
      <c r="AC234"/>
      <c r="AF234"/>
      <c r="AH234"/>
    </row>
    <row r="235" spans="1:34" x14ac:dyDescent="0.25">
      <c r="A235" s="2">
        <v>43371</v>
      </c>
      <c r="B235" s="17">
        <v>1320</v>
      </c>
      <c r="C235" s="21" t="s">
        <v>44</v>
      </c>
      <c r="D235" s="25">
        <v>3.49</v>
      </c>
      <c r="E235" s="22">
        <f>'[1]pH meter #2__083118AM'!$O$2</f>
        <v>3.5073563535911592</v>
      </c>
      <c r="F2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43371.555555555555</v>
      </c>
      <c r="G235" s="6">
        <f>Table1689106[[#This Row],[Mean Value]]+$V$2</f>
        <v>3.527303060242065</v>
      </c>
      <c r="H235" s="6">
        <f>Table1689106[[#This Row],[Mean Value]]-$V$2</f>
        <v>3.4874096469402533</v>
      </c>
      <c r="I235" s="26">
        <f>Table1689106[[#This Row],[Mean Value]]+$W$2</f>
        <v>3.5472497668929703</v>
      </c>
      <c r="J235" s="26">
        <f>Table1689106[[#This Row],[Mean Value]]-($W$2)</f>
        <v>3.467462940289348</v>
      </c>
      <c r="K235" s="8">
        <f>Table1689106[[#This Row],[Mean Value]]+$X$2</f>
        <v>3.5671964735438761</v>
      </c>
      <c r="L235" s="9">
        <f>Table1689106[[#This Row],[Mean Value]]-$X$2</f>
        <v>3.4475162336384422</v>
      </c>
      <c r="M235" s="23" t="str">
        <f t="array" ref="M235">IF(OR(D235&lt;$AF$2, D235&gt;$AE$2), "Yes", "No")</f>
        <v>No</v>
      </c>
      <c r="N235" s="3"/>
      <c r="O235" s="3" t="b">
        <f>AND(Table1689106[[#This Row],[Measured Value]]&gt;Table1689106[[#This Row],[Mean Value]],D234&gt;E234,D233&gt;E233,D232&gt;E232,D231&gt;E231,D230&gt;E230,D229&gt;E229,D228&gt;E228)</f>
        <v>0</v>
      </c>
      <c r="P235" s="3" t="b">
        <f>AND(Table1689106[[#This Row],[Measured Value]]&lt;Table1689106[[#This Row],[Mean Value]],D234&lt;E234,D233&lt;E233,D232&lt;E232,D231&lt;E231,D230&lt;E230,D229&lt;E229,D228&lt;E228)</f>
        <v>0</v>
      </c>
      <c r="Q235" s="3" t="b">
        <f>AND(Table1689106[[#This Row],[Measured Value]]&gt;E234,E234&gt;E233,E233&gt;E232,E232&gt;E231,E231&gt;E230)</f>
        <v>0</v>
      </c>
      <c r="R235" s="3" t="b">
        <f>AND(Table1689106[[#This Row],[Measured Value]]&lt;E234,E234&lt;E233,E233&lt;E232,E232&lt;E231,E231&lt;E230)</f>
        <v>0</v>
      </c>
      <c r="S235" s="3" t="b">
        <f>AND(Table1689106[[#This Row],[Measured Value]]&gt;E234,E234&lt;E233,E233&gt;E232,E232&lt;E231,E231&gt;E230,E230&lt;E229,E229&gt;E228,E228&lt;E227,E227&gt;E226,E226&lt;E225,E225&gt;E224,E224&lt;E223,E223&gt;E222)</f>
        <v>0</v>
      </c>
      <c r="T235" s="3" t="b">
        <f>AND(Table1689106[[#This Row],[Measured Value]]&lt;F234,F234&gt;F233,F233&lt;F232,F232&gt;F231,F231&lt;F230,F230&gt;F229,F229&lt;F228,F228&gt;F227,F227&lt;F226,F226&gt;F225,F225&lt;F224,F224&gt;F223,F223&lt;F222)</f>
        <v>0</v>
      </c>
      <c r="AB235"/>
      <c r="AC235"/>
      <c r="AF235"/>
      <c r="AH235"/>
    </row>
    <row r="236" spans="1:34" x14ac:dyDescent="0.25">
      <c r="A236" s="2">
        <v>43371</v>
      </c>
      <c r="B236" s="17">
        <v>1335</v>
      </c>
      <c r="C236" s="21" t="s">
        <v>28</v>
      </c>
      <c r="D236" s="25">
        <v>3.5</v>
      </c>
      <c r="E236" s="22">
        <f>'[1]pH meter #2__083118AM'!$O$2</f>
        <v>3.5073563535911592</v>
      </c>
      <c r="F2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43371.565972222219</v>
      </c>
      <c r="G236" s="6">
        <f>Table1689106[[#This Row],[Mean Value]]+$V$2</f>
        <v>3.527303060242065</v>
      </c>
      <c r="H236" s="6">
        <f>Table1689106[[#This Row],[Mean Value]]-$V$2</f>
        <v>3.4874096469402533</v>
      </c>
      <c r="I236" s="26">
        <f>Table1689106[[#This Row],[Mean Value]]+$W$2</f>
        <v>3.5472497668929703</v>
      </c>
      <c r="J236" s="26">
        <f>Table1689106[[#This Row],[Mean Value]]-($W$2)</f>
        <v>3.467462940289348</v>
      </c>
      <c r="K236" s="8">
        <f>Table1689106[[#This Row],[Mean Value]]+$X$2</f>
        <v>3.5671964735438761</v>
      </c>
      <c r="L236" s="9">
        <f>Table1689106[[#This Row],[Mean Value]]-$X$2</f>
        <v>3.4475162336384422</v>
      </c>
      <c r="M236" s="23" t="str">
        <f t="array" ref="M236">IF(OR(D236&lt;$AF$2, D236&gt;$AE$2), "Yes", "No")</f>
        <v>No</v>
      </c>
      <c r="N236" s="3"/>
      <c r="O236" s="3" t="b">
        <f>AND(Table1689106[[#This Row],[Measured Value]]&gt;Table1689106[[#This Row],[Mean Value]],D235&gt;E235,D234&gt;E234,D233&gt;E233,D232&gt;E232,D231&gt;E231,D230&gt;E230,D229&gt;E229)</f>
        <v>0</v>
      </c>
      <c r="P236" s="3" t="b">
        <f>AND(Table1689106[[#This Row],[Measured Value]]&lt;Table1689106[[#This Row],[Mean Value]],D235&lt;E235,D234&lt;E234,D233&lt;E233,D232&lt;E232,D231&lt;E231,D230&lt;E230,D229&lt;E229)</f>
        <v>0</v>
      </c>
      <c r="Q236" s="3" t="b">
        <f>AND(Table1689106[[#This Row],[Measured Value]]&gt;E235,E235&gt;E234,E234&gt;E233,E233&gt;E232,E232&gt;E231)</f>
        <v>0</v>
      </c>
      <c r="R236" s="3" t="b">
        <f>AND(Table1689106[[#This Row],[Measured Value]]&lt;E235,E235&lt;E234,E234&lt;E233,E233&lt;E232,E232&lt;E231)</f>
        <v>0</v>
      </c>
      <c r="S236" s="3" t="b">
        <f>AND(Table1689106[[#This Row],[Measured Value]]&gt;E235,E235&lt;E234,E234&gt;E233,E233&lt;E232,E232&gt;E231,E231&lt;E230,E230&gt;E229,E229&lt;E228,E228&gt;E227,E227&lt;E226,E226&gt;E225,E225&lt;E224,E224&gt;E223)</f>
        <v>0</v>
      </c>
      <c r="T236" s="3" t="b">
        <f>AND(Table1689106[[#This Row],[Measured Value]]&lt;F235,F235&gt;F234,F234&lt;F233,F233&gt;F232,F232&lt;F231,F231&gt;F230,F230&lt;F229,F229&gt;F228,F228&lt;F227,F227&gt;F226,F226&lt;F225,F225&gt;F224,F224&lt;F223)</f>
        <v>0</v>
      </c>
      <c r="AB236"/>
      <c r="AC236"/>
      <c r="AF236"/>
      <c r="AH236"/>
    </row>
    <row r="237" spans="1:34" x14ac:dyDescent="0.25">
      <c r="A237" s="2">
        <v>43371</v>
      </c>
      <c r="B237" s="17">
        <v>1400</v>
      </c>
      <c r="C237" s="21" t="s">
        <v>28</v>
      </c>
      <c r="D237" s="25">
        <v>3.48</v>
      </c>
      <c r="E237" s="22">
        <f>'[1]pH meter #2__083118AM'!$O$2</f>
        <v>3.5073563535911592</v>
      </c>
      <c r="F2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43371.583333333336</v>
      </c>
      <c r="G237" s="6">
        <f>Table1689106[[#This Row],[Mean Value]]+$V$2</f>
        <v>3.527303060242065</v>
      </c>
      <c r="H237" s="6">
        <f>Table1689106[[#This Row],[Mean Value]]-$V$2</f>
        <v>3.4874096469402533</v>
      </c>
      <c r="I237" s="26">
        <f>Table1689106[[#This Row],[Mean Value]]+$W$2</f>
        <v>3.5472497668929703</v>
      </c>
      <c r="J237" s="26">
        <f>Table1689106[[#This Row],[Mean Value]]-($W$2)</f>
        <v>3.467462940289348</v>
      </c>
      <c r="K237" s="8">
        <f>Table1689106[[#This Row],[Mean Value]]+$X$2</f>
        <v>3.5671964735438761</v>
      </c>
      <c r="L237" s="9">
        <f>Table1689106[[#This Row],[Mean Value]]-$X$2</f>
        <v>3.4475162336384422</v>
      </c>
      <c r="M237" s="23" t="str">
        <f t="array" ref="M237">IF(OR(D237&lt;$AF$2, D237&gt;$AE$2), "Yes", "No")</f>
        <v>No</v>
      </c>
      <c r="N237" s="3"/>
      <c r="O237" s="3" t="b">
        <f>AND(Table1689106[[#This Row],[Measured Value]]&gt;Table1689106[[#This Row],[Mean Value]],D236&gt;E236,D235&gt;E235,D234&gt;E234,D233&gt;E233,D232&gt;E232,D231&gt;E231,D230&gt;E230)</f>
        <v>0</v>
      </c>
      <c r="P237" s="3" t="b">
        <f>AND(Table1689106[[#This Row],[Measured Value]]&lt;Table1689106[[#This Row],[Mean Value]],D236&lt;E236,D235&lt;E235,D234&lt;E234,D233&lt;E233,D232&lt;E232,D231&lt;E231,D230&lt;E230)</f>
        <v>0</v>
      </c>
      <c r="Q237" s="3" t="b">
        <f>AND(Table1689106[[#This Row],[Measured Value]]&gt;E236,E236&gt;E235,E235&gt;E234,E234&gt;E233,E233&gt;E232)</f>
        <v>0</v>
      </c>
      <c r="R237" s="3" t="b">
        <f>AND(Table1689106[[#This Row],[Measured Value]]&lt;E236,E236&lt;E235,E235&lt;E234,E234&lt;E233,E233&lt;E232)</f>
        <v>0</v>
      </c>
      <c r="S237" s="3" t="b">
        <f>AND(Table1689106[[#This Row],[Measured Value]]&gt;E236,E236&lt;E235,E235&gt;E234,E234&lt;E233,E233&gt;E232,E232&lt;E231,E231&gt;E230,E230&lt;E229,E229&gt;E228,E228&lt;E227,E227&gt;E226,E226&lt;E225,E225&gt;E224)</f>
        <v>0</v>
      </c>
      <c r="T237" s="3" t="b">
        <f>AND(Table1689106[[#This Row],[Measured Value]]&lt;F236,F236&gt;F235,F235&lt;F234,F234&gt;F233,F233&lt;F232,F232&gt;F231,F231&lt;F230,F230&gt;F229,F229&lt;F228,F228&gt;F227,F227&lt;F226,F226&gt;F225,F225&lt;F224)</f>
        <v>0</v>
      </c>
      <c r="AB237"/>
      <c r="AC237"/>
      <c r="AF237"/>
      <c r="AH237"/>
    </row>
    <row r="238" spans="1:34" x14ac:dyDescent="0.25">
      <c r="A238" s="2">
        <v>43371</v>
      </c>
      <c r="B238" s="17">
        <v>1421</v>
      </c>
      <c r="C238" s="21" t="s">
        <v>31</v>
      </c>
      <c r="D238" s="25">
        <v>3.49</v>
      </c>
      <c r="E238" s="22">
        <f>'[1]pH meter #2__083118AM'!$O$2</f>
        <v>3.5073563535911592</v>
      </c>
      <c r="F2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43371.597916666666</v>
      </c>
      <c r="G238" s="6">
        <f>Table1689106[[#This Row],[Mean Value]]+$V$2</f>
        <v>3.527303060242065</v>
      </c>
      <c r="H238" s="6">
        <f>Table1689106[[#This Row],[Mean Value]]-$V$2</f>
        <v>3.4874096469402533</v>
      </c>
      <c r="I238" s="26">
        <f>Table1689106[[#This Row],[Mean Value]]+$W$2</f>
        <v>3.5472497668929703</v>
      </c>
      <c r="J238" s="26">
        <f>Table1689106[[#This Row],[Mean Value]]-($W$2)</f>
        <v>3.467462940289348</v>
      </c>
      <c r="K238" s="8">
        <f>Table1689106[[#This Row],[Mean Value]]+$X$2</f>
        <v>3.5671964735438761</v>
      </c>
      <c r="L238" s="9">
        <f>Table1689106[[#This Row],[Mean Value]]-$X$2</f>
        <v>3.4475162336384422</v>
      </c>
      <c r="M238" s="23" t="str">
        <f t="array" ref="M238">IF(OR(D238&lt;$AF$2, D238&gt;$AE$2), "Yes", "No")</f>
        <v>No</v>
      </c>
      <c r="N238" s="3"/>
      <c r="O238" s="3" t="b">
        <f>AND(Table1689106[[#This Row],[Measured Value]]&gt;Table1689106[[#This Row],[Mean Value]],D237&gt;E237,D236&gt;E236,D235&gt;E235,D234&gt;E234,D233&gt;E233,D232&gt;E232,D231&gt;E231)</f>
        <v>0</v>
      </c>
      <c r="P238" s="3" t="b">
        <f>AND(Table1689106[[#This Row],[Measured Value]]&lt;Table1689106[[#This Row],[Mean Value]],D237&lt;E237,D236&lt;E236,D235&lt;E235,D234&lt;E234,D233&lt;E233,D232&lt;E232,D231&lt;E231)</f>
        <v>0</v>
      </c>
      <c r="Q238" s="3" t="b">
        <f>AND(Table1689106[[#This Row],[Measured Value]]&gt;E237,E237&gt;E236,E236&gt;E235,E235&gt;E234,E234&gt;E233)</f>
        <v>0</v>
      </c>
      <c r="R238" s="3" t="b">
        <f>AND(Table1689106[[#This Row],[Measured Value]]&lt;E237,E237&lt;E236,E236&lt;E235,E235&lt;E234,E234&lt;E233)</f>
        <v>0</v>
      </c>
      <c r="S238" s="3" t="b">
        <f>AND(Table1689106[[#This Row],[Measured Value]]&gt;E237,E237&lt;E236,E236&gt;E235,E235&lt;E234,E234&gt;E233,E233&lt;E232,E232&gt;E231,E231&lt;E230,E230&gt;E229,E229&lt;E228,E228&gt;E227,E227&lt;E226,E226&gt;E225)</f>
        <v>0</v>
      </c>
      <c r="T238" s="3" t="b">
        <f>AND(Table1689106[[#This Row],[Measured Value]]&lt;F237,F237&gt;F236,F236&lt;F235,F235&gt;F234,F234&lt;F233,F233&gt;F232,F232&lt;F231,F231&gt;F230,F230&lt;F229,F229&gt;F228,F228&lt;F227,F227&gt;F226,F226&lt;F225)</f>
        <v>0</v>
      </c>
      <c r="AB238"/>
      <c r="AC238"/>
      <c r="AF238"/>
      <c r="AH238"/>
    </row>
    <row r="239" spans="1:34" x14ac:dyDescent="0.25">
      <c r="A239" s="2">
        <v>43371</v>
      </c>
      <c r="B239" s="17">
        <v>1455</v>
      </c>
      <c r="C239" s="21" t="s">
        <v>31</v>
      </c>
      <c r="D239" s="25">
        <v>3.49</v>
      </c>
      <c r="E239" s="22">
        <f>'[1]pH meter #2__083118AM'!$O$2</f>
        <v>3.5073563535911592</v>
      </c>
      <c r="F2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43371.621527777781</v>
      </c>
      <c r="G239" s="6">
        <f>Table1689106[[#This Row],[Mean Value]]+$V$2</f>
        <v>3.527303060242065</v>
      </c>
      <c r="H239" s="6">
        <f>Table1689106[[#This Row],[Mean Value]]-$V$2</f>
        <v>3.4874096469402533</v>
      </c>
      <c r="I239" s="26">
        <f>Table1689106[[#This Row],[Mean Value]]+$W$2</f>
        <v>3.5472497668929703</v>
      </c>
      <c r="J239" s="26">
        <f>Table1689106[[#This Row],[Mean Value]]-($W$2)</f>
        <v>3.467462940289348</v>
      </c>
      <c r="K239" s="8">
        <f>Table1689106[[#This Row],[Mean Value]]+$X$2</f>
        <v>3.5671964735438761</v>
      </c>
      <c r="L239" s="9">
        <f>Table1689106[[#This Row],[Mean Value]]-$X$2</f>
        <v>3.4475162336384422</v>
      </c>
      <c r="M239" s="23" t="str">
        <f t="array" ref="M239">IF(OR(D239&lt;$AF$2, D239&gt;$AE$2), "Yes", "No")</f>
        <v>No</v>
      </c>
      <c r="N239" s="3"/>
      <c r="O239" s="3" t="b">
        <f>AND(Table1689106[[#This Row],[Measured Value]]&gt;Table1689106[[#This Row],[Mean Value]],D238&gt;E238,D237&gt;E237,D236&gt;E236,D235&gt;E235,D234&gt;E234,D233&gt;E233,D232&gt;E232)</f>
        <v>0</v>
      </c>
      <c r="P239" s="3" t="b">
        <f>AND(Table1689106[[#This Row],[Measured Value]]&lt;Table1689106[[#This Row],[Mean Value]],D238&lt;E238,D237&lt;E237,D236&lt;E236,D235&lt;E235,D234&lt;E234,D233&lt;E233,D232&lt;E232)</f>
        <v>0</v>
      </c>
      <c r="Q239" s="3" t="b">
        <f>AND(Table1689106[[#This Row],[Measured Value]]&gt;E238,E238&gt;E237,E237&gt;E236,E236&gt;E235,E235&gt;E234)</f>
        <v>0</v>
      </c>
      <c r="R239" s="3" t="b">
        <f>AND(Table1689106[[#This Row],[Measured Value]]&lt;E238,E238&lt;E237,E237&lt;E236,E236&lt;E235,E235&lt;E234)</f>
        <v>0</v>
      </c>
      <c r="S239" s="3" t="b">
        <f>AND(Table1689106[[#This Row],[Measured Value]]&gt;E238,E238&lt;E237,E237&gt;E236,E236&lt;E235,E235&gt;E234,E234&lt;E233,E233&gt;E232,E232&lt;E231,E231&gt;E230,E230&lt;E229,E229&gt;E228,E228&lt;E227,E227&gt;E226)</f>
        <v>0</v>
      </c>
      <c r="T239" s="3" t="b">
        <f>AND(Table1689106[[#This Row],[Measured Value]]&lt;F238,F238&gt;F237,F237&lt;F236,F236&gt;F235,F235&lt;F234,F234&gt;F233,F233&lt;F232,F232&gt;F231,F231&lt;F230,F230&gt;F229,F229&lt;F228,F228&gt;F227,F227&lt;F226)</f>
        <v>0</v>
      </c>
      <c r="AB239"/>
      <c r="AC239"/>
      <c r="AF239"/>
      <c r="AH239"/>
    </row>
    <row r="240" spans="1:34" x14ac:dyDescent="0.25">
      <c r="A240" s="2">
        <v>43371</v>
      </c>
      <c r="B240" s="17">
        <v>1555</v>
      </c>
      <c r="C240" s="21" t="s">
        <v>32</v>
      </c>
      <c r="D240" s="25">
        <v>3.49</v>
      </c>
      <c r="E240" s="22">
        <f>'[1]pH meter #2__083118AM'!$O$2</f>
        <v>3.5073563535911592</v>
      </c>
      <c r="F2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43371.663194444445</v>
      </c>
      <c r="G240" s="6">
        <f>Table1689106[[#This Row],[Mean Value]]+$V$2</f>
        <v>3.527303060242065</v>
      </c>
      <c r="H240" s="6">
        <f>Table1689106[[#This Row],[Mean Value]]-$V$2</f>
        <v>3.4874096469402533</v>
      </c>
      <c r="I240" s="26">
        <f>Table1689106[[#This Row],[Mean Value]]+$W$2</f>
        <v>3.5472497668929703</v>
      </c>
      <c r="J240" s="26">
        <f>Table1689106[[#This Row],[Mean Value]]-($W$2)</f>
        <v>3.467462940289348</v>
      </c>
      <c r="K240" s="8">
        <f>Table1689106[[#This Row],[Mean Value]]+$X$2</f>
        <v>3.5671964735438761</v>
      </c>
      <c r="L240" s="9">
        <f>Table1689106[[#This Row],[Mean Value]]-$X$2</f>
        <v>3.4475162336384422</v>
      </c>
      <c r="M240" s="23" t="str">
        <f t="array" ref="M240">IF(OR(D240&lt;$AF$2, D240&gt;$AE$2), "Yes", "No")</f>
        <v>No</v>
      </c>
      <c r="N240" s="3"/>
      <c r="O240" s="3" t="b">
        <f>AND(Table1689106[[#This Row],[Measured Value]]&gt;Table1689106[[#This Row],[Mean Value]],D239&gt;E239,D238&gt;E238,D237&gt;E237,D236&gt;E236,D235&gt;E235,D234&gt;E234,D233&gt;E233)</f>
        <v>0</v>
      </c>
      <c r="P240" s="3" t="b">
        <f>AND(Table1689106[[#This Row],[Measured Value]]&lt;Table1689106[[#This Row],[Mean Value]],D239&lt;E239,D238&lt;E238,D237&lt;E237,D236&lt;E236,D235&lt;E235,D234&lt;E234,D233&lt;E233)</f>
        <v>1</v>
      </c>
      <c r="Q240" s="3" t="b">
        <f>AND(Table1689106[[#This Row],[Measured Value]]&gt;E239,E239&gt;E238,E238&gt;E237,E237&gt;E236,E236&gt;E235)</f>
        <v>0</v>
      </c>
      <c r="R240" s="3" t="b">
        <f>AND(Table1689106[[#This Row],[Measured Value]]&lt;E239,E239&lt;E238,E238&lt;E237,E237&lt;E236,E236&lt;E235)</f>
        <v>0</v>
      </c>
      <c r="S240" s="3" t="b">
        <f>AND(Table1689106[[#This Row],[Measured Value]]&gt;E239,E239&lt;E238,E238&gt;E237,E237&lt;E236,E236&gt;E235,E235&lt;E234,E234&gt;E233,E233&lt;E232,E232&gt;E231,E231&lt;E230,E230&gt;E229,E229&lt;E228,E228&gt;E227)</f>
        <v>0</v>
      </c>
      <c r="T240" s="3" t="b">
        <f>AND(Table1689106[[#This Row],[Measured Value]]&lt;F239,F239&gt;F238,F238&lt;F237,F237&gt;F236,F236&lt;F235,F235&gt;F234,F234&lt;F233,F233&gt;F232,F232&lt;F231,F231&gt;F230,F230&lt;F229,F229&gt;F228,F228&lt;F227)</f>
        <v>0</v>
      </c>
      <c r="AB240"/>
      <c r="AC240"/>
      <c r="AF240"/>
      <c r="AH240"/>
    </row>
    <row r="241" spans="1:34" x14ac:dyDescent="0.25">
      <c r="A241" s="2">
        <v>43371</v>
      </c>
      <c r="B241" s="17">
        <v>1616</v>
      </c>
      <c r="C241" s="21" t="s">
        <v>34</v>
      </c>
      <c r="D241" s="25">
        <v>3.48</v>
      </c>
      <c r="E241" s="22">
        <f>'[1]pH meter #2__083118AM'!$O$2</f>
        <v>3.5073563535911592</v>
      </c>
      <c r="F2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43371.677777777775</v>
      </c>
      <c r="G241" s="6">
        <f>Table1689106[[#This Row],[Mean Value]]+$V$2</f>
        <v>3.527303060242065</v>
      </c>
      <c r="H241" s="6">
        <f>Table1689106[[#This Row],[Mean Value]]-$V$2</f>
        <v>3.4874096469402533</v>
      </c>
      <c r="I241" s="26">
        <f>Table1689106[[#This Row],[Mean Value]]+$W$2</f>
        <v>3.5472497668929703</v>
      </c>
      <c r="J241" s="26">
        <f>Table1689106[[#This Row],[Mean Value]]-($W$2)</f>
        <v>3.467462940289348</v>
      </c>
      <c r="K241" s="8">
        <f>Table1689106[[#This Row],[Mean Value]]+$X$2</f>
        <v>3.5671964735438761</v>
      </c>
      <c r="L241" s="9">
        <f>Table1689106[[#This Row],[Mean Value]]-$X$2</f>
        <v>3.4475162336384422</v>
      </c>
      <c r="M241" s="23" t="str">
        <f t="array" ref="M241">IF(OR(D241&lt;$AF$2, D241&gt;$AE$2), "Yes", "No")</f>
        <v>No</v>
      </c>
      <c r="N241" s="3"/>
      <c r="O241" s="3" t="b">
        <f>AND(Table1689106[[#This Row],[Measured Value]]&gt;Table1689106[[#This Row],[Mean Value]],D240&gt;E240,D239&gt;E239,D238&gt;E238,D237&gt;E237,D236&gt;E236,D235&gt;E235,D234&gt;E234)</f>
        <v>0</v>
      </c>
      <c r="P241" s="3" t="b">
        <f>AND(Table1689106[[#This Row],[Measured Value]]&lt;Table1689106[[#This Row],[Mean Value]],D240&lt;E240,D239&lt;E239,D238&lt;E238,D237&lt;E237,D236&lt;E236,D235&lt;E235,D234&lt;E234)</f>
        <v>1</v>
      </c>
      <c r="Q241" s="3" t="b">
        <f>AND(Table1689106[[#This Row],[Measured Value]]&gt;E240,E240&gt;E239,E239&gt;E238,E238&gt;E237,E237&gt;E236)</f>
        <v>0</v>
      </c>
      <c r="R241" s="3" t="b">
        <f>AND(Table1689106[[#This Row],[Measured Value]]&lt;E240,E240&lt;E239,E239&lt;E238,E238&lt;E237,E237&lt;E236)</f>
        <v>0</v>
      </c>
      <c r="S241" s="3" t="b">
        <f>AND(Table1689106[[#This Row],[Measured Value]]&gt;E240,E240&lt;E239,E239&gt;E238,E238&lt;E237,E237&gt;E236,E236&lt;E235,E235&gt;E234,E234&lt;E233,E233&gt;E232,E232&lt;E231,E231&gt;E230,E230&lt;E229,E229&gt;E228)</f>
        <v>0</v>
      </c>
      <c r="T241" s="3" t="b">
        <f>AND(Table1689106[[#This Row],[Measured Value]]&lt;F240,F240&gt;F239,F239&lt;F238,F238&gt;F237,F237&lt;F236,F236&gt;F235,F235&lt;F234,F234&gt;F233,F233&lt;F232,F232&gt;F231,F231&lt;F230,F230&gt;F229,F229&lt;F228)</f>
        <v>0</v>
      </c>
      <c r="AB241"/>
      <c r="AC241"/>
      <c r="AF241"/>
      <c r="AH241"/>
    </row>
    <row r="242" spans="1:34" x14ac:dyDescent="0.25">
      <c r="A242" s="2">
        <v>43371</v>
      </c>
      <c r="B242" s="17">
        <v>1820</v>
      </c>
      <c r="C242" s="21" t="s">
        <v>28</v>
      </c>
      <c r="D242" s="25">
        <v>3.47</v>
      </c>
      <c r="E242" s="22">
        <f>'[1]pH meter #2__083118AM'!$O$2</f>
        <v>3.5073563535911592</v>
      </c>
      <c r="F2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43371.763888888891</v>
      </c>
      <c r="G242" s="6">
        <f>Table1689106[[#This Row],[Mean Value]]+$V$2</f>
        <v>3.527303060242065</v>
      </c>
      <c r="H242" s="6">
        <f>Table1689106[[#This Row],[Mean Value]]-$V$2</f>
        <v>3.4874096469402533</v>
      </c>
      <c r="I242" s="26">
        <f>Table1689106[[#This Row],[Mean Value]]+$W$2</f>
        <v>3.5472497668929703</v>
      </c>
      <c r="J242" s="26">
        <f>Table1689106[[#This Row],[Mean Value]]-($W$2)</f>
        <v>3.467462940289348</v>
      </c>
      <c r="K242" s="8">
        <f>Table1689106[[#This Row],[Mean Value]]+$X$2</f>
        <v>3.5671964735438761</v>
      </c>
      <c r="L242" s="9">
        <f>Table1689106[[#This Row],[Mean Value]]-$X$2</f>
        <v>3.4475162336384422</v>
      </c>
      <c r="M242" s="23" t="str">
        <f t="array" ref="M242">IF(OR(D242&lt;$AF$2, D242&gt;$AE$2), "Yes", "No")</f>
        <v>No</v>
      </c>
      <c r="N242" s="3"/>
      <c r="O242" s="3" t="b">
        <f>AND(Table1689106[[#This Row],[Measured Value]]&gt;Table1689106[[#This Row],[Mean Value]],D241&gt;E241,D240&gt;E240,D239&gt;E239,D238&gt;E238,D237&gt;E237,D236&gt;E236,D235&gt;E235)</f>
        <v>0</v>
      </c>
      <c r="P242" s="3" t="b">
        <f>AND(Table1689106[[#This Row],[Measured Value]]&lt;Table1689106[[#This Row],[Mean Value]],D241&lt;E241,D240&lt;E240,D239&lt;E239,D238&lt;E238,D237&lt;E237,D236&lt;E236,D235&lt;E235)</f>
        <v>1</v>
      </c>
      <c r="Q242" s="3" t="b">
        <f>AND(Table1689106[[#This Row],[Measured Value]]&gt;E241,E241&gt;E240,E240&gt;E239,E239&gt;E238,E238&gt;E237)</f>
        <v>0</v>
      </c>
      <c r="R242" s="3" t="b">
        <f>AND(Table1689106[[#This Row],[Measured Value]]&lt;E241,E241&lt;E240,E240&lt;E239,E239&lt;E238,E238&lt;E237)</f>
        <v>0</v>
      </c>
      <c r="S242" s="3" t="b">
        <f>AND(Table1689106[[#This Row],[Measured Value]]&gt;E241,E241&lt;E240,E240&gt;E239,E239&lt;E238,E238&gt;E237,E237&lt;E236,E236&gt;E235,E235&lt;E234,E234&gt;E233,E233&lt;E232,E232&gt;E231,E231&lt;E230,E230&gt;E229)</f>
        <v>0</v>
      </c>
      <c r="T242" s="3" t="b">
        <f>AND(Table1689106[[#This Row],[Measured Value]]&lt;F241,F241&gt;F240,F240&lt;F239,F239&gt;F238,F238&lt;F237,F237&gt;F236,F236&lt;F235,F235&gt;F234,F234&lt;F233,F233&gt;F232,F232&lt;F231,F231&gt;F230,F230&lt;F229)</f>
        <v>0</v>
      </c>
      <c r="AB242"/>
      <c r="AC242"/>
      <c r="AF242"/>
      <c r="AH242"/>
    </row>
    <row r="243" spans="1:34" x14ac:dyDescent="0.25">
      <c r="A243" s="2">
        <v>43371</v>
      </c>
      <c r="B243" s="17">
        <v>1923</v>
      </c>
      <c r="C243" s="21" t="s">
        <v>27</v>
      </c>
      <c r="D243" s="25">
        <v>3.51</v>
      </c>
      <c r="E243" s="22">
        <f>'[1]pH meter #2__083118AM'!$O$2</f>
        <v>3.5073563535911592</v>
      </c>
      <c r="F2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43371.807638888888</v>
      </c>
      <c r="G243" s="6">
        <f>Table1689106[[#This Row],[Mean Value]]+$V$2</f>
        <v>3.527303060242065</v>
      </c>
      <c r="H243" s="6">
        <f>Table1689106[[#This Row],[Mean Value]]-$V$2</f>
        <v>3.4874096469402533</v>
      </c>
      <c r="I243" s="26">
        <f>Table1689106[[#This Row],[Mean Value]]+$W$2</f>
        <v>3.5472497668929703</v>
      </c>
      <c r="J243" s="26">
        <f>Table1689106[[#This Row],[Mean Value]]-($W$2)</f>
        <v>3.467462940289348</v>
      </c>
      <c r="K243" s="8">
        <f>Table1689106[[#This Row],[Mean Value]]+$X$2</f>
        <v>3.5671964735438761</v>
      </c>
      <c r="L243" s="9">
        <f>Table1689106[[#This Row],[Mean Value]]-$X$2</f>
        <v>3.4475162336384422</v>
      </c>
      <c r="M243" s="23" t="str">
        <f t="array" ref="M243">IF(OR(D243&lt;$AF$2, D243&gt;$AE$2), "Yes", "No")</f>
        <v>No</v>
      </c>
      <c r="N243" s="3"/>
      <c r="O243" s="3" t="b">
        <f>AND(Table1689106[[#This Row],[Measured Value]]&gt;Table1689106[[#This Row],[Mean Value]],D242&gt;E242,D241&gt;E241,D240&gt;E240,D239&gt;E239,D238&gt;E238,D237&gt;E237,D236&gt;E236)</f>
        <v>0</v>
      </c>
      <c r="P243" s="3" t="b">
        <f>AND(Table1689106[[#This Row],[Measured Value]]&lt;Table1689106[[#This Row],[Mean Value]],D242&lt;E242,D241&lt;E241,D240&lt;E240,D239&lt;E239,D238&lt;E238,D237&lt;E237,D236&lt;E236)</f>
        <v>0</v>
      </c>
      <c r="Q243" s="3" t="b">
        <f>AND(Table1689106[[#This Row],[Measured Value]]&gt;E242,E242&gt;E241,E241&gt;E240,E240&gt;E239,E239&gt;E238)</f>
        <v>0</v>
      </c>
      <c r="R243" s="3" t="b">
        <f>AND(Table1689106[[#This Row],[Measured Value]]&lt;E242,E242&lt;E241,E241&lt;E240,E240&lt;E239,E239&lt;E238)</f>
        <v>0</v>
      </c>
      <c r="S243" s="3" t="b">
        <f>AND(Table1689106[[#This Row],[Measured Value]]&gt;E242,E242&lt;E241,E241&gt;E240,E240&lt;E239,E239&gt;E238,E238&lt;E237,E237&gt;E236,E236&lt;E235,E235&gt;E234,E234&lt;E233,E233&gt;E232,E232&lt;E231,E231&gt;E230)</f>
        <v>0</v>
      </c>
      <c r="T243" s="3" t="b">
        <f>AND(Table1689106[[#This Row],[Measured Value]]&lt;F242,F242&gt;F241,F241&lt;F240,F240&gt;F239,F239&lt;F238,F238&gt;F237,F237&lt;F236,F236&gt;F235,F235&lt;F234,F234&gt;F233,F233&lt;F232,F232&gt;F231,F231&lt;F230)</f>
        <v>0</v>
      </c>
      <c r="AB243"/>
      <c r="AC243"/>
      <c r="AF243"/>
      <c r="AH243"/>
    </row>
    <row r="244" spans="1:34" x14ac:dyDescent="0.25">
      <c r="A244" s="2">
        <v>43371</v>
      </c>
      <c r="B244" s="17">
        <v>2041</v>
      </c>
      <c r="C244" s="21" t="s">
        <v>27</v>
      </c>
      <c r="D244" s="25">
        <v>3.51</v>
      </c>
      <c r="E244" s="22">
        <f>'[1]pH meter #2__083118AM'!$O$2</f>
        <v>3.5073563535911592</v>
      </c>
      <c r="F2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43371.861805555556</v>
      </c>
      <c r="G244" s="6">
        <f>Table1689106[[#This Row],[Mean Value]]+$V$2</f>
        <v>3.527303060242065</v>
      </c>
      <c r="H244" s="6">
        <f>Table1689106[[#This Row],[Mean Value]]-$V$2</f>
        <v>3.4874096469402533</v>
      </c>
      <c r="I244" s="26">
        <f>Table1689106[[#This Row],[Mean Value]]+$W$2</f>
        <v>3.5472497668929703</v>
      </c>
      <c r="J244" s="26">
        <f>Table1689106[[#This Row],[Mean Value]]-($W$2)</f>
        <v>3.467462940289348</v>
      </c>
      <c r="K244" s="8">
        <f>Table1689106[[#This Row],[Mean Value]]+$X$2</f>
        <v>3.5671964735438761</v>
      </c>
      <c r="L244" s="9">
        <f>Table1689106[[#This Row],[Mean Value]]-$X$2</f>
        <v>3.4475162336384422</v>
      </c>
      <c r="M244" s="23" t="str">
        <f t="array" ref="M244">IF(OR(D244&lt;$AF$2, D244&gt;$AE$2), "Yes", "No")</f>
        <v>No</v>
      </c>
      <c r="N244" s="3"/>
      <c r="O244" s="3" t="b">
        <f>AND(Table1689106[[#This Row],[Measured Value]]&gt;Table1689106[[#This Row],[Mean Value]],D243&gt;E243,D242&gt;E242,D241&gt;E241,D240&gt;E240,D239&gt;E239,D238&gt;E238,D237&gt;E237)</f>
        <v>0</v>
      </c>
      <c r="P244" s="3" t="b">
        <f>AND(Table1689106[[#This Row],[Measured Value]]&lt;Table1689106[[#This Row],[Mean Value]],D243&lt;E243,D242&lt;E242,D241&lt;E241,D240&lt;E240,D239&lt;E239,D238&lt;E238,D237&lt;E237)</f>
        <v>0</v>
      </c>
      <c r="Q244" s="3" t="b">
        <f>AND(Table1689106[[#This Row],[Measured Value]]&gt;E243,E243&gt;E242,E242&gt;E241,E241&gt;E240,E240&gt;E239)</f>
        <v>0</v>
      </c>
      <c r="R244" s="3" t="b">
        <f>AND(Table1689106[[#This Row],[Measured Value]]&lt;E243,E243&lt;E242,E242&lt;E241,E241&lt;E240,E240&lt;E239)</f>
        <v>0</v>
      </c>
      <c r="S244" s="3" t="b">
        <f>AND(Table1689106[[#This Row],[Measured Value]]&gt;E243,E243&lt;E242,E242&gt;E241,E241&lt;E240,E240&gt;E239,E239&lt;E238,E238&gt;E237,E237&lt;E236,E236&gt;E235,E235&lt;E234,E234&gt;E233,E233&lt;E232,E232&gt;E231)</f>
        <v>0</v>
      </c>
      <c r="T244" s="3" t="b">
        <f>AND(Table1689106[[#This Row],[Measured Value]]&lt;F243,F243&gt;F242,F242&lt;F241,F241&gt;F240,F240&lt;F239,F239&gt;F238,F238&lt;F237,F237&gt;F236,F236&lt;F235,F235&gt;F234,F234&lt;F233,F233&gt;F232,F232&lt;F231)</f>
        <v>0</v>
      </c>
      <c r="AB244"/>
      <c r="AC244"/>
      <c r="AF244"/>
      <c r="AH244"/>
    </row>
    <row r="245" spans="1:34" x14ac:dyDescent="0.25">
      <c r="A245" s="2">
        <v>43372</v>
      </c>
      <c r="B245" s="17">
        <v>540</v>
      </c>
      <c r="C245" s="21" t="s">
        <v>30</v>
      </c>
      <c r="D245" s="25">
        <v>3.52</v>
      </c>
      <c r="E245" s="22">
        <f>'[1]pH meter #2__083118AM'!$O$2</f>
        <v>3.5073563535911592</v>
      </c>
      <c r="F2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43372.236111111109</v>
      </c>
      <c r="G245" s="6">
        <f>Table1689106[[#This Row],[Mean Value]]+$V$2</f>
        <v>3.527303060242065</v>
      </c>
      <c r="H245" s="6">
        <f>Table1689106[[#This Row],[Mean Value]]-$V$2</f>
        <v>3.4874096469402533</v>
      </c>
      <c r="I245" s="26">
        <f>Table1689106[[#This Row],[Mean Value]]+$W$2</f>
        <v>3.5472497668929703</v>
      </c>
      <c r="J245" s="26">
        <f>Table1689106[[#This Row],[Mean Value]]-($W$2)</f>
        <v>3.467462940289348</v>
      </c>
      <c r="K245" s="8">
        <f>Table1689106[[#This Row],[Mean Value]]+$X$2</f>
        <v>3.5671964735438761</v>
      </c>
      <c r="L245" s="9">
        <f>Table1689106[[#This Row],[Mean Value]]-$X$2</f>
        <v>3.4475162336384422</v>
      </c>
      <c r="M245" s="23" t="str">
        <f t="array" ref="M245">IF(OR(D245&lt;$AF$2, D245&gt;$AE$2), "Yes", "No")</f>
        <v>No</v>
      </c>
      <c r="N245" s="3"/>
      <c r="O245" s="3" t="b">
        <f>AND(Table1689106[[#This Row],[Measured Value]]&gt;Table1689106[[#This Row],[Mean Value]],D244&gt;E244,D243&gt;E243,D242&gt;E242,D241&gt;E241,D240&gt;E240,D239&gt;E239,D238&gt;E238)</f>
        <v>0</v>
      </c>
      <c r="P245" s="3" t="b">
        <f>AND(Table1689106[[#This Row],[Measured Value]]&lt;Table1689106[[#This Row],[Mean Value]],D244&lt;E244,D243&lt;E243,D242&lt;E242,D241&lt;E241,D240&lt;E240,D239&lt;E239,D238&lt;E238)</f>
        <v>0</v>
      </c>
      <c r="Q245" s="3" t="b">
        <f>AND(Table1689106[[#This Row],[Measured Value]]&gt;E244,E244&gt;E243,E243&gt;E242,E242&gt;E241,E241&gt;E240)</f>
        <v>0</v>
      </c>
      <c r="R245" s="3" t="b">
        <f>AND(Table1689106[[#This Row],[Measured Value]]&lt;E244,E244&lt;E243,E243&lt;E242,E242&lt;E241,E241&lt;E240)</f>
        <v>0</v>
      </c>
      <c r="S245" s="3" t="b">
        <f>AND(Table1689106[[#This Row],[Measured Value]]&gt;E244,E244&lt;E243,E243&gt;E242,E242&lt;E241,E241&gt;E240,E240&lt;E239,E239&gt;E238,E238&lt;E237,E237&gt;E236,E236&lt;E235,E235&gt;E234,E234&lt;E233,E233&gt;E232)</f>
        <v>0</v>
      </c>
      <c r="T245" s="3" t="b">
        <f>AND(Table1689106[[#This Row],[Measured Value]]&lt;F244,F244&gt;F243,F243&lt;F242,F242&gt;F241,F241&lt;F240,F240&gt;F239,F239&lt;F238,F238&gt;F237,F237&lt;F236,F236&gt;F235,F235&lt;F234,F234&gt;F233,F233&lt;F232)</f>
        <v>0</v>
      </c>
      <c r="AB245"/>
      <c r="AC245"/>
      <c r="AF245"/>
      <c r="AH245"/>
    </row>
    <row r="246" spans="1:34" x14ac:dyDescent="0.25">
      <c r="A246" s="2">
        <v>43372</v>
      </c>
      <c r="B246" s="17">
        <v>629</v>
      </c>
      <c r="C246" s="21" t="s">
        <v>31</v>
      </c>
      <c r="D246" s="25">
        <v>3.52</v>
      </c>
      <c r="E246" s="22">
        <f>'[1]pH meter #2__083118AM'!$O$2</f>
        <v>3.5073563535911592</v>
      </c>
      <c r="F2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43372.270138888889</v>
      </c>
      <c r="G246" s="6">
        <f>Table1689106[[#This Row],[Mean Value]]+$V$2</f>
        <v>3.527303060242065</v>
      </c>
      <c r="H246" s="6">
        <f>Table1689106[[#This Row],[Mean Value]]-$V$2</f>
        <v>3.4874096469402533</v>
      </c>
      <c r="I246" s="26">
        <f>Table1689106[[#This Row],[Mean Value]]+$W$2</f>
        <v>3.5472497668929703</v>
      </c>
      <c r="J246" s="26">
        <f>Table1689106[[#This Row],[Mean Value]]-($W$2)</f>
        <v>3.467462940289348</v>
      </c>
      <c r="K246" s="8">
        <f>Table1689106[[#This Row],[Mean Value]]+$X$2</f>
        <v>3.5671964735438761</v>
      </c>
      <c r="L246" s="9">
        <f>Table1689106[[#This Row],[Mean Value]]-$X$2</f>
        <v>3.4475162336384422</v>
      </c>
      <c r="M246" s="23" t="str">
        <f t="array" ref="M246">IF(OR(D246&lt;$AF$2, D246&gt;$AE$2), "Yes", "No")</f>
        <v>No</v>
      </c>
      <c r="N246" s="3"/>
      <c r="O246" s="3" t="b">
        <f>AND(Table1689106[[#This Row],[Measured Value]]&gt;Table1689106[[#This Row],[Mean Value]],D245&gt;E245,D244&gt;E244,D243&gt;E243,D242&gt;E242,D241&gt;E241,D240&gt;E240,D239&gt;E239)</f>
        <v>0</v>
      </c>
      <c r="P246" s="3" t="b">
        <f>AND(Table1689106[[#This Row],[Measured Value]]&lt;Table1689106[[#This Row],[Mean Value]],D245&lt;E245,D244&lt;E244,D243&lt;E243,D242&lt;E242,D241&lt;E241,D240&lt;E240,D239&lt;E239)</f>
        <v>0</v>
      </c>
      <c r="Q246" s="3" t="b">
        <f>AND(Table1689106[[#This Row],[Measured Value]]&gt;E245,E245&gt;E244,E244&gt;E243,E243&gt;E242,E242&gt;E241)</f>
        <v>0</v>
      </c>
      <c r="R246" s="3" t="b">
        <f>AND(Table1689106[[#This Row],[Measured Value]]&lt;E245,E245&lt;E244,E244&lt;E243,E243&lt;E242,E242&lt;E241)</f>
        <v>0</v>
      </c>
      <c r="S246" s="3" t="b">
        <f>AND(Table1689106[[#This Row],[Measured Value]]&gt;E245,E245&lt;E244,E244&gt;E243,E243&lt;E242,E242&gt;E241,E241&lt;E240,E240&gt;E239,E239&lt;E238,E238&gt;E237,E237&lt;E236,E236&gt;E235,E235&lt;E234,E234&gt;E233)</f>
        <v>0</v>
      </c>
      <c r="T246" s="3" t="b">
        <f>AND(Table1689106[[#This Row],[Measured Value]]&lt;F245,F245&gt;F244,F244&lt;F243,F243&gt;F242,F242&lt;F241,F241&gt;F240,F240&lt;F239,F239&gt;F238,F238&lt;F237,F237&gt;F236,F236&lt;F235,F235&gt;F234,F234&lt;F233)</f>
        <v>0</v>
      </c>
      <c r="AB246"/>
      <c r="AC246"/>
      <c r="AF246"/>
      <c r="AH246"/>
    </row>
    <row r="247" spans="1:34" x14ac:dyDescent="0.25">
      <c r="A247" s="2">
        <v>43372</v>
      </c>
      <c r="B247" s="17">
        <v>656</v>
      </c>
      <c r="C247" s="21" t="s">
        <v>31</v>
      </c>
      <c r="D247" s="25">
        <v>3.52</v>
      </c>
      <c r="E247" s="22">
        <f>'[1]pH meter #2__083118AM'!$O$2</f>
        <v>3.5073563535911592</v>
      </c>
      <c r="F2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43372.288888888892</v>
      </c>
      <c r="G247" s="6">
        <f>Table1689106[[#This Row],[Mean Value]]+$V$2</f>
        <v>3.527303060242065</v>
      </c>
      <c r="H247" s="6">
        <f>Table1689106[[#This Row],[Mean Value]]-$V$2</f>
        <v>3.4874096469402533</v>
      </c>
      <c r="I247" s="26">
        <f>Table1689106[[#This Row],[Mean Value]]+$W$2</f>
        <v>3.5472497668929703</v>
      </c>
      <c r="J247" s="26">
        <f>Table1689106[[#This Row],[Mean Value]]-($W$2)</f>
        <v>3.467462940289348</v>
      </c>
      <c r="K247" s="8">
        <f>Table1689106[[#This Row],[Mean Value]]+$X$2</f>
        <v>3.5671964735438761</v>
      </c>
      <c r="L247" s="9">
        <f>Table1689106[[#This Row],[Mean Value]]-$X$2</f>
        <v>3.4475162336384422</v>
      </c>
      <c r="M247" s="23" t="str">
        <f t="array" ref="M247">IF(OR(D247&lt;$AF$2, D247&gt;$AE$2), "Yes", "No")</f>
        <v>No</v>
      </c>
      <c r="N247" s="3"/>
      <c r="O247" s="3" t="b">
        <f>AND(Table1689106[[#This Row],[Measured Value]]&gt;Table1689106[[#This Row],[Mean Value]],D246&gt;E246,D245&gt;E245,D244&gt;E244,D243&gt;E243,D242&gt;E242,D241&gt;E241,D240&gt;E240)</f>
        <v>0</v>
      </c>
      <c r="P247" s="3" t="b">
        <f>AND(Table1689106[[#This Row],[Measured Value]]&lt;Table1689106[[#This Row],[Mean Value]],D246&lt;E246,D245&lt;E245,D244&lt;E244,D243&lt;E243,D242&lt;E242,D241&lt;E241,D240&lt;E240)</f>
        <v>0</v>
      </c>
      <c r="Q247" s="3" t="b">
        <f>AND(Table1689106[[#This Row],[Measured Value]]&gt;E246,E246&gt;E245,E245&gt;E244,E244&gt;E243,E243&gt;E242)</f>
        <v>0</v>
      </c>
      <c r="R247" s="3" t="b">
        <f>AND(Table1689106[[#This Row],[Measured Value]]&lt;E246,E246&lt;E245,E245&lt;E244,E244&lt;E243,E243&lt;E242)</f>
        <v>0</v>
      </c>
      <c r="S247" s="3" t="b">
        <f>AND(Table1689106[[#This Row],[Measured Value]]&gt;E246,E246&lt;E245,E245&gt;E244,E244&lt;E243,E243&gt;E242,E242&lt;E241,E241&gt;E240,E240&lt;E239,E239&gt;E238,E238&lt;E237,E237&gt;E236,E236&lt;E235,E235&gt;E234)</f>
        <v>0</v>
      </c>
      <c r="T247" s="3" t="b">
        <f>AND(Table1689106[[#This Row],[Measured Value]]&lt;F246,F246&gt;F245,F245&lt;F244,F244&gt;F243,F243&lt;F242,F242&gt;F241,F241&lt;F240,F240&gt;F239,F239&lt;F238,F238&gt;F237,F237&lt;F236,F236&gt;F235,F235&lt;F234)</f>
        <v>0</v>
      </c>
      <c r="AB247"/>
      <c r="AC247"/>
      <c r="AF247"/>
      <c r="AH247"/>
    </row>
    <row r="248" spans="1:34" x14ac:dyDescent="0.25">
      <c r="A248" s="2">
        <v>43372</v>
      </c>
      <c r="B248" s="17">
        <v>728</v>
      </c>
      <c r="C248" s="21" t="s">
        <v>31</v>
      </c>
      <c r="D248" s="25">
        <v>3.52</v>
      </c>
      <c r="E248" s="22">
        <f>'[1]pH meter #2__083118AM'!$O$2</f>
        <v>3.5073563535911592</v>
      </c>
      <c r="F2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43372.311111111114</v>
      </c>
      <c r="G248" s="6">
        <f>Table1689106[[#This Row],[Mean Value]]+$V$2</f>
        <v>3.527303060242065</v>
      </c>
      <c r="H248" s="6">
        <f>Table1689106[[#This Row],[Mean Value]]-$V$2</f>
        <v>3.4874096469402533</v>
      </c>
      <c r="I248" s="26">
        <f>Table1689106[[#This Row],[Mean Value]]+$W$2</f>
        <v>3.5472497668929703</v>
      </c>
      <c r="J248" s="26">
        <f>Table1689106[[#This Row],[Mean Value]]-($W$2)</f>
        <v>3.467462940289348</v>
      </c>
      <c r="K248" s="8">
        <f>Table1689106[[#This Row],[Mean Value]]+$X$2</f>
        <v>3.5671964735438761</v>
      </c>
      <c r="L248" s="9">
        <f>Table1689106[[#This Row],[Mean Value]]-$X$2</f>
        <v>3.4475162336384422</v>
      </c>
      <c r="M248" s="23" t="str">
        <f t="array" ref="M248">IF(OR(D248&lt;$AF$2, D248&gt;$AE$2), "Yes", "No")</f>
        <v>No</v>
      </c>
      <c r="N248" s="3"/>
      <c r="O248" s="3" t="b">
        <f>AND(Table1689106[[#This Row],[Measured Value]]&gt;Table1689106[[#This Row],[Mean Value]],D247&gt;E247,D246&gt;E246,D245&gt;E245,D244&gt;E244,D243&gt;E243,D242&gt;E242,D241&gt;E241)</f>
        <v>0</v>
      </c>
      <c r="P248" s="3" t="b">
        <f>AND(Table1689106[[#This Row],[Measured Value]]&lt;Table1689106[[#This Row],[Mean Value]],D247&lt;E247,D246&lt;E246,D245&lt;E245,D244&lt;E244,D243&lt;E243,D242&lt;E242,D241&lt;E241)</f>
        <v>0</v>
      </c>
      <c r="Q248" s="3" t="b">
        <f>AND(Table1689106[[#This Row],[Measured Value]]&gt;E247,E247&gt;E246,E246&gt;E245,E245&gt;E244,E244&gt;E243)</f>
        <v>0</v>
      </c>
      <c r="R248" s="3" t="b">
        <f>AND(Table1689106[[#This Row],[Measured Value]]&lt;E247,E247&lt;E246,E246&lt;E245,E245&lt;E244,E244&lt;E243)</f>
        <v>0</v>
      </c>
      <c r="S248" s="3" t="b">
        <f>AND(Table1689106[[#This Row],[Measured Value]]&gt;E247,E247&lt;E246,E246&gt;E245,E245&lt;E244,E244&gt;E243,E243&lt;E242,E242&gt;E241,E241&lt;E240,E240&gt;E239,E239&lt;E238,E238&gt;E237,E237&lt;E236,E236&gt;E235)</f>
        <v>0</v>
      </c>
      <c r="T248" s="3" t="b">
        <f>AND(Table1689106[[#This Row],[Measured Value]]&lt;F247,F247&gt;F246,F246&lt;F245,F245&gt;F244,F244&lt;F243,F243&gt;F242,F242&lt;F241,F241&gt;F240,F240&lt;F239,F239&gt;F238,F238&lt;F237,F237&gt;F236,F236&lt;F235)</f>
        <v>0</v>
      </c>
      <c r="AB248"/>
      <c r="AC248"/>
      <c r="AF248"/>
      <c r="AH248"/>
    </row>
    <row r="249" spans="1:34" x14ac:dyDescent="0.25">
      <c r="A249" s="2">
        <v>43372</v>
      </c>
      <c r="B249" s="17">
        <v>746</v>
      </c>
      <c r="C249" s="21" t="s">
        <v>31</v>
      </c>
      <c r="D249" s="25">
        <v>3.52</v>
      </c>
      <c r="E249" s="22">
        <f>'[1]pH meter #2__083118AM'!$O$2</f>
        <v>3.5073563535911592</v>
      </c>
      <c r="F2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43372.323611111111</v>
      </c>
      <c r="G249" s="6">
        <f>Table1689106[[#This Row],[Mean Value]]+$V$2</f>
        <v>3.527303060242065</v>
      </c>
      <c r="H249" s="6">
        <f>Table1689106[[#This Row],[Mean Value]]-$V$2</f>
        <v>3.4874096469402533</v>
      </c>
      <c r="I249" s="26">
        <f>Table1689106[[#This Row],[Mean Value]]+$W$2</f>
        <v>3.5472497668929703</v>
      </c>
      <c r="J249" s="26">
        <f>Table1689106[[#This Row],[Mean Value]]-($W$2)</f>
        <v>3.467462940289348</v>
      </c>
      <c r="K249" s="8">
        <f>Table1689106[[#This Row],[Mean Value]]+$X$2</f>
        <v>3.5671964735438761</v>
      </c>
      <c r="L249" s="9">
        <f>Table1689106[[#This Row],[Mean Value]]-$X$2</f>
        <v>3.4475162336384422</v>
      </c>
      <c r="M249" s="23" t="str">
        <f t="array" ref="M249">IF(OR(D249&lt;$AF$2, D249&gt;$AE$2), "Yes", "No")</f>
        <v>No</v>
      </c>
      <c r="N249" s="3"/>
      <c r="O249" s="3" t="b">
        <f>AND(Table1689106[[#This Row],[Measured Value]]&gt;Table1689106[[#This Row],[Mean Value]],D248&gt;E248,D247&gt;E247,D246&gt;E246,D245&gt;E245,D244&gt;E244,D243&gt;E243,D242&gt;E242)</f>
        <v>0</v>
      </c>
      <c r="P249" s="3" t="b">
        <f>AND(Table1689106[[#This Row],[Measured Value]]&lt;Table1689106[[#This Row],[Mean Value]],D248&lt;E248,D247&lt;E247,D246&lt;E246,D245&lt;E245,D244&lt;E244,D243&lt;E243,D242&lt;E242)</f>
        <v>0</v>
      </c>
      <c r="Q249" s="3" t="b">
        <f>AND(Table1689106[[#This Row],[Measured Value]]&gt;E248,E248&gt;E247,E247&gt;E246,E246&gt;E245,E245&gt;E244)</f>
        <v>0</v>
      </c>
      <c r="R249" s="3" t="b">
        <f>AND(Table1689106[[#This Row],[Measured Value]]&lt;E248,E248&lt;E247,E247&lt;E246,E246&lt;E245,E245&lt;E244)</f>
        <v>0</v>
      </c>
      <c r="S249" s="3" t="b">
        <f>AND(Table1689106[[#This Row],[Measured Value]]&gt;E248,E248&lt;E247,E247&gt;E246,E246&lt;E245,E245&gt;E244,E244&lt;E243,E243&gt;E242,E242&lt;E241,E241&gt;E240,E240&lt;E239,E239&gt;E238,E238&lt;E237,E237&gt;E236)</f>
        <v>0</v>
      </c>
      <c r="T249" s="3" t="b">
        <f>AND(Table1689106[[#This Row],[Measured Value]]&lt;F248,F248&gt;F247,F247&lt;F246,F246&gt;F245,F245&lt;F244,F244&gt;F243,F243&lt;F242,F242&gt;F241,F241&lt;F240,F240&gt;F239,F239&lt;F238,F238&gt;F237,F237&lt;F236)</f>
        <v>0</v>
      </c>
      <c r="AB249"/>
      <c r="AC249"/>
      <c r="AF249"/>
      <c r="AH249"/>
    </row>
    <row r="250" spans="1:34" x14ac:dyDescent="0.25">
      <c r="A250" s="2">
        <v>43372</v>
      </c>
      <c r="B250" s="17">
        <v>807</v>
      </c>
      <c r="C250" s="21" t="s">
        <v>31</v>
      </c>
      <c r="D250" s="25">
        <v>3.52</v>
      </c>
      <c r="E250" s="22">
        <f>'[1]pH meter #2__083118AM'!$O$2</f>
        <v>3.5073563535911592</v>
      </c>
      <c r="F2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43372.338194444441</v>
      </c>
      <c r="G250" s="6">
        <f>Table1689106[[#This Row],[Mean Value]]+$V$2</f>
        <v>3.527303060242065</v>
      </c>
      <c r="H250" s="6">
        <f>Table1689106[[#This Row],[Mean Value]]-$V$2</f>
        <v>3.4874096469402533</v>
      </c>
      <c r="I250" s="26">
        <f>Table1689106[[#This Row],[Mean Value]]+$W$2</f>
        <v>3.5472497668929703</v>
      </c>
      <c r="J250" s="26">
        <f>Table1689106[[#This Row],[Mean Value]]-($W$2)</f>
        <v>3.467462940289348</v>
      </c>
      <c r="K250" s="8">
        <f>Table1689106[[#This Row],[Mean Value]]+$X$2</f>
        <v>3.5671964735438761</v>
      </c>
      <c r="L250" s="9">
        <f>Table1689106[[#This Row],[Mean Value]]-$X$2</f>
        <v>3.4475162336384422</v>
      </c>
      <c r="M250" s="23" t="str">
        <f t="array" ref="M250">IF(OR(D250&lt;$AF$2, D250&gt;$AE$2), "Yes", "No")</f>
        <v>No</v>
      </c>
      <c r="N250" s="3"/>
      <c r="O250" s="3" t="b">
        <f>AND(Table1689106[[#This Row],[Measured Value]]&gt;Table1689106[[#This Row],[Mean Value]],D249&gt;E249,D248&gt;E248,D247&gt;E247,D246&gt;E246,D245&gt;E245,D244&gt;E244,D243&gt;E243)</f>
        <v>1</v>
      </c>
      <c r="P250" s="3" t="b">
        <f>AND(Table1689106[[#This Row],[Measured Value]]&lt;Table1689106[[#This Row],[Mean Value]],D249&lt;E249,D248&lt;E248,D247&lt;E247,D246&lt;E246,D245&lt;E245,D244&lt;E244,D243&lt;E243)</f>
        <v>0</v>
      </c>
      <c r="Q250" s="3" t="b">
        <f>AND(Table1689106[[#This Row],[Measured Value]]&gt;E249,E249&gt;E248,E248&gt;E247,E247&gt;E246,E246&gt;E245)</f>
        <v>0</v>
      </c>
      <c r="R250" s="3" t="b">
        <f>AND(Table1689106[[#This Row],[Measured Value]]&lt;E249,E249&lt;E248,E248&lt;E247,E247&lt;E246,E246&lt;E245)</f>
        <v>0</v>
      </c>
      <c r="S250" s="3" t="b">
        <f>AND(Table1689106[[#This Row],[Measured Value]]&gt;E249,E249&lt;E248,E248&gt;E247,E247&lt;E246,E246&gt;E245,E245&lt;E244,E244&gt;E243,E243&lt;E242,E242&gt;E241,E241&lt;E240,E240&gt;E239,E239&lt;E238,E238&gt;E237)</f>
        <v>0</v>
      </c>
      <c r="T250" s="3" t="b">
        <f>AND(Table1689106[[#This Row],[Measured Value]]&lt;F249,F249&gt;F248,F248&lt;F247,F247&gt;F246,F246&lt;F245,F245&gt;F244,F244&lt;F243,F243&gt;F242,F242&lt;F241,F241&gt;F240,F240&lt;F239,F239&gt;F238,F238&lt;F237)</f>
        <v>0</v>
      </c>
      <c r="AB250"/>
      <c r="AC250"/>
      <c r="AF250"/>
      <c r="AH250"/>
    </row>
    <row r="251" spans="1:34" x14ac:dyDescent="0.25">
      <c r="A251" s="2">
        <v>43372</v>
      </c>
      <c r="B251" s="17">
        <v>819</v>
      </c>
      <c r="C251" s="21" t="s">
        <v>31</v>
      </c>
      <c r="D251" s="25">
        <v>3.52</v>
      </c>
      <c r="E251" s="22">
        <f>'[1]pH meter #2__083118AM'!$O$2</f>
        <v>3.5073563535911592</v>
      </c>
      <c r="F2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43372.34652777778</v>
      </c>
      <c r="G251" s="6">
        <f>Table1689106[[#This Row],[Mean Value]]+$V$2</f>
        <v>3.527303060242065</v>
      </c>
      <c r="H251" s="6">
        <f>Table1689106[[#This Row],[Mean Value]]-$V$2</f>
        <v>3.4874096469402533</v>
      </c>
      <c r="I251" s="26">
        <f>Table1689106[[#This Row],[Mean Value]]+$W$2</f>
        <v>3.5472497668929703</v>
      </c>
      <c r="J251" s="26">
        <f>Table1689106[[#This Row],[Mean Value]]-($W$2)</f>
        <v>3.467462940289348</v>
      </c>
      <c r="K251" s="8">
        <f>Table1689106[[#This Row],[Mean Value]]+$X$2</f>
        <v>3.5671964735438761</v>
      </c>
      <c r="L251" s="9">
        <f>Table1689106[[#This Row],[Mean Value]]-$X$2</f>
        <v>3.4475162336384422</v>
      </c>
      <c r="M251" s="23" t="str">
        <f t="array" ref="M251">IF(OR(D251&lt;$AF$2, D251&gt;$AE$2), "Yes", "No")</f>
        <v>No</v>
      </c>
      <c r="N251" s="3"/>
      <c r="O251" s="3" t="b">
        <f>AND(Table1689106[[#This Row],[Measured Value]]&gt;Table1689106[[#This Row],[Mean Value]],D250&gt;E250,D249&gt;E249,D248&gt;E248,D247&gt;E247,D246&gt;E246,D245&gt;E245,D244&gt;E244)</f>
        <v>1</v>
      </c>
      <c r="P251" s="3" t="b">
        <f>AND(Table1689106[[#This Row],[Measured Value]]&lt;Table1689106[[#This Row],[Mean Value]],D250&lt;E250,D249&lt;E249,D248&lt;E248,D247&lt;E247,D246&lt;E246,D245&lt;E245,D244&lt;E244)</f>
        <v>0</v>
      </c>
      <c r="Q251" s="3" t="b">
        <f>AND(Table1689106[[#This Row],[Measured Value]]&gt;E250,E250&gt;E249,E249&gt;E248,E248&gt;E247,E247&gt;E246)</f>
        <v>0</v>
      </c>
      <c r="R251" s="3" t="b">
        <f>AND(Table1689106[[#This Row],[Measured Value]]&lt;E250,E250&lt;E249,E249&lt;E248,E248&lt;E247,E247&lt;E246)</f>
        <v>0</v>
      </c>
      <c r="S251" s="3" t="b">
        <f>AND(Table1689106[[#This Row],[Measured Value]]&gt;E250,E250&lt;E249,E249&gt;E248,E248&lt;E247,E247&gt;E246,E246&lt;E245,E245&gt;E244,E244&lt;E243,E243&gt;E242,E242&lt;E241,E241&gt;E240,E240&lt;E239,E239&gt;E238)</f>
        <v>0</v>
      </c>
      <c r="T251" s="3" t="b">
        <f>AND(Table1689106[[#This Row],[Measured Value]]&lt;F250,F250&gt;F249,F249&lt;F248,F248&gt;F247,F247&lt;F246,F246&gt;F245,F245&lt;F244,F244&gt;F243,F243&lt;F242,F242&gt;F241,F241&lt;F240,F240&gt;F239,F239&lt;F238)</f>
        <v>0</v>
      </c>
      <c r="AB251"/>
      <c r="AC251"/>
      <c r="AF251"/>
      <c r="AH251"/>
    </row>
    <row r="252" spans="1:34" x14ac:dyDescent="0.25">
      <c r="A252" s="2">
        <v>43372</v>
      </c>
      <c r="B252" s="17">
        <v>925</v>
      </c>
      <c r="C252" s="21" t="s">
        <v>37</v>
      </c>
      <c r="D252" s="25">
        <v>3.51</v>
      </c>
      <c r="E252" s="22">
        <f>'[1]pH meter #2__083118AM'!$O$2</f>
        <v>3.5073563535911592</v>
      </c>
      <c r="F2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43372.392361111109</v>
      </c>
      <c r="G252" s="6">
        <f>Table1689106[[#This Row],[Mean Value]]+$V$2</f>
        <v>3.527303060242065</v>
      </c>
      <c r="H252" s="6">
        <f>Table1689106[[#This Row],[Mean Value]]-$V$2</f>
        <v>3.4874096469402533</v>
      </c>
      <c r="I252" s="26">
        <f>Table1689106[[#This Row],[Mean Value]]+$W$2</f>
        <v>3.5472497668929703</v>
      </c>
      <c r="J252" s="26">
        <f>Table1689106[[#This Row],[Mean Value]]-($W$2)</f>
        <v>3.467462940289348</v>
      </c>
      <c r="K252" s="8">
        <f>Table1689106[[#This Row],[Mean Value]]+$X$2</f>
        <v>3.5671964735438761</v>
      </c>
      <c r="L252" s="9">
        <f>Table1689106[[#This Row],[Mean Value]]-$X$2</f>
        <v>3.4475162336384422</v>
      </c>
      <c r="M252" s="23" t="str">
        <f t="array" ref="M252">IF(OR(D252&lt;$AF$2, D252&gt;$AE$2), "Yes", "No")</f>
        <v>No</v>
      </c>
      <c r="N252" s="3"/>
      <c r="O252" s="3" t="b">
        <f>AND(Table1689106[[#This Row],[Measured Value]]&gt;Table1689106[[#This Row],[Mean Value]],D251&gt;E251,D250&gt;E250,D249&gt;E249,D248&gt;E248,D247&gt;E247,D246&gt;E246,D245&gt;E245)</f>
        <v>1</v>
      </c>
      <c r="P252" s="3" t="b">
        <f>AND(Table1689106[[#This Row],[Measured Value]]&lt;Table1689106[[#This Row],[Mean Value]],D251&lt;E251,D250&lt;E250,D249&lt;E249,D248&lt;E248,D247&lt;E247,D246&lt;E246,D245&lt;E245)</f>
        <v>0</v>
      </c>
      <c r="Q252" s="3" t="b">
        <f>AND(Table1689106[[#This Row],[Measured Value]]&gt;E251,E251&gt;E250,E250&gt;E249,E249&gt;E248,E248&gt;E247)</f>
        <v>0</v>
      </c>
      <c r="R252" s="3" t="b">
        <f>AND(Table1689106[[#This Row],[Measured Value]]&lt;E251,E251&lt;E250,E250&lt;E249,E249&lt;E248,E248&lt;E247)</f>
        <v>0</v>
      </c>
      <c r="S252" s="3" t="b">
        <f>AND(Table1689106[[#This Row],[Measured Value]]&gt;E251,E251&lt;E250,E250&gt;E249,E249&lt;E248,E248&gt;E247,E247&lt;E246,E246&gt;E245,E245&lt;E244,E244&gt;E243,E243&lt;E242,E242&gt;E241,E241&lt;E240,E240&gt;E239)</f>
        <v>0</v>
      </c>
      <c r="T252" s="3" t="b">
        <f>AND(Table1689106[[#This Row],[Measured Value]]&lt;F251,F251&gt;F250,F250&lt;F249,F249&gt;F248,F248&lt;F247,F247&gt;F246,F246&lt;F245,F245&gt;F244,F244&lt;F243,F243&gt;F242,F242&lt;F241,F241&gt;F240,F240&lt;F239)</f>
        <v>0</v>
      </c>
      <c r="AB252"/>
      <c r="AC252"/>
      <c r="AF252"/>
      <c r="AH252"/>
    </row>
    <row r="253" spans="1:34" x14ac:dyDescent="0.25">
      <c r="A253" s="2">
        <v>43372</v>
      </c>
      <c r="B253" s="17">
        <v>1024</v>
      </c>
      <c r="C253" s="21" t="s">
        <v>37</v>
      </c>
      <c r="D253" s="25">
        <v>3.52</v>
      </c>
      <c r="E253" s="22">
        <f>'[1]pH meter #2__083118AM'!$O$2</f>
        <v>3.5073563535911592</v>
      </c>
      <c r="F2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43372.433333333334</v>
      </c>
      <c r="G253" s="6">
        <f>Table1689106[[#This Row],[Mean Value]]+$V$2</f>
        <v>3.527303060242065</v>
      </c>
      <c r="H253" s="6">
        <f>Table1689106[[#This Row],[Mean Value]]-$V$2</f>
        <v>3.4874096469402533</v>
      </c>
      <c r="I253" s="26">
        <f>Table1689106[[#This Row],[Mean Value]]+$W$2</f>
        <v>3.5472497668929703</v>
      </c>
      <c r="J253" s="26">
        <f>Table1689106[[#This Row],[Mean Value]]-($W$2)</f>
        <v>3.467462940289348</v>
      </c>
      <c r="K253" s="8">
        <f>Table1689106[[#This Row],[Mean Value]]+$X$2</f>
        <v>3.5671964735438761</v>
      </c>
      <c r="L253" s="9">
        <f>Table1689106[[#This Row],[Mean Value]]-$X$2</f>
        <v>3.4475162336384422</v>
      </c>
      <c r="M253" s="23" t="str">
        <f t="array" ref="M253">IF(OR(D253&lt;$AF$2, D253&gt;$AE$2), "Yes", "No")</f>
        <v>No</v>
      </c>
      <c r="N253" s="3"/>
      <c r="O253" s="3" t="b">
        <f>AND(Table1689106[[#This Row],[Measured Value]]&gt;Table1689106[[#This Row],[Mean Value]],D252&gt;E252,D251&gt;E251,D250&gt;E250,D249&gt;E249,D248&gt;E248,D247&gt;E247,D246&gt;E246)</f>
        <v>1</v>
      </c>
      <c r="P253" s="3" t="b">
        <f>AND(Table1689106[[#This Row],[Measured Value]]&lt;Table1689106[[#This Row],[Mean Value]],D252&lt;E252,D251&lt;E251,D250&lt;E250,D249&lt;E249,D248&lt;E248,D247&lt;E247,D246&lt;E246)</f>
        <v>0</v>
      </c>
      <c r="Q253" s="3" t="b">
        <f>AND(Table1689106[[#This Row],[Measured Value]]&gt;E252,E252&gt;E251,E251&gt;E250,E250&gt;E249,E249&gt;E248)</f>
        <v>0</v>
      </c>
      <c r="R253" s="3" t="b">
        <f>AND(Table1689106[[#This Row],[Measured Value]]&lt;E252,E252&lt;E251,E251&lt;E250,E250&lt;E249,E249&lt;E248)</f>
        <v>0</v>
      </c>
      <c r="S253" s="3" t="b">
        <f>AND(Table1689106[[#This Row],[Measured Value]]&gt;E252,E252&lt;E251,E251&gt;E250,E250&lt;E249,E249&gt;E248,E248&lt;E247,E247&gt;E246,E246&lt;E245,E245&gt;E244,E244&lt;E243,E243&gt;E242,E242&lt;E241,E241&gt;E240)</f>
        <v>0</v>
      </c>
      <c r="T253" s="3" t="b">
        <f>AND(Table1689106[[#This Row],[Measured Value]]&lt;F252,F252&gt;F251,F251&lt;F250,F250&gt;F249,F249&lt;F248,F248&gt;F247,F247&lt;F246,F246&gt;F245,F245&lt;F244,F244&gt;F243,F243&lt;F242,F242&gt;F241,F241&lt;F240)</f>
        <v>0</v>
      </c>
      <c r="AB253"/>
      <c r="AC253"/>
      <c r="AF253"/>
      <c r="AH253"/>
    </row>
    <row r="254" spans="1:34" x14ac:dyDescent="0.25">
      <c r="A254" s="2">
        <v>43372</v>
      </c>
      <c r="B254" s="17">
        <v>1030</v>
      </c>
      <c r="C254" s="21" t="s">
        <v>35</v>
      </c>
      <c r="D254" s="25">
        <v>3.51</v>
      </c>
      <c r="E254" s="22">
        <f>'[1]pH meter #2__083118AM'!$O$2</f>
        <v>3.5073563535911592</v>
      </c>
      <c r="F2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43372.4375</v>
      </c>
      <c r="G254" s="6">
        <f>Table1689106[[#This Row],[Mean Value]]+$V$2</f>
        <v>3.527303060242065</v>
      </c>
      <c r="H254" s="6">
        <f>Table1689106[[#This Row],[Mean Value]]-$V$2</f>
        <v>3.4874096469402533</v>
      </c>
      <c r="I254" s="26">
        <f>Table1689106[[#This Row],[Mean Value]]+$W$2</f>
        <v>3.5472497668929703</v>
      </c>
      <c r="J254" s="26">
        <f>Table1689106[[#This Row],[Mean Value]]-($W$2)</f>
        <v>3.467462940289348</v>
      </c>
      <c r="K254" s="8">
        <f>Table1689106[[#This Row],[Mean Value]]+$X$2</f>
        <v>3.5671964735438761</v>
      </c>
      <c r="L254" s="9">
        <f>Table1689106[[#This Row],[Mean Value]]-$X$2</f>
        <v>3.4475162336384422</v>
      </c>
      <c r="M254" s="23" t="str">
        <f t="array" ref="M254">IF(OR(D254&lt;$AF$2, D254&gt;$AE$2), "Yes", "No")</f>
        <v>No</v>
      </c>
      <c r="N254" s="3"/>
      <c r="O254" s="3" t="b">
        <f>AND(Table1689106[[#This Row],[Measured Value]]&gt;Table1689106[[#This Row],[Mean Value]],D253&gt;E253,D252&gt;E252,D251&gt;E251,D250&gt;E250,D249&gt;E249,D248&gt;E248,D247&gt;E247)</f>
        <v>1</v>
      </c>
      <c r="P254" s="3" t="b">
        <f>AND(Table1689106[[#This Row],[Measured Value]]&lt;Table1689106[[#This Row],[Mean Value]],D253&lt;E253,D252&lt;E252,D251&lt;E251,D250&lt;E250,D249&lt;E249,D248&lt;E248,D247&lt;E247)</f>
        <v>0</v>
      </c>
      <c r="Q254" s="3" t="b">
        <f>AND(Table1689106[[#This Row],[Measured Value]]&gt;E253,E253&gt;E252,E252&gt;E251,E251&gt;E250,E250&gt;E249)</f>
        <v>0</v>
      </c>
      <c r="R254" s="3" t="b">
        <f>AND(Table1689106[[#This Row],[Measured Value]]&lt;E253,E253&lt;E252,E252&lt;E251,E251&lt;E250,E250&lt;E249)</f>
        <v>0</v>
      </c>
      <c r="S254" s="3" t="b">
        <f>AND(Table1689106[[#This Row],[Measured Value]]&gt;E253,E253&lt;E252,E252&gt;E251,E251&lt;E250,E250&gt;E249,E249&lt;E248,E248&gt;E247,E247&lt;E246,E246&gt;E245,E245&lt;E244,E244&gt;E243,E243&lt;E242,E242&gt;E241)</f>
        <v>0</v>
      </c>
      <c r="T254" s="3" t="b">
        <f>AND(Table1689106[[#This Row],[Measured Value]]&lt;F253,F253&gt;F252,F252&lt;F251,F251&gt;F250,F250&lt;F249,F249&gt;F248,F248&lt;F247,F247&gt;F246,F246&lt;F245,F245&gt;F244,F244&lt;F243,F243&gt;F242,F242&lt;F241)</f>
        <v>0</v>
      </c>
      <c r="AB254"/>
      <c r="AC254"/>
      <c r="AF254"/>
      <c r="AH254"/>
    </row>
    <row r="255" spans="1:34" x14ac:dyDescent="0.25">
      <c r="A255" s="2">
        <v>43372</v>
      </c>
      <c r="B255" s="17">
        <v>1050</v>
      </c>
      <c r="C255" s="21" t="s">
        <v>37</v>
      </c>
      <c r="D255" s="25">
        <v>3.51</v>
      </c>
      <c r="E255" s="22">
        <f>'[1]pH meter #2__083118AM'!$O$2</f>
        <v>3.5073563535911592</v>
      </c>
      <c r="F2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43372.451388888891</v>
      </c>
      <c r="G255" s="6">
        <f>Table1689106[[#This Row],[Mean Value]]+$V$2</f>
        <v>3.527303060242065</v>
      </c>
      <c r="H255" s="6">
        <f>Table1689106[[#This Row],[Mean Value]]-$V$2</f>
        <v>3.4874096469402533</v>
      </c>
      <c r="I255" s="26">
        <f>Table1689106[[#This Row],[Mean Value]]+$W$2</f>
        <v>3.5472497668929703</v>
      </c>
      <c r="J255" s="26">
        <f>Table1689106[[#This Row],[Mean Value]]-($W$2)</f>
        <v>3.467462940289348</v>
      </c>
      <c r="K255" s="8">
        <f>Table1689106[[#This Row],[Mean Value]]+$X$2</f>
        <v>3.5671964735438761</v>
      </c>
      <c r="L255" s="9">
        <f>Table1689106[[#This Row],[Mean Value]]-$X$2</f>
        <v>3.4475162336384422</v>
      </c>
      <c r="M255" s="23" t="str">
        <f t="array" ref="M255">IF(OR(D255&lt;$AF$2, D255&gt;$AE$2), "Yes", "No")</f>
        <v>No</v>
      </c>
      <c r="N255" s="3"/>
      <c r="O255" s="3" t="b">
        <f>AND(Table1689106[[#This Row],[Measured Value]]&gt;Table1689106[[#This Row],[Mean Value]],D254&gt;E254,D253&gt;E253,D252&gt;E252,D251&gt;E251,D250&gt;E250,D249&gt;E249,D248&gt;E248)</f>
        <v>1</v>
      </c>
      <c r="P255" s="3" t="b">
        <f>AND(Table1689106[[#This Row],[Measured Value]]&lt;Table1689106[[#This Row],[Mean Value]],D254&lt;E254,D253&lt;E253,D252&lt;E252,D251&lt;E251,D250&lt;E250,D249&lt;E249,D248&lt;E248)</f>
        <v>0</v>
      </c>
      <c r="Q255" s="3" t="b">
        <f>AND(Table1689106[[#This Row],[Measured Value]]&gt;E254,E254&gt;E253,E253&gt;E252,E252&gt;E251,E251&gt;E250)</f>
        <v>0</v>
      </c>
      <c r="R255" s="3" t="b">
        <f>AND(Table1689106[[#This Row],[Measured Value]]&lt;E254,E254&lt;E253,E253&lt;E252,E252&lt;E251,E251&lt;E250)</f>
        <v>0</v>
      </c>
      <c r="S255" s="3" t="b">
        <f>AND(Table1689106[[#This Row],[Measured Value]]&gt;E254,E254&lt;E253,E253&gt;E252,E252&lt;E251,E251&gt;E250,E250&lt;E249,E249&gt;E248,E248&lt;E247,E247&gt;E246,E246&lt;E245,E245&gt;E244,E244&lt;E243,E243&gt;E242)</f>
        <v>0</v>
      </c>
      <c r="T255" s="3" t="b">
        <f>AND(Table1689106[[#This Row],[Measured Value]]&lt;F254,F254&gt;F253,F253&lt;F252,F252&gt;F251,F251&lt;F250,F250&gt;F249,F249&lt;F248,F248&gt;F247,F247&lt;F246,F246&gt;F245,F245&lt;F244,F244&gt;F243,F243&lt;F242)</f>
        <v>0</v>
      </c>
      <c r="AB255"/>
      <c r="AC255"/>
      <c r="AF255"/>
      <c r="AH255"/>
    </row>
    <row r="256" spans="1:34" x14ac:dyDescent="0.25">
      <c r="A256" s="2">
        <v>43372</v>
      </c>
      <c r="B256" s="17">
        <v>1100</v>
      </c>
      <c r="C256" s="21" t="s">
        <v>37</v>
      </c>
      <c r="D256" s="25">
        <v>3.56</v>
      </c>
      <c r="E256" s="22">
        <f>'[1]pH meter #2__083118AM'!$O$2</f>
        <v>3.5073563535911592</v>
      </c>
      <c r="F2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43372.458333333336</v>
      </c>
      <c r="G256" s="6">
        <f>Table1689106[[#This Row],[Mean Value]]+$V$2</f>
        <v>3.527303060242065</v>
      </c>
      <c r="H256" s="6">
        <f>Table1689106[[#This Row],[Mean Value]]-$V$2</f>
        <v>3.4874096469402533</v>
      </c>
      <c r="I256" s="26">
        <f>Table1689106[[#This Row],[Mean Value]]+$W$2</f>
        <v>3.5472497668929703</v>
      </c>
      <c r="J256" s="26">
        <f>Table1689106[[#This Row],[Mean Value]]-($W$2)</f>
        <v>3.467462940289348</v>
      </c>
      <c r="K256" s="8">
        <f>Table1689106[[#This Row],[Mean Value]]+$X$2</f>
        <v>3.5671964735438761</v>
      </c>
      <c r="L256" s="9">
        <f>Table1689106[[#This Row],[Mean Value]]-$X$2</f>
        <v>3.4475162336384422</v>
      </c>
      <c r="M256" s="23" t="str">
        <f t="array" ref="M256">IF(OR(D256&lt;$AF$2, D256&gt;$AE$2), "Yes", "No")</f>
        <v>No</v>
      </c>
      <c r="N256" s="3"/>
      <c r="O256" s="3" t="b">
        <f>AND(Table1689106[[#This Row],[Measured Value]]&gt;Table1689106[[#This Row],[Mean Value]],D255&gt;E255,D254&gt;E254,D253&gt;E253,D252&gt;E252,D251&gt;E251,D250&gt;E250,D249&gt;E249)</f>
        <v>1</v>
      </c>
      <c r="P256" s="3" t="b">
        <f>AND(Table1689106[[#This Row],[Measured Value]]&lt;Table1689106[[#This Row],[Mean Value]],D255&lt;E255,D254&lt;E254,D253&lt;E253,D252&lt;E252,D251&lt;E251,D250&lt;E250,D249&lt;E249)</f>
        <v>0</v>
      </c>
      <c r="Q256" s="3" t="b">
        <f>AND(Table1689106[[#This Row],[Measured Value]]&gt;E255,E255&gt;E254,E254&gt;E253,E253&gt;E252,E252&gt;E251)</f>
        <v>0</v>
      </c>
      <c r="R256" s="3" t="b">
        <f>AND(Table1689106[[#This Row],[Measured Value]]&lt;E255,E255&lt;E254,E254&lt;E253,E253&lt;E252,E252&lt;E251)</f>
        <v>0</v>
      </c>
      <c r="S256" s="3" t="b">
        <f>AND(Table1689106[[#This Row],[Measured Value]]&gt;E255,E255&lt;E254,E254&gt;E253,E253&lt;E252,E252&gt;E251,E251&lt;E250,E250&gt;E249,E249&lt;E248,E248&gt;E247,E247&lt;E246,E246&gt;E245,E245&lt;E244,E244&gt;E243)</f>
        <v>0</v>
      </c>
      <c r="T256" s="3" t="b">
        <f>AND(Table1689106[[#This Row],[Measured Value]]&lt;F255,F255&gt;F254,F254&lt;F253,F253&gt;F252,F252&lt;F251,F251&gt;F250,F250&lt;F249,F249&gt;F248,F248&lt;F247,F247&gt;F246,F246&lt;F245,F245&gt;F244,F244&lt;F243)</f>
        <v>0</v>
      </c>
      <c r="AB256"/>
      <c r="AC256"/>
      <c r="AF256"/>
      <c r="AH256"/>
    </row>
    <row r="257" spans="1:34" x14ac:dyDescent="0.25">
      <c r="A257" s="2">
        <v>43372</v>
      </c>
      <c r="B257" s="17">
        <v>1100</v>
      </c>
      <c r="C257" s="21" t="s">
        <v>37</v>
      </c>
      <c r="D257" s="25">
        <v>3.5</v>
      </c>
      <c r="E257" s="22">
        <f>'[1]pH meter #2__083118AM'!$O$2</f>
        <v>3.5073563535911592</v>
      </c>
      <c r="F2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43372.458333333336</v>
      </c>
      <c r="G257" s="6">
        <f>Table1689106[[#This Row],[Mean Value]]+$V$2</f>
        <v>3.527303060242065</v>
      </c>
      <c r="H257" s="6">
        <f>Table1689106[[#This Row],[Mean Value]]-$V$2</f>
        <v>3.4874096469402533</v>
      </c>
      <c r="I257" s="26">
        <f>Table1689106[[#This Row],[Mean Value]]+$W$2</f>
        <v>3.5472497668929703</v>
      </c>
      <c r="J257" s="26">
        <f>Table1689106[[#This Row],[Mean Value]]-($W$2)</f>
        <v>3.467462940289348</v>
      </c>
      <c r="K257" s="8">
        <f>Table1689106[[#This Row],[Mean Value]]+$X$2</f>
        <v>3.5671964735438761</v>
      </c>
      <c r="L257" s="9">
        <f>Table1689106[[#This Row],[Mean Value]]-$X$2</f>
        <v>3.4475162336384422</v>
      </c>
      <c r="M257" s="23" t="str">
        <f t="array" ref="M257">IF(OR(D257&lt;$AF$2, D257&gt;$AE$2), "Yes", "No")</f>
        <v>No</v>
      </c>
      <c r="N257" s="3"/>
      <c r="O257" s="3" t="b">
        <f>AND(Table1689106[[#This Row],[Measured Value]]&gt;Table1689106[[#This Row],[Mean Value]],D256&gt;E256,D255&gt;E255,D254&gt;E254,D253&gt;E253,D252&gt;E252,D251&gt;E251,D250&gt;E250)</f>
        <v>0</v>
      </c>
      <c r="P257" s="3" t="b">
        <f>AND(Table1689106[[#This Row],[Measured Value]]&lt;Table1689106[[#This Row],[Mean Value]],D256&lt;E256,D255&lt;E255,D254&lt;E254,D253&lt;E253,D252&lt;E252,D251&lt;E251,D250&lt;E250)</f>
        <v>0</v>
      </c>
      <c r="Q257" s="3" t="b">
        <f>AND(Table1689106[[#This Row],[Measured Value]]&gt;E256,E256&gt;E255,E255&gt;E254,E254&gt;E253,E253&gt;E252)</f>
        <v>0</v>
      </c>
      <c r="R257" s="3" t="b">
        <f>AND(Table1689106[[#This Row],[Measured Value]]&lt;E256,E256&lt;E255,E255&lt;E254,E254&lt;E253,E253&lt;E252)</f>
        <v>0</v>
      </c>
      <c r="S257" s="3" t="b">
        <f>AND(Table1689106[[#This Row],[Measured Value]]&gt;E256,E256&lt;E255,E255&gt;E254,E254&lt;E253,E253&gt;E252,E252&lt;E251,E251&gt;E250,E250&lt;E249,E249&gt;E248,E248&lt;E247,E247&gt;E246,E246&lt;E245,E245&gt;E244)</f>
        <v>0</v>
      </c>
      <c r="T257" s="3" t="b">
        <f>AND(Table1689106[[#This Row],[Measured Value]]&lt;F256,F256&gt;F255,F255&lt;F254,F254&gt;F253,F253&lt;F252,F252&gt;F251,F251&lt;F250,F250&gt;F249,F249&lt;F248,F248&gt;F247,F247&lt;F246,F246&gt;F245,F245&lt;F244)</f>
        <v>0</v>
      </c>
      <c r="AB257"/>
      <c r="AC257"/>
      <c r="AF257"/>
      <c r="AH257"/>
    </row>
    <row r="258" spans="1:34" x14ac:dyDescent="0.25">
      <c r="A258" s="2">
        <v>43372</v>
      </c>
      <c r="B258" s="17">
        <v>1111</v>
      </c>
      <c r="C258" s="21" t="s">
        <v>48</v>
      </c>
      <c r="D258" s="25">
        <v>3.51</v>
      </c>
      <c r="E258" s="22">
        <f>'[1]pH meter #2__083118AM'!$O$2</f>
        <v>3.5073563535911592</v>
      </c>
      <c r="F2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43372.46597222222</v>
      </c>
      <c r="G258" s="6">
        <f>Table1689106[[#This Row],[Mean Value]]+$V$2</f>
        <v>3.527303060242065</v>
      </c>
      <c r="H258" s="6">
        <f>Table1689106[[#This Row],[Mean Value]]-$V$2</f>
        <v>3.4874096469402533</v>
      </c>
      <c r="I258" s="26">
        <f>Table1689106[[#This Row],[Mean Value]]+$W$2</f>
        <v>3.5472497668929703</v>
      </c>
      <c r="J258" s="26">
        <f>Table1689106[[#This Row],[Mean Value]]-($W$2)</f>
        <v>3.467462940289348</v>
      </c>
      <c r="K258" s="8">
        <f>Table1689106[[#This Row],[Mean Value]]+$X$2</f>
        <v>3.5671964735438761</v>
      </c>
      <c r="L258" s="9">
        <f>Table1689106[[#This Row],[Mean Value]]-$X$2</f>
        <v>3.4475162336384422</v>
      </c>
      <c r="M258" s="23" t="str">
        <f t="array" ref="M258">IF(OR(D258&lt;$AF$2, D258&gt;$AE$2), "Yes", "No")</f>
        <v>No</v>
      </c>
      <c r="N258" s="3"/>
      <c r="O258" s="3" t="b">
        <f>AND(Table1689106[[#This Row],[Measured Value]]&gt;Table1689106[[#This Row],[Mean Value]],D257&gt;E257,D256&gt;E256,D255&gt;E255,D254&gt;E254,D253&gt;E253,D252&gt;E252,D251&gt;E251)</f>
        <v>0</v>
      </c>
      <c r="P258" s="3" t="b">
        <f>AND(Table1689106[[#This Row],[Measured Value]]&lt;Table1689106[[#This Row],[Mean Value]],D257&lt;E257,D256&lt;E256,D255&lt;E255,D254&lt;E254,D253&lt;E253,D252&lt;E252,D251&lt;E251)</f>
        <v>0</v>
      </c>
      <c r="Q258" s="3" t="b">
        <f>AND(Table1689106[[#This Row],[Measured Value]]&gt;E257,E257&gt;E256,E256&gt;E255,E255&gt;E254,E254&gt;E253)</f>
        <v>0</v>
      </c>
      <c r="R258" s="3" t="b">
        <f>AND(Table1689106[[#This Row],[Measured Value]]&lt;E257,E257&lt;E256,E256&lt;E255,E255&lt;E254,E254&lt;E253)</f>
        <v>0</v>
      </c>
      <c r="S258" s="3" t="b">
        <f>AND(Table1689106[[#This Row],[Measured Value]]&gt;E257,E257&lt;E256,E256&gt;E255,E255&lt;E254,E254&gt;E253,E253&lt;E252,E252&gt;E251,E251&lt;E250,E250&gt;E249,E249&lt;E248,E248&gt;E247,E247&lt;E246,E246&gt;E245)</f>
        <v>0</v>
      </c>
      <c r="T258" s="3" t="b">
        <f>AND(Table1689106[[#This Row],[Measured Value]]&lt;F257,F257&gt;F256,F256&lt;F255,F255&gt;F254,F254&lt;F253,F253&gt;F252,F252&lt;F251,F251&gt;F250,F250&lt;F249,F249&gt;F248,F248&lt;F247,F247&gt;F246,F246&lt;F245)</f>
        <v>0</v>
      </c>
      <c r="AB258"/>
      <c r="AC258"/>
      <c r="AF258"/>
      <c r="AH258"/>
    </row>
    <row r="259" spans="1:34" x14ac:dyDescent="0.25">
      <c r="A259" s="2">
        <v>43372</v>
      </c>
      <c r="B259" s="17">
        <v>1134</v>
      </c>
      <c r="C259" s="21" t="s">
        <v>31</v>
      </c>
      <c r="D259" s="25">
        <v>3.51</v>
      </c>
      <c r="E259" s="22">
        <f>'[1]pH meter #2__083118AM'!$O$2</f>
        <v>3.5073563535911592</v>
      </c>
      <c r="F2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43372.481944444444</v>
      </c>
      <c r="G259" s="6">
        <f>Table1689106[[#This Row],[Mean Value]]+$V$2</f>
        <v>3.527303060242065</v>
      </c>
      <c r="H259" s="6">
        <f>Table1689106[[#This Row],[Mean Value]]-$V$2</f>
        <v>3.4874096469402533</v>
      </c>
      <c r="I259" s="26">
        <f>Table1689106[[#This Row],[Mean Value]]+$W$2</f>
        <v>3.5472497668929703</v>
      </c>
      <c r="J259" s="26">
        <f>Table1689106[[#This Row],[Mean Value]]-($W$2)</f>
        <v>3.467462940289348</v>
      </c>
      <c r="K259" s="8">
        <f>Table1689106[[#This Row],[Mean Value]]+$X$2</f>
        <v>3.5671964735438761</v>
      </c>
      <c r="L259" s="9">
        <f>Table1689106[[#This Row],[Mean Value]]-$X$2</f>
        <v>3.4475162336384422</v>
      </c>
      <c r="M259" s="23" t="str">
        <f t="array" ref="M259">IF(OR(D259&lt;$AF$2, D259&gt;$AE$2), "Yes", "No")</f>
        <v>No</v>
      </c>
      <c r="N259" s="3"/>
      <c r="O259" s="3" t="b">
        <f>AND(Table1689106[[#This Row],[Measured Value]]&gt;Table1689106[[#This Row],[Mean Value]],D258&gt;E258,D257&gt;E257,D256&gt;E256,D255&gt;E255,D254&gt;E254,D253&gt;E253,D252&gt;E252)</f>
        <v>0</v>
      </c>
      <c r="P259" s="3" t="b">
        <f>AND(Table1689106[[#This Row],[Measured Value]]&lt;Table1689106[[#This Row],[Mean Value]],D258&lt;E258,D257&lt;E257,D256&lt;E256,D255&lt;E255,D254&lt;E254,D253&lt;E253,D252&lt;E252)</f>
        <v>0</v>
      </c>
      <c r="Q259" s="3" t="b">
        <f>AND(Table1689106[[#This Row],[Measured Value]]&gt;E258,E258&gt;E257,E257&gt;E256,E256&gt;E255,E255&gt;E254)</f>
        <v>0</v>
      </c>
      <c r="R259" s="3" t="b">
        <f>AND(Table1689106[[#This Row],[Measured Value]]&lt;E258,E258&lt;E257,E257&lt;E256,E256&lt;E255,E255&lt;E254)</f>
        <v>0</v>
      </c>
      <c r="S259" s="3" t="b">
        <f>AND(Table1689106[[#This Row],[Measured Value]]&gt;E258,E258&lt;E257,E257&gt;E256,E256&lt;E255,E255&gt;E254,E254&lt;E253,E253&gt;E252,E252&lt;E251,E251&gt;E250,E250&lt;E249,E249&gt;E248,E248&lt;E247,E247&gt;E246)</f>
        <v>0</v>
      </c>
      <c r="T259" s="3" t="b">
        <f>AND(Table1689106[[#This Row],[Measured Value]]&lt;F258,F258&gt;F257,F257&lt;F256,F256&gt;F255,F255&lt;F254,F254&gt;F253,F253&lt;F252,F252&gt;F251,F251&lt;F250,F250&gt;F249,F249&lt;F248,F248&gt;F247,F247&lt;F246)</f>
        <v>0</v>
      </c>
      <c r="AB259"/>
      <c r="AC259"/>
      <c r="AF259"/>
      <c r="AH259"/>
    </row>
    <row r="260" spans="1:34" x14ac:dyDescent="0.25">
      <c r="A260" s="2">
        <v>43372</v>
      </c>
      <c r="B260" s="17">
        <v>1140</v>
      </c>
      <c r="C260" s="21" t="s">
        <v>32</v>
      </c>
      <c r="D260" s="25">
        <v>3.52</v>
      </c>
      <c r="E260" s="22">
        <f>'[1]pH meter #2__083118AM'!$O$2</f>
        <v>3.5073563535911592</v>
      </c>
      <c r="F2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43372.486111111109</v>
      </c>
      <c r="G260" s="6">
        <f>Table1689106[[#This Row],[Mean Value]]+$V$2</f>
        <v>3.527303060242065</v>
      </c>
      <c r="H260" s="6">
        <f>Table1689106[[#This Row],[Mean Value]]-$V$2</f>
        <v>3.4874096469402533</v>
      </c>
      <c r="I260" s="26">
        <f>Table1689106[[#This Row],[Mean Value]]+$W$2</f>
        <v>3.5472497668929703</v>
      </c>
      <c r="J260" s="26">
        <f>Table1689106[[#This Row],[Mean Value]]-($W$2)</f>
        <v>3.467462940289348</v>
      </c>
      <c r="K260" s="8">
        <f>Table1689106[[#This Row],[Mean Value]]+$X$2</f>
        <v>3.5671964735438761</v>
      </c>
      <c r="L260" s="9">
        <f>Table1689106[[#This Row],[Mean Value]]-$X$2</f>
        <v>3.4475162336384422</v>
      </c>
      <c r="M260" s="23" t="str">
        <f t="array" ref="M260">IF(OR(D260&lt;$AF$2, D260&gt;$AE$2), "Yes", "No")</f>
        <v>No</v>
      </c>
      <c r="N260" s="3"/>
      <c r="O260" s="3" t="b">
        <f>AND(Table1689106[[#This Row],[Measured Value]]&gt;Table1689106[[#This Row],[Mean Value]],D259&gt;E259,D258&gt;E258,D257&gt;E257,D256&gt;E256,D255&gt;E255,D254&gt;E254,D253&gt;E253)</f>
        <v>0</v>
      </c>
      <c r="P260" s="3" t="b">
        <f>AND(Table1689106[[#This Row],[Measured Value]]&lt;Table1689106[[#This Row],[Mean Value]],D259&lt;E259,D258&lt;E258,D257&lt;E257,D256&lt;E256,D255&lt;E255,D254&lt;E254,D253&lt;E253)</f>
        <v>0</v>
      </c>
      <c r="Q260" s="3" t="b">
        <f>AND(Table1689106[[#This Row],[Measured Value]]&gt;E259,E259&gt;E258,E258&gt;E257,E257&gt;E256,E256&gt;E255)</f>
        <v>0</v>
      </c>
      <c r="R260" s="3" t="b">
        <f>AND(Table1689106[[#This Row],[Measured Value]]&lt;E259,E259&lt;E258,E258&lt;E257,E257&lt;E256,E256&lt;E255)</f>
        <v>0</v>
      </c>
      <c r="S260" s="3" t="b">
        <f>AND(Table1689106[[#This Row],[Measured Value]]&gt;E259,E259&lt;E258,E258&gt;E257,E257&lt;E256,E256&gt;E255,E255&lt;E254,E254&gt;E253,E253&lt;E252,E252&gt;E251,E251&lt;E250,E250&gt;E249,E249&lt;E248,E248&gt;E247)</f>
        <v>0</v>
      </c>
      <c r="T260" s="3" t="b">
        <f>AND(Table1689106[[#This Row],[Measured Value]]&lt;F259,F259&gt;F258,F258&lt;F257,F257&gt;F256,F256&lt;F255,F255&gt;F254,F254&lt;F253,F253&gt;F252,F252&lt;F251,F251&gt;F250,F250&lt;F249,F249&gt;F248,F248&lt;F247)</f>
        <v>0</v>
      </c>
      <c r="AB260"/>
      <c r="AC260"/>
      <c r="AF260"/>
      <c r="AH260"/>
    </row>
    <row r="261" spans="1:34" x14ac:dyDescent="0.25">
      <c r="A261" s="2">
        <v>43372</v>
      </c>
      <c r="B261" s="17">
        <v>1200</v>
      </c>
      <c r="C261" s="21" t="s">
        <v>30</v>
      </c>
      <c r="D261" s="25">
        <v>3.51</v>
      </c>
      <c r="E261" s="22">
        <f>'[1]pH meter #2__083118AM'!$O$2</f>
        <v>3.5073563535911592</v>
      </c>
      <c r="F2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</v>
      </c>
      <c r="G261" s="6">
        <f>Table1689106[[#This Row],[Mean Value]]+$V$2</f>
        <v>3.527303060242065</v>
      </c>
      <c r="H261" s="6">
        <f>Table1689106[[#This Row],[Mean Value]]-$V$2</f>
        <v>3.4874096469402533</v>
      </c>
      <c r="I261" s="26">
        <f>Table1689106[[#This Row],[Mean Value]]+$W$2</f>
        <v>3.5472497668929703</v>
      </c>
      <c r="J261" s="26">
        <f>Table1689106[[#This Row],[Mean Value]]-($W$2)</f>
        <v>3.467462940289348</v>
      </c>
      <c r="K261" s="8">
        <f>Table1689106[[#This Row],[Mean Value]]+$X$2</f>
        <v>3.5671964735438761</v>
      </c>
      <c r="L261" s="9">
        <f>Table1689106[[#This Row],[Mean Value]]-$X$2</f>
        <v>3.4475162336384422</v>
      </c>
      <c r="M261" s="23" t="str">
        <f t="array" ref="M261">IF(OR(D261&lt;$AF$2, D261&gt;$AE$2), "Yes", "No")</f>
        <v>No</v>
      </c>
      <c r="N261" s="3"/>
      <c r="O261" s="3" t="b">
        <f>AND(Table1689106[[#This Row],[Measured Value]]&gt;Table1689106[[#This Row],[Mean Value]],D260&gt;E260,D259&gt;E259,D258&gt;E258,D257&gt;E257,D256&gt;E256,D255&gt;E255,D254&gt;E254)</f>
        <v>0</v>
      </c>
      <c r="P261" s="3" t="b">
        <f>AND(Table1689106[[#This Row],[Measured Value]]&lt;Table1689106[[#This Row],[Mean Value]],D260&lt;E260,D259&lt;E259,D258&lt;E258,D257&lt;E257,D256&lt;E256,D255&lt;E255,D254&lt;E254)</f>
        <v>0</v>
      </c>
      <c r="Q261" s="3" t="b">
        <f>AND(Table1689106[[#This Row],[Measured Value]]&gt;E260,E260&gt;E259,E259&gt;E258,E258&gt;E257,E257&gt;E256)</f>
        <v>0</v>
      </c>
      <c r="R261" s="3" t="b">
        <f>AND(Table1689106[[#This Row],[Measured Value]]&lt;E260,E260&lt;E259,E259&lt;E258,E258&lt;E257,E257&lt;E256)</f>
        <v>0</v>
      </c>
      <c r="S261" s="3" t="b">
        <f>AND(Table1689106[[#This Row],[Measured Value]]&gt;E260,E260&lt;E259,E259&gt;E258,E258&lt;E257,E257&gt;E256,E256&lt;E255,E255&gt;E254,E254&lt;E253,E253&gt;E252,E252&lt;E251,E251&gt;E250,E250&lt;E249,E249&gt;E248)</f>
        <v>0</v>
      </c>
      <c r="T261" s="3" t="b">
        <f>AND(Table1689106[[#This Row],[Measured Value]]&lt;F260,F260&gt;F259,F259&lt;F258,F258&gt;F257,F257&lt;F256,F256&gt;F255,F255&lt;F254,F254&gt;F253,F253&lt;F252,F252&gt;F251,F251&lt;F250,F250&gt;F249,F249&lt;F248)</f>
        <v>0</v>
      </c>
      <c r="AB261"/>
      <c r="AC261"/>
      <c r="AF261"/>
      <c r="AH261"/>
    </row>
    <row r="262" spans="1:34" x14ac:dyDescent="0.25">
      <c r="A262" s="2">
        <v>43372</v>
      </c>
      <c r="B262" s="17">
        <v>1217</v>
      </c>
      <c r="C262" s="21" t="s">
        <v>31</v>
      </c>
      <c r="D262" s="25">
        <v>3.51</v>
      </c>
      <c r="E262" s="22">
        <f>'[1]pH meter #2__083118AM'!$O$2</f>
        <v>3.5073563535911592</v>
      </c>
      <c r="F2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43372.511805555558</v>
      </c>
      <c r="G262" s="6">
        <f>Table1689106[[#This Row],[Mean Value]]+$V$2</f>
        <v>3.527303060242065</v>
      </c>
      <c r="H262" s="6">
        <f>Table1689106[[#This Row],[Mean Value]]-$V$2</f>
        <v>3.4874096469402533</v>
      </c>
      <c r="I262" s="26">
        <f>Table1689106[[#This Row],[Mean Value]]+$W$2</f>
        <v>3.5472497668929703</v>
      </c>
      <c r="J262" s="26">
        <f>Table1689106[[#This Row],[Mean Value]]-($W$2)</f>
        <v>3.467462940289348</v>
      </c>
      <c r="K262" s="8">
        <f>Table1689106[[#This Row],[Mean Value]]+$X$2</f>
        <v>3.5671964735438761</v>
      </c>
      <c r="L262" s="9">
        <f>Table1689106[[#This Row],[Mean Value]]-$X$2</f>
        <v>3.4475162336384422</v>
      </c>
      <c r="M262" s="23" t="str">
        <f t="array" ref="M262">IF(OR(D262&lt;$AF$2, D262&gt;$AE$2), "Yes", "No")</f>
        <v>No</v>
      </c>
      <c r="N262" s="3"/>
      <c r="O262" s="3" t="b">
        <f>AND(Table1689106[[#This Row],[Measured Value]]&gt;Table1689106[[#This Row],[Mean Value]],D261&gt;E261,D260&gt;E260,D259&gt;E259,D258&gt;E258,D257&gt;E257,D256&gt;E256,D255&gt;E255)</f>
        <v>0</v>
      </c>
      <c r="P262" s="3" t="b">
        <f>AND(Table1689106[[#This Row],[Measured Value]]&lt;Table1689106[[#This Row],[Mean Value]],D261&lt;E261,D260&lt;E260,D259&lt;E259,D258&lt;E258,D257&lt;E257,D256&lt;E256,D255&lt;E255)</f>
        <v>0</v>
      </c>
      <c r="Q262" s="3" t="b">
        <f>AND(Table1689106[[#This Row],[Measured Value]]&gt;E261,E261&gt;E260,E260&gt;E259,E259&gt;E258,E258&gt;E257)</f>
        <v>0</v>
      </c>
      <c r="R262" s="3" t="b">
        <f>AND(Table1689106[[#This Row],[Measured Value]]&lt;E261,E261&lt;E260,E260&lt;E259,E259&lt;E258,E258&lt;E257)</f>
        <v>0</v>
      </c>
      <c r="S262" s="3" t="b">
        <f>AND(Table1689106[[#This Row],[Measured Value]]&gt;E261,E261&lt;E260,E260&gt;E259,E259&lt;E258,E258&gt;E257,E257&lt;E256,E256&gt;E255,E255&lt;E254,E254&gt;E253,E253&lt;E252,E252&gt;E251,E251&lt;E250,E250&gt;E249)</f>
        <v>0</v>
      </c>
      <c r="T262" s="3" t="b">
        <f>AND(Table1689106[[#This Row],[Measured Value]]&lt;F261,F261&gt;F260,F260&lt;F259,F259&gt;F258,F258&lt;F257,F257&gt;F256,F256&lt;F255,F255&gt;F254,F254&lt;F253,F253&gt;F252,F252&lt;F251,F251&gt;F250,F250&lt;F249)</f>
        <v>0</v>
      </c>
      <c r="AB262"/>
      <c r="AC262"/>
      <c r="AF262"/>
      <c r="AH262"/>
    </row>
    <row r="263" spans="1:34" x14ac:dyDescent="0.25">
      <c r="A263" s="2">
        <v>43372</v>
      </c>
      <c r="B263" s="17">
        <v>1240</v>
      </c>
      <c r="C263" s="21" t="s">
        <v>30</v>
      </c>
      <c r="D263" s="25">
        <v>3.5</v>
      </c>
      <c r="E263" s="22">
        <f>'[1]pH meter #2__083118AM'!$O$2</f>
        <v>3.5073563535911592</v>
      </c>
      <c r="F2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43372.527777777781</v>
      </c>
      <c r="G263" s="6">
        <f>Table1689106[[#This Row],[Mean Value]]+$V$2</f>
        <v>3.527303060242065</v>
      </c>
      <c r="H263" s="6">
        <f>Table1689106[[#This Row],[Mean Value]]-$V$2</f>
        <v>3.4874096469402533</v>
      </c>
      <c r="I263" s="26">
        <f>Table1689106[[#This Row],[Mean Value]]+$W$2</f>
        <v>3.5472497668929703</v>
      </c>
      <c r="J263" s="26">
        <f>Table1689106[[#This Row],[Mean Value]]-($W$2)</f>
        <v>3.467462940289348</v>
      </c>
      <c r="K263" s="8">
        <f>Table1689106[[#This Row],[Mean Value]]+$X$2</f>
        <v>3.5671964735438761</v>
      </c>
      <c r="L263" s="9">
        <f>Table1689106[[#This Row],[Mean Value]]-$X$2</f>
        <v>3.4475162336384422</v>
      </c>
      <c r="M263" s="23" t="str">
        <f t="array" ref="M263">IF(OR(D263&lt;$AF$2, D263&gt;$AE$2), "Yes", "No")</f>
        <v>No</v>
      </c>
      <c r="N263" s="3"/>
      <c r="O263" s="3" t="b">
        <f>AND(Table1689106[[#This Row],[Measured Value]]&gt;Table1689106[[#This Row],[Mean Value]],D262&gt;E262,D261&gt;E261,D260&gt;E260,D259&gt;E259,D258&gt;E258,D257&gt;E257,D256&gt;E256)</f>
        <v>0</v>
      </c>
      <c r="P263" s="3" t="b">
        <f>AND(Table1689106[[#This Row],[Measured Value]]&lt;Table1689106[[#This Row],[Mean Value]],D262&lt;E262,D261&lt;E261,D260&lt;E260,D259&lt;E259,D258&lt;E258,D257&lt;E257,D256&lt;E256)</f>
        <v>0</v>
      </c>
      <c r="Q263" s="3" t="b">
        <f>AND(Table1689106[[#This Row],[Measured Value]]&gt;E262,E262&gt;E261,E261&gt;E260,E260&gt;E259,E259&gt;E258)</f>
        <v>0</v>
      </c>
      <c r="R263" s="3" t="b">
        <f>AND(Table1689106[[#This Row],[Measured Value]]&lt;E262,E262&lt;E261,E261&lt;E260,E260&lt;E259,E259&lt;E258)</f>
        <v>0</v>
      </c>
      <c r="S263" s="3" t="b">
        <f>AND(Table1689106[[#This Row],[Measured Value]]&gt;E262,E262&lt;E261,E261&gt;E260,E260&lt;E259,E259&gt;E258,E258&lt;E257,E257&gt;E256,E256&lt;E255,E255&gt;E254,E254&lt;E253,E253&gt;E252,E252&lt;E251,E251&gt;E250)</f>
        <v>0</v>
      </c>
      <c r="T263" s="3" t="b">
        <f>AND(Table1689106[[#This Row],[Measured Value]]&lt;F262,F262&gt;F261,F261&lt;F260,F260&gt;F259,F259&lt;F258,F258&gt;F257,F257&lt;F256,F256&gt;F255,F255&lt;F254,F254&gt;F253,F253&lt;F252,F252&gt;F251,F251&lt;F250)</f>
        <v>0</v>
      </c>
      <c r="AB263"/>
      <c r="AC263"/>
      <c r="AF263"/>
      <c r="AH263"/>
    </row>
    <row r="264" spans="1:34" x14ac:dyDescent="0.25">
      <c r="A264" s="2">
        <v>43372</v>
      </c>
      <c r="B264" s="17">
        <v>1329</v>
      </c>
      <c r="C264" s="21" t="s">
        <v>31</v>
      </c>
      <c r="D264" s="25">
        <v>3.52</v>
      </c>
      <c r="E264" s="22">
        <f>'[1]pH meter #2__083118AM'!$O$2</f>
        <v>3.5073563535911592</v>
      </c>
      <c r="F2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43372.561805555553</v>
      </c>
      <c r="G264" s="6">
        <f>Table1689106[[#This Row],[Mean Value]]+$V$2</f>
        <v>3.527303060242065</v>
      </c>
      <c r="H264" s="6">
        <f>Table1689106[[#This Row],[Mean Value]]-$V$2</f>
        <v>3.4874096469402533</v>
      </c>
      <c r="I264" s="26">
        <f>Table1689106[[#This Row],[Mean Value]]+$W$2</f>
        <v>3.5472497668929703</v>
      </c>
      <c r="J264" s="26">
        <f>Table1689106[[#This Row],[Mean Value]]-($W$2)</f>
        <v>3.467462940289348</v>
      </c>
      <c r="K264" s="8">
        <f>Table1689106[[#This Row],[Mean Value]]+$X$2</f>
        <v>3.5671964735438761</v>
      </c>
      <c r="L264" s="9">
        <f>Table1689106[[#This Row],[Mean Value]]-$X$2</f>
        <v>3.4475162336384422</v>
      </c>
      <c r="M264" s="23" t="str">
        <f t="array" ref="M264">IF(OR(D264&lt;$AF$2, D264&gt;$AE$2), "Yes", "No")</f>
        <v>No</v>
      </c>
      <c r="N264" s="3"/>
      <c r="O264" s="3" t="b">
        <f>AND(Table1689106[[#This Row],[Measured Value]]&gt;Table1689106[[#This Row],[Mean Value]],D263&gt;E263,D262&gt;E262,D261&gt;E261,D260&gt;E260,D259&gt;E259,D258&gt;E258,D257&gt;E257)</f>
        <v>0</v>
      </c>
      <c r="P264" s="3" t="b">
        <f>AND(Table1689106[[#This Row],[Measured Value]]&lt;Table1689106[[#This Row],[Mean Value]],D263&lt;E263,D262&lt;E262,D261&lt;E261,D260&lt;E260,D259&lt;E259,D258&lt;E258,D257&lt;E257)</f>
        <v>0</v>
      </c>
      <c r="Q264" s="3" t="b">
        <f>AND(Table1689106[[#This Row],[Measured Value]]&gt;E263,E263&gt;E262,E262&gt;E261,E261&gt;E260,E260&gt;E259)</f>
        <v>0</v>
      </c>
      <c r="R264" s="3" t="b">
        <f>AND(Table1689106[[#This Row],[Measured Value]]&lt;E263,E263&lt;E262,E262&lt;E261,E261&lt;E260,E260&lt;E259)</f>
        <v>0</v>
      </c>
      <c r="S264" s="3" t="b">
        <f>AND(Table1689106[[#This Row],[Measured Value]]&gt;E263,E263&lt;E262,E262&gt;E261,E261&lt;E260,E260&gt;E259,E259&lt;E258,E258&gt;E257,E257&lt;E256,E256&gt;E255,E255&lt;E254,E254&gt;E253,E253&lt;E252,E252&gt;E251)</f>
        <v>0</v>
      </c>
      <c r="T264" s="3" t="b">
        <f>AND(Table1689106[[#This Row],[Measured Value]]&lt;F263,F263&gt;F262,F262&lt;F261,F261&gt;F260,F260&lt;F259,F259&gt;F258,F258&lt;F257,F257&gt;F256,F256&lt;F255,F255&gt;F254,F254&lt;F253,F253&gt;F252,F252&lt;F251)</f>
        <v>0</v>
      </c>
      <c r="AB264"/>
      <c r="AC264"/>
      <c r="AF264"/>
      <c r="AH264"/>
    </row>
    <row r="265" spans="1:34" x14ac:dyDescent="0.25">
      <c r="A265" s="2">
        <v>43372</v>
      </c>
      <c r="B265" s="17">
        <v>1417</v>
      </c>
      <c r="C265" s="21" t="s">
        <v>32</v>
      </c>
      <c r="D265" s="25">
        <v>3.51</v>
      </c>
      <c r="E265" s="22">
        <f>'[1]pH meter #2__083118AM'!$O$2</f>
        <v>3.5073563535911592</v>
      </c>
      <c r="F2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43372.595138888886</v>
      </c>
      <c r="G265" s="6">
        <f>Table1689106[[#This Row],[Mean Value]]+$V$2</f>
        <v>3.527303060242065</v>
      </c>
      <c r="H265" s="6">
        <f>Table1689106[[#This Row],[Mean Value]]-$V$2</f>
        <v>3.4874096469402533</v>
      </c>
      <c r="I265" s="26">
        <f>Table1689106[[#This Row],[Mean Value]]+$W$2</f>
        <v>3.5472497668929703</v>
      </c>
      <c r="J265" s="26">
        <f>Table1689106[[#This Row],[Mean Value]]-($W$2)</f>
        <v>3.467462940289348</v>
      </c>
      <c r="K265" s="8">
        <f>Table1689106[[#This Row],[Mean Value]]+$X$2</f>
        <v>3.5671964735438761</v>
      </c>
      <c r="L265" s="9">
        <f>Table1689106[[#This Row],[Mean Value]]-$X$2</f>
        <v>3.4475162336384422</v>
      </c>
      <c r="M265" s="23" t="str">
        <f t="array" ref="M265">IF(OR(D265&lt;$AF$2, D265&gt;$AE$2), "Yes", "No")</f>
        <v>No</v>
      </c>
      <c r="N265" s="3"/>
      <c r="O265" s="3" t="b">
        <f>AND(Table1689106[[#This Row],[Measured Value]]&gt;Table1689106[[#This Row],[Mean Value]],D264&gt;E264,D263&gt;E263,D262&gt;E262,D261&gt;E261,D260&gt;E260,D259&gt;E259,D258&gt;E258)</f>
        <v>0</v>
      </c>
      <c r="P265" s="3" t="b">
        <f>AND(Table1689106[[#This Row],[Measured Value]]&lt;Table1689106[[#This Row],[Mean Value]],D264&lt;E264,D263&lt;E263,D262&lt;E262,D261&lt;E261,D260&lt;E260,D259&lt;E259,D258&lt;E258)</f>
        <v>0</v>
      </c>
      <c r="Q265" s="3" t="b">
        <f>AND(Table1689106[[#This Row],[Measured Value]]&gt;E264,E264&gt;E263,E263&gt;E262,E262&gt;E261,E261&gt;E260)</f>
        <v>0</v>
      </c>
      <c r="R265" s="3" t="b">
        <f>AND(Table1689106[[#This Row],[Measured Value]]&lt;E264,E264&lt;E263,E263&lt;E262,E262&lt;E261,E261&lt;E260)</f>
        <v>0</v>
      </c>
      <c r="S265" s="3" t="b">
        <f>AND(Table1689106[[#This Row],[Measured Value]]&gt;E264,E264&lt;E263,E263&gt;E262,E262&lt;E261,E261&gt;E260,E260&lt;E259,E259&gt;E258,E258&lt;E257,E257&gt;E256,E256&lt;E255,E255&gt;E254,E254&lt;E253,E253&gt;E252)</f>
        <v>0</v>
      </c>
      <c r="T265" s="3" t="b">
        <f>AND(Table1689106[[#This Row],[Measured Value]]&lt;F264,F264&gt;F263,F263&lt;F262,F262&gt;F261,F261&lt;F260,F260&gt;F259,F259&lt;F258,F258&gt;F257,F257&lt;F256,F256&gt;F255,F255&lt;F254,F254&gt;F253,F253&lt;F252)</f>
        <v>0</v>
      </c>
      <c r="AB265"/>
      <c r="AC265"/>
      <c r="AF265"/>
      <c r="AH265"/>
    </row>
    <row r="266" spans="1:34" x14ac:dyDescent="0.25">
      <c r="A266" s="2">
        <v>43372</v>
      </c>
      <c r="B266" s="17">
        <v>1430</v>
      </c>
      <c r="C266" s="21" t="s">
        <v>44</v>
      </c>
      <c r="D266" s="25">
        <v>3.51</v>
      </c>
      <c r="E266" s="22">
        <f>'[1]pH meter #2__083118AM'!$O$2</f>
        <v>3.5073563535911592</v>
      </c>
      <c r="F2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43372.604166666664</v>
      </c>
      <c r="G266" s="6">
        <f>Table1689106[[#This Row],[Mean Value]]+$V$2</f>
        <v>3.527303060242065</v>
      </c>
      <c r="H266" s="6">
        <f>Table1689106[[#This Row],[Mean Value]]-$V$2</f>
        <v>3.4874096469402533</v>
      </c>
      <c r="I266" s="26">
        <f>Table1689106[[#This Row],[Mean Value]]+$W$2</f>
        <v>3.5472497668929703</v>
      </c>
      <c r="J266" s="26">
        <f>Table1689106[[#This Row],[Mean Value]]-($W$2)</f>
        <v>3.467462940289348</v>
      </c>
      <c r="K266" s="8">
        <f>Table1689106[[#This Row],[Mean Value]]+$X$2</f>
        <v>3.5671964735438761</v>
      </c>
      <c r="L266" s="9">
        <f>Table1689106[[#This Row],[Mean Value]]-$X$2</f>
        <v>3.4475162336384422</v>
      </c>
      <c r="M266" s="23" t="str">
        <f t="array" ref="M266">IF(OR(D266&lt;$AF$2, D266&gt;$AE$2), "Yes", "No")</f>
        <v>No</v>
      </c>
      <c r="N266" s="3"/>
      <c r="O266" s="3" t="b">
        <f>AND(Table1689106[[#This Row],[Measured Value]]&gt;Table1689106[[#This Row],[Mean Value]],D265&gt;E265,D264&gt;E264,D263&gt;E263,D262&gt;E262,D261&gt;E261,D260&gt;E260,D259&gt;E259)</f>
        <v>0</v>
      </c>
      <c r="P266" s="3" t="b">
        <f>AND(Table1689106[[#This Row],[Measured Value]]&lt;Table1689106[[#This Row],[Mean Value]],D265&lt;E265,D264&lt;E264,D263&lt;E263,D262&lt;E262,D261&lt;E261,D260&lt;E260,D259&lt;E259)</f>
        <v>0</v>
      </c>
      <c r="Q266" s="3" t="b">
        <f>AND(Table1689106[[#This Row],[Measured Value]]&gt;E265,E265&gt;E264,E264&gt;E263,E263&gt;E262,E262&gt;E261)</f>
        <v>0</v>
      </c>
      <c r="R266" s="3" t="b">
        <f>AND(Table1689106[[#This Row],[Measured Value]]&lt;E265,E265&lt;E264,E264&lt;E263,E263&lt;E262,E262&lt;E261)</f>
        <v>0</v>
      </c>
      <c r="S266" s="3" t="b">
        <f>AND(Table1689106[[#This Row],[Measured Value]]&gt;E265,E265&lt;E264,E264&gt;E263,E263&lt;E262,E262&gt;E261,E261&lt;E260,E260&gt;E259,E259&lt;E258,E258&gt;E257,E257&lt;E256,E256&gt;E255,E255&lt;E254,E254&gt;E253)</f>
        <v>0</v>
      </c>
      <c r="T266" s="3" t="b">
        <f>AND(Table1689106[[#This Row],[Measured Value]]&lt;F265,F265&gt;F264,F264&lt;F263,F263&gt;F262,F262&lt;F261,F261&gt;F260,F260&lt;F259,F259&gt;F258,F258&lt;F257,F257&gt;F256,F256&lt;F255,F255&gt;F254,F254&lt;F253)</f>
        <v>0</v>
      </c>
      <c r="AB266"/>
      <c r="AC266"/>
      <c r="AF266"/>
      <c r="AH266"/>
    </row>
    <row r="267" spans="1:34" x14ac:dyDescent="0.25">
      <c r="A267" s="2">
        <v>43372</v>
      </c>
      <c r="B267" s="17">
        <v>1500</v>
      </c>
      <c r="C267" s="21" t="s">
        <v>32</v>
      </c>
      <c r="D267" s="25">
        <v>3.49</v>
      </c>
      <c r="E267" s="22">
        <f>'[1]pH meter #2__083118AM'!$O$2</f>
        <v>3.5073563535911592</v>
      </c>
      <c r="F2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43372.625</v>
      </c>
      <c r="G267" s="6">
        <f>Table1689106[[#This Row],[Mean Value]]+$V$2</f>
        <v>3.527303060242065</v>
      </c>
      <c r="H267" s="6">
        <f>Table1689106[[#This Row],[Mean Value]]-$V$2</f>
        <v>3.4874096469402533</v>
      </c>
      <c r="I267" s="26">
        <f>Table1689106[[#This Row],[Mean Value]]+$W$2</f>
        <v>3.5472497668929703</v>
      </c>
      <c r="J267" s="26">
        <f>Table1689106[[#This Row],[Mean Value]]-($W$2)</f>
        <v>3.467462940289348</v>
      </c>
      <c r="K267" s="8">
        <f>Table1689106[[#This Row],[Mean Value]]+$X$2</f>
        <v>3.5671964735438761</v>
      </c>
      <c r="L267" s="9">
        <f>Table1689106[[#This Row],[Mean Value]]-$X$2</f>
        <v>3.4475162336384422</v>
      </c>
      <c r="M267" s="23" t="str">
        <f t="array" ref="M267">IF(OR(D267&lt;$AF$2, D267&gt;$AE$2), "Yes", "No")</f>
        <v>No</v>
      </c>
      <c r="N267" s="3"/>
      <c r="O267" s="3" t="b">
        <f>AND(Table1689106[[#This Row],[Measured Value]]&gt;Table1689106[[#This Row],[Mean Value]],D266&gt;E266,D265&gt;E265,D264&gt;E264,D263&gt;E263,D262&gt;E262,D261&gt;E261,D260&gt;E260)</f>
        <v>0</v>
      </c>
      <c r="P267" s="3" t="b">
        <f>AND(Table1689106[[#This Row],[Measured Value]]&lt;Table1689106[[#This Row],[Mean Value]],D266&lt;E266,D265&lt;E265,D264&lt;E264,D263&lt;E263,D262&lt;E262,D261&lt;E261,D260&lt;E260)</f>
        <v>0</v>
      </c>
      <c r="Q267" s="3" t="b">
        <f>AND(Table1689106[[#This Row],[Measured Value]]&gt;E266,E266&gt;E265,E265&gt;E264,E264&gt;E263,E263&gt;E262)</f>
        <v>0</v>
      </c>
      <c r="R267" s="3" t="b">
        <f>AND(Table1689106[[#This Row],[Measured Value]]&lt;E266,E266&lt;E265,E265&lt;E264,E264&lt;E263,E263&lt;E262)</f>
        <v>0</v>
      </c>
      <c r="S267" s="3" t="b">
        <f>AND(Table1689106[[#This Row],[Measured Value]]&gt;E266,E266&lt;E265,E265&gt;E264,E264&lt;E263,E263&gt;E262,E262&lt;E261,E261&gt;E260,E260&lt;E259,E259&gt;E258,E258&lt;E257,E257&gt;E256,E256&lt;E255,E255&gt;E254)</f>
        <v>0</v>
      </c>
      <c r="T267" s="3" t="b">
        <f>AND(Table1689106[[#This Row],[Measured Value]]&lt;F266,F266&gt;F265,F265&lt;F264,F264&gt;F263,F263&lt;F262,F262&gt;F261,F261&lt;F260,F260&gt;F259,F259&lt;F258,F258&gt;F257,F257&lt;F256,F256&gt;F255,F255&lt;F254)</f>
        <v>0</v>
      </c>
      <c r="AB267"/>
      <c r="AC267"/>
      <c r="AF267"/>
      <c r="AH267"/>
    </row>
    <row r="268" spans="1:34" x14ac:dyDescent="0.25">
      <c r="A268" s="2">
        <v>43372</v>
      </c>
      <c r="B268" s="17">
        <v>1528</v>
      </c>
      <c r="C268" s="21" t="s">
        <v>26</v>
      </c>
      <c r="D268" s="25">
        <v>3.5</v>
      </c>
      <c r="E268" s="22">
        <f>'[1]pH meter #2__083118AM'!$O$2</f>
        <v>3.5073563535911592</v>
      </c>
      <c r="F2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43372.644444444442</v>
      </c>
      <c r="G268" s="6">
        <f>Table1689106[[#This Row],[Mean Value]]+$V$2</f>
        <v>3.527303060242065</v>
      </c>
      <c r="H268" s="6">
        <f>Table1689106[[#This Row],[Mean Value]]-$V$2</f>
        <v>3.4874096469402533</v>
      </c>
      <c r="I268" s="26">
        <f>Table1689106[[#This Row],[Mean Value]]+$W$2</f>
        <v>3.5472497668929703</v>
      </c>
      <c r="J268" s="26">
        <f>Table1689106[[#This Row],[Mean Value]]-($W$2)</f>
        <v>3.467462940289348</v>
      </c>
      <c r="K268" s="8">
        <f>Table1689106[[#This Row],[Mean Value]]+$X$2</f>
        <v>3.5671964735438761</v>
      </c>
      <c r="L268" s="9">
        <f>Table1689106[[#This Row],[Mean Value]]-$X$2</f>
        <v>3.4475162336384422</v>
      </c>
      <c r="M268" s="23" t="str">
        <f t="array" ref="M268">IF(OR(D268&lt;$AF$2, D268&gt;$AE$2), "Yes", "No")</f>
        <v>No</v>
      </c>
      <c r="N268" s="3"/>
      <c r="O268" s="3" t="b">
        <f>AND(Table1689106[[#This Row],[Measured Value]]&gt;Table1689106[[#This Row],[Mean Value]],D267&gt;E267,D266&gt;E266,D265&gt;E265,D264&gt;E264,D263&gt;E263,D262&gt;E262,D261&gt;E261)</f>
        <v>0</v>
      </c>
      <c r="P268" s="3" t="b">
        <f>AND(Table1689106[[#This Row],[Measured Value]]&lt;Table1689106[[#This Row],[Mean Value]],D267&lt;E267,D266&lt;E266,D265&lt;E265,D264&lt;E264,D263&lt;E263,D262&lt;E262,D261&lt;E261)</f>
        <v>0</v>
      </c>
      <c r="Q268" s="3" t="b">
        <f>AND(Table1689106[[#This Row],[Measured Value]]&gt;E267,E267&gt;E266,E266&gt;E265,E265&gt;E264,E264&gt;E263)</f>
        <v>0</v>
      </c>
      <c r="R268" s="3" t="b">
        <f>AND(Table1689106[[#This Row],[Measured Value]]&lt;E267,E267&lt;E266,E266&lt;E265,E265&lt;E264,E264&lt;E263)</f>
        <v>0</v>
      </c>
      <c r="S268" s="3" t="b">
        <f>AND(Table1689106[[#This Row],[Measured Value]]&gt;E267,E267&lt;E266,E266&gt;E265,E265&lt;E264,E264&gt;E263,E263&lt;E262,E262&gt;E261,E261&lt;E260,E260&gt;E259,E259&lt;E258,E258&gt;E257,E257&lt;E256,E256&gt;E255)</f>
        <v>0</v>
      </c>
      <c r="T268" s="3" t="b">
        <f>AND(Table1689106[[#This Row],[Measured Value]]&lt;F267,F267&gt;F266,F266&lt;F265,F265&gt;F264,F264&lt;F263,F263&gt;F262,F262&lt;F261,F261&gt;F260,F260&lt;F259,F259&gt;F258,F258&lt;F257,F257&gt;F256,F256&lt;F255)</f>
        <v>0</v>
      </c>
      <c r="AB268"/>
      <c r="AC268"/>
      <c r="AF268"/>
      <c r="AH268"/>
    </row>
    <row r="269" spans="1:34" x14ac:dyDescent="0.25">
      <c r="A269" s="2">
        <v>43372</v>
      </c>
      <c r="B269" s="17">
        <v>1543</v>
      </c>
      <c r="C269" s="21" t="s">
        <v>34</v>
      </c>
      <c r="D269" s="25">
        <v>3.5</v>
      </c>
      <c r="E269" s="22">
        <f>'[1]pH meter #2__083118AM'!$O$2</f>
        <v>3.5073563535911592</v>
      </c>
      <c r="F2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43372.654861111114</v>
      </c>
      <c r="G269" s="6">
        <f>Table1689106[[#This Row],[Mean Value]]+$V$2</f>
        <v>3.527303060242065</v>
      </c>
      <c r="H269" s="6">
        <f>Table1689106[[#This Row],[Mean Value]]-$V$2</f>
        <v>3.4874096469402533</v>
      </c>
      <c r="I269" s="26">
        <f>Table1689106[[#This Row],[Mean Value]]+$W$2</f>
        <v>3.5472497668929703</v>
      </c>
      <c r="J269" s="26">
        <f>Table1689106[[#This Row],[Mean Value]]-($W$2)</f>
        <v>3.467462940289348</v>
      </c>
      <c r="K269" s="8">
        <f>Table1689106[[#This Row],[Mean Value]]+$X$2</f>
        <v>3.5671964735438761</v>
      </c>
      <c r="L269" s="9">
        <f>Table1689106[[#This Row],[Mean Value]]-$X$2</f>
        <v>3.4475162336384422</v>
      </c>
      <c r="M269" s="23" t="str">
        <f t="array" ref="M269">IF(OR(D269&lt;$AF$2, D269&gt;$AE$2), "Yes", "No")</f>
        <v>No</v>
      </c>
      <c r="N269" s="3"/>
      <c r="O269" s="3" t="b">
        <f>AND(Table1689106[[#This Row],[Measured Value]]&gt;Table1689106[[#This Row],[Mean Value]],D268&gt;E268,D267&gt;E267,D266&gt;E266,D265&gt;E265,D264&gt;E264,D263&gt;E263,D262&gt;E262)</f>
        <v>0</v>
      </c>
      <c r="P269" s="3" t="b">
        <f>AND(Table1689106[[#This Row],[Measured Value]]&lt;Table1689106[[#This Row],[Mean Value]],D268&lt;E268,D267&lt;E267,D266&lt;E266,D265&lt;E265,D264&lt;E264,D263&lt;E263,D262&lt;E262)</f>
        <v>0</v>
      </c>
      <c r="Q269" s="3" t="b">
        <f>AND(Table1689106[[#This Row],[Measured Value]]&gt;E268,E268&gt;E267,E267&gt;E266,E266&gt;E265,E265&gt;E264)</f>
        <v>0</v>
      </c>
      <c r="R269" s="3" t="b">
        <f>AND(Table1689106[[#This Row],[Measured Value]]&lt;E268,E268&lt;E267,E267&lt;E266,E266&lt;E265,E265&lt;E264)</f>
        <v>0</v>
      </c>
      <c r="S269" s="3" t="b">
        <f>AND(Table1689106[[#This Row],[Measured Value]]&gt;E268,E268&lt;E267,E267&gt;E266,E266&lt;E265,E265&gt;E264,E264&lt;E263,E263&gt;E262,E262&lt;E261,E261&gt;E260,E260&lt;E259,E259&gt;E258,E258&lt;E257,E257&gt;E256)</f>
        <v>0</v>
      </c>
      <c r="T269" s="3" t="b">
        <f>AND(Table1689106[[#This Row],[Measured Value]]&lt;F268,F268&gt;F267,F267&lt;F266,F266&gt;F265,F265&lt;F264,F264&gt;F263,F263&lt;F262,F262&gt;F261,F261&lt;F260,F260&gt;F259,F259&lt;F258,F258&gt;F257,F257&lt;F256)</f>
        <v>0</v>
      </c>
      <c r="AB269"/>
      <c r="AC269"/>
      <c r="AF269"/>
      <c r="AH269"/>
    </row>
    <row r="270" spans="1:34" x14ac:dyDescent="0.25">
      <c r="A270" s="2">
        <v>43372</v>
      </c>
      <c r="B270" s="17">
        <v>1620</v>
      </c>
      <c r="C270" s="21" t="s">
        <v>32</v>
      </c>
      <c r="D270" s="25">
        <v>3.49</v>
      </c>
      <c r="E270" s="22">
        <f>'[1]pH meter #2__083118AM'!$O$2</f>
        <v>3.5073563535911592</v>
      </c>
      <c r="F2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43372.680555555555</v>
      </c>
      <c r="G270" s="6">
        <f>Table1689106[[#This Row],[Mean Value]]+$V$2</f>
        <v>3.527303060242065</v>
      </c>
      <c r="H270" s="6">
        <f>Table1689106[[#This Row],[Mean Value]]-$V$2</f>
        <v>3.4874096469402533</v>
      </c>
      <c r="I270" s="26">
        <f>Table1689106[[#This Row],[Mean Value]]+$W$2</f>
        <v>3.5472497668929703</v>
      </c>
      <c r="J270" s="26">
        <f>Table1689106[[#This Row],[Mean Value]]-($W$2)</f>
        <v>3.467462940289348</v>
      </c>
      <c r="K270" s="8">
        <f>Table1689106[[#This Row],[Mean Value]]+$X$2</f>
        <v>3.5671964735438761</v>
      </c>
      <c r="L270" s="9">
        <f>Table1689106[[#This Row],[Mean Value]]-$X$2</f>
        <v>3.4475162336384422</v>
      </c>
      <c r="M270" s="23" t="str">
        <f t="array" ref="M270">IF(OR(D270&lt;$AF$2, D270&gt;$AE$2), "Yes", "No")</f>
        <v>No</v>
      </c>
      <c r="N270" s="3"/>
      <c r="O270" s="3" t="b">
        <f>AND(Table1689106[[#This Row],[Measured Value]]&gt;Table1689106[[#This Row],[Mean Value]],D269&gt;E269,D268&gt;E268,D267&gt;E267,D266&gt;E266,D265&gt;E265,D264&gt;E264,D263&gt;E263)</f>
        <v>0</v>
      </c>
      <c r="P270" s="3" t="b">
        <f>AND(Table1689106[[#This Row],[Measured Value]]&lt;Table1689106[[#This Row],[Mean Value]],D269&lt;E269,D268&lt;E268,D267&lt;E267,D266&lt;E266,D265&lt;E265,D264&lt;E264,D263&lt;E263)</f>
        <v>0</v>
      </c>
      <c r="Q270" s="3" t="b">
        <f>AND(Table1689106[[#This Row],[Measured Value]]&gt;E269,E269&gt;E268,E268&gt;E267,E267&gt;E266,E266&gt;E265)</f>
        <v>0</v>
      </c>
      <c r="R270" s="3" t="b">
        <f>AND(Table1689106[[#This Row],[Measured Value]]&lt;E269,E269&lt;E268,E268&lt;E267,E267&lt;E266,E266&lt;E265)</f>
        <v>0</v>
      </c>
      <c r="S270" s="3" t="b">
        <f>AND(Table1689106[[#This Row],[Measured Value]]&gt;E269,E269&lt;E268,E268&gt;E267,E267&lt;E266,E266&gt;E265,E265&lt;E264,E264&gt;E263,E263&lt;E262,E262&gt;E261,E261&lt;E260,E260&gt;E259,E259&lt;E258,E258&gt;E257)</f>
        <v>0</v>
      </c>
      <c r="T270" s="3" t="b">
        <f>AND(Table1689106[[#This Row],[Measured Value]]&lt;F269,F269&gt;F268,F268&lt;F267,F267&gt;F266,F266&lt;F265,F265&gt;F264,F264&lt;F263,F263&gt;F262,F262&lt;F261,F261&gt;F260,F260&lt;F259,F259&gt;F258,F258&lt;F257)</f>
        <v>0</v>
      </c>
      <c r="AB270"/>
      <c r="AC270"/>
      <c r="AF270"/>
      <c r="AH270"/>
    </row>
    <row r="271" spans="1:34" x14ac:dyDescent="0.25">
      <c r="A271" s="2">
        <v>43372</v>
      </c>
      <c r="B271" s="17">
        <v>1650</v>
      </c>
      <c r="C271" s="21" t="s">
        <v>32</v>
      </c>
      <c r="D271" s="25">
        <v>3.5</v>
      </c>
      <c r="E271" s="22">
        <f>'[1]pH meter #2__083118AM'!$O$2</f>
        <v>3.5073563535911592</v>
      </c>
      <c r="F2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43372.701388888891</v>
      </c>
      <c r="G271" s="6">
        <f>Table1689106[[#This Row],[Mean Value]]+$V$2</f>
        <v>3.527303060242065</v>
      </c>
      <c r="H271" s="6">
        <f>Table1689106[[#This Row],[Mean Value]]-$V$2</f>
        <v>3.4874096469402533</v>
      </c>
      <c r="I271" s="26">
        <f>Table1689106[[#This Row],[Mean Value]]+$W$2</f>
        <v>3.5472497668929703</v>
      </c>
      <c r="J271" s="26">
        <f>Table1689106[[#This Row],[Mean Value]]-($W$2)</f>
        <v>3.467462940289348</v>
      </c>
      <c r="K271" s="8">
        <f>Table1689106[[#This Row],[Mean Value]]+$X$2</f>
        <v>3.5671964735438761</v>
      </c>
      <c r="L271" s="9">
        <f>Table1689106[[#This Row],[Mean Value]]-$X$2</f>
        <v>3.4475162336384422</v>
      </c>
      <c r="M271" s="23" t="str">
        <f t="array" ref="M271">IF(OR(D271&lt;$AF$2, D271&gt;$AE$2), "Yes", "No")</f>
        <v>No</v>
      </c>
      <c r="N271" s="3"/>
      <c r="O271" s="3" t="b">
        <f>AND(Table1689106[[#This Row],[Measured Value]]&gt;Table1689106[[#This Row],[Mean Value]],D270&gt;E270,D269&gt;E269,D268&gt;E268,D267&gt;E267,D266&gt;E266,D265&gt;E265,D264&gt;E264)</f>
        <v>0</v>
      </c>
      <c r="P271" s="3" t="b">
        <f>AND(Table1689106[[#This Row],[Measured Value]]&lt;Table1689106[[#This Row],[Mean Value]],D270&lt;E270,D269&lt;E269,D268&lt;E268,D267&lt;E267,D266&lt;E266,D265&lt;E265,D264&lt;E264)</f>
        <v>0</v>
      </c>
      <c r="Q271" s="3" t="b">
        <f>AND(Table1689106[[#This Row],[Measured Value]]&gt;E270,E270&gt;E269,E269&gt;E268,E268&gt;E267,E267&gt;E266)</f>
        <v>0</v>
      </c>
      <c r="R271" s="3" t="b">
        <f>AND(Table1689106[[#This Row],[Measured Value]]&lt;E270,E270&lt;E269,E269&lt;E268,E268&lt;E267,E267&lt;E266)</f>
        <v>0</v>
      </c>
      <c r="S271" s="3" t="b">
        <f>AND(Table1689106[[#This Row],[Measured Value]]&gt;E270,E270&lt;E269,E269&gt;E268,E268&lt;E267,E267&gt;E266,E266&lt;E265,E265&gt;E264,E264&lt;E263,E263&gt;E262,E262&lt;E261,E261&gt;E260,E260&lt;E259,E259&gt;E258)</f>
        <v>0</v>
      </c>
      <c r="T271" s="3" t="b">
        <f>AND(Table1689106[[#This Row],[Measured Value]]&lt;F270,F270&gt;F269,F269&lt;F268,F268&gt;F267,F267&lt;F266,F266&gt;F265,F265&lt;F264,F264&gt;F263,F263&lt;F262,F262&gt;F261,F261&lt;F260,F260&gt;F259,F259&lt;F258)</f>
        <v>0</v>
      </c>
      <c r="AB271"/>
      <c r="AC271"/>
      <c r="AF271"/>
      <c r="AH271"/>
    </row>
    <row r="272" spans="1:34" x14ac:dyDescent="0.25">
      <c r="A272" s="2">
        <v>43372</v>
      </c>
      <c r="B272" s="17">
        <v>1700</v>
      </c>
      <c r="C272" s="21" t="s">
        <v>32</v>
      </c>
      <c r="D272" s="25">
        <v>3.48</v>
      </c>
      <c r="E272" s="22">
        <f>'[1]pH meter #2__083118AM'!$O$2</f>
        <v>3.5073563535911592</v>
      </c>
      <c r="F2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43372.708333333336</v>
      </c>
      <c r="G272" s="6">
        <f>Table1689106[[#This Row],[Mean Value]]+$V$2</f>
        <v>3.527303060242065</v>
      </c>
      <c r="H272" s="6">
        <f>Table1689106[[#This Row],[Mean Value]]-$V$2</f>
        <v>3.4874096469402533</v>
      </c>
      <c r="I272" s="26">
        <f>Table1689106[[#This Row],[Mean Value]]+$W$2</f>
        <v>3.5472497668929703</v>
      </c>
      <c r="J272" s="26">
        <f>Table1689106[[#This Row],[Mean Value]]-($W$2)</f>
        <v>3.467462940289348</v>
      </c>
      <c r="K272" s="8">
        <f>Table1689106[[#This Row],[Mean Value]]+$X$2</f>
        <v>3.5671964735438761</v>
      </c>
      <c r="L272" s="9">
        <f>Table1689106[[#This Row],[Mean Value]]-$X$2</f>
        <v>3.4475162336384422</v>
      </c>
      <c r="M272" s="23" t="str">
        <f t="array" ref="M272">IF(OR(D272&lt;$AF$2, D272&gt;$AE$2), "Yes", "No")</f>
        <v>No</v>
      </c>
      <c r="N272" s="3"/>
      <c r="O272" s="3" t="b">
        <f>AND(Table1689106[[#This Row],[Measured Value]]&gt;Table1689106[[#This Row],[Mean Value]],D271&gt;E271,D270&gt;E270,D269&gt;E269,D268&gt;E268,D267&gt;E267,D266&gt;E266,D265&gt;E265)</f>
        <v>0</v>
      </c>
      <c r="P272" s="3" t="b">
        <f>AND(Table1689106[[#This Row],[Measured Value]]&lt;Table1689106[[#This Row],[Mean Value]],D271&lt;E271,D270&lt;E270,D269&lt;E269,D268&lt;E268,D267&lt;E267,D266&lt;E266,D265&lt;E265)</f>
        <v>0</v>
      </c>
      <c r="Q272" s="3" t="b">
        <f>AND(Table1689106[[#This Row],[Measured Value]]&gt;E271,E271&gt;E270,E270&gt;E269,E269&gt;E268,E268&gt;E267)</f>
        <v>0</v>
      </c>
      <c r="R272" s="3" t="b">
        <f>AND(Table1689106[[#This Row],[Measured Value]]&lt;E271,E271&lt;E270,E270&lt;E269,E269&lt;E268,E268&lt;E267)</f>
        <v>0</v>
      </c>
      <c r="S272" s="3" t="b">
        <f>AND(Table1689106[[#This Row],[Measured Value]]&gt;E271,E271&lt;E270,E270&gt;E269,E269&lt;E268,E268&gt;E267,E267&lt;E266,E266&gt;E265,E265&lt;E264,E264&gt;E263,E263&lt;E262,E262&gt;E261,E261&lt;E260,E260&gt;E259)</f>
        <v>0</v>
      </c>
      <c r="T272" s="3" t="b">
        <f>AND(Table1689106[[#This Row],[Measured Value]]&lt;F271,F271&gt;F270,F270&lt;F269,F269&gt;F268,F268&lt;F267,F267&gt;F266,F266&lt;F265,F265&gt;F264,F264&lt;F263,F263&gt;F262,F262&lt;F261,F261&gt;F260,F260&lt;F259)</f>
        <v>0</v>
      </c>
      <c r="AB272"/>
      <c r="AC272"/>
      <c r="AF272"/>
      <c r="AH272"/>
    </row>
    <row r="273" spans="1:34" x14ac:dyDescent="0.25">
      <c r="A273" s="2">
        <v>43370</v>
      </c>
      <c r="B273" s="17">
        <v>1725</v>
      </c>
      <c r="C273" s="21" t="s">
        <v>34</v>
      </c>
      <c r="D273" s="25">
        <v>3.5</v>
      </c>
      <c r="E273" s="22">
        <f>'[1]pH meter #2__083118AM'!$O$2</f>
        <v>3.5073563535911592</v>
      </c>
      <c r="F2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43370.725694444445</v>
      </c>
      <c r="G273" s="6">
        <f>Table1689106[[#This Row],[Mean Value]]+$V$2</f>
        <v>3.527303060242065</v>
      </c>
      <c r="H273" s="6">
        <f>Table1689106[[#This Row],[Mean Value]]-$V$2</f>
        <v>3.4874096469402533</v>
      </c>
      <c r="I273" s="26">
        <f>Table1689106[[#This Row],[Mean Value]]+$W$2</f>
        <v>3.5472497668929703</v>
      </c>
      <c r="J273" s="26">
        <f>Table1689106[[#This Row],[Mean Value]]-($W$2)</f>
        <v>3.467462940289348</v>
      </c>
      <c r="K273" s="8">
        <f>Table1689106[[#This Row],[Mean Value]]+$X$2</f>
        <v>3.5671964735438761</v>
      </c>
      <c r="L273" s="9">
        <f>Table1689106[[#This Row],[Mean Value]]-$X$2</f>
        <v>3.4475162336384422</v>
      </c>
      <c r="M273" s="23" t="str">
        <f t="array" ref="M273">IF(OR(D273&lt;$AF$2, D273&gt;$AE$2), "Yes", "No")</f>
        <v>No</v>
      </c>
      <c r="N273" s="3"/>
      <c r="O273" s="3" t="b">
        <f>AND(Table1689106[[#This Row],[Measured Value]]&gt;Table1689106[[#This Row],[Mean Value]],D272&gt;E272,D271&gt;E271,D270&gt;E270,D269&gt;E269,D268&gt;E268,D267&gt;E267,D266&gt;E266)</f>
        <v>0</v>
      </c>
      <c r="P273" s="3" t="b">
        <f>AND(Table1689106[[#This Row],[Measured Value]]&lt;Table1689106[[#This Row],[Mean Value]],D272&lt;E272,D271&lt;E271,D270&lt;E270,D269&lt;E269,D268&lt;E268,D267&lt;E267,D266&lt;E266)</f>
        <v>0</v>
      </c>
      <c r="Q273" s="3" t="b">
        <f>AND(Table1689106[[#This Row],[Measured Value]]&gt;E272,E272&gt;E271,E271&gt;E270,E270&gt;E269,E269&gt;E268)</f>
        <v>0</v>
      </c>
      <c r="R273" s="3" t="b">
        <f>AND(Table1689106[[#This Row],[Measured Value]]&lt;E272,E272&lt;E271,E271&lt;E270,E270&lt;E269,E269&lt;E268)</f>
        <v>0</v>
      </c>
      <c r="S273" s="3" t="b">
        <f>AND(Table1689106[[#This Row],[Measured Value]]&gt;E272,E272&lt;E271,E271&gt;E270,E270&lt;E269,E269&gt;E268,E268&lt;E267,E267&gt;E266,E266&lt;E265,E265&gt;E264,E264&lt;E263,E263&gt;E262,E262&lt;E261,E261&gt;E260)</f>
        <v>0</v>
      </c>
      <c r="T273" s="3" t="b">
        <f>AND(Table1689106[[#This Row],[Measured Value]]&lt;F272,F272&gt;F271,F271&lt;F270,F270&gt;F269,F269&lt;F268,F268&gt;F267,F267&lt;F266,F266&gt;F265,F265&lt;F264,F264&gt;F263,F263&lt;F262,F262&gt;F261,F261&lt;F260)</f>
        <v>0</v>
      </c>
      <c r="AB273"/>
      <c r="AC273"/>
      <c r="AF273"/>
      <c r="AH273"/>
    </row>
    <row r="274" spans="1:34" x14ac:dyDescent="0.25">
      <c r="A274" s="2">
        <v>43370</v>
      </c>
      <c r="B274" s="17">
        <v>1742</v>
      </c>
      <c r="C274" s="21" t="s">
        <v>34</v>
      </c>
      <c r="D274" s="25">
        <v>3.5</v>
      </c>
      <c r="E274" s="22">
        <f>'[1]pH meter #2__083118AM'!$O$2</f>
        <v>3.5073563535911592</v>
      </c>
      <c r="F2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43370.737500000003</v>
      </c>
      <c r="G274" s="6">
        <f>Table1689106[[#This Row],[Mean Value]]+$V$2</f>
        <v>3.527303060242065</v>
      </c>
      <c r="H274" s="6">
        <f>Table1689106[[#This Row],[Mean Value]]-$V$2</f>
        <v>3.4874096469402533</v>
      </c>
      <c r="I274" s="26">
        <f>Table1689106[[#This Row],[Mean Value]]+$W$2</f>
        <v>3.5472497668929703</v>
      </c>
      <c r="J274" s="26">
        <f>Table1689106[[#This Row],[Mean Value]]-($W$2)</f>
        <v>3.467462940289348</v>
      </c>
      <c r="K274" s="8">
        <f>Table1689106[[#This Row],[Mean Value]]+$X$2</f>
        <v>3.5671964735438761</v>
      </c>
      <c r="L274" s="9">
        <f>Table1689106[[#This Row],[Mean Value]]-$X$2</f>
        <v>3.4475162336384422</v>
      </c>
      <c r="M274" s="23" t="str">
        <f t="array" ref="M274">IF(OR(D274&lt;$AF$2, D274&gt;$AE$2), "Yes", "No")</f>
        <v>No</v>
      </c>
      <c r="N274" s="3"/>
      <c r="O274" s="3" t="b">
        <f>AND(Table1689106[[#This Row],[Measured Value]]&gt;Table1689106[[#This Row],[Mean Value]],D273&gt;E273,D272&gt;E272,D271&gt;E271,D270&gt;E270,D269&gt;E269,D268&gt;E268,D267&gt;E267)</f>
        <v>0</v>
      </c>
      <c r="P274" s="3" t="b">
        <f>AND(Table1689106[[#This Row],[Measured Value]]&lt;Table1689106[[#This Row],[Mean Value]],D273&lt;E273,D272&lt;E272,D271&lt;E271,D270&lt;E270,D269&lt;E269,D268&lt;E268,D267&lt;E267)</f>
        <v>1</v>
      </c>
      <c r="Q274" s="3" t="b">
        <f>AND(Table1689106[[#This Row],[Measured Value]]&gt;E273,E273&gt;E272,E272&gt;E271,E271&gt;E270,E270&gt;E269)</f>
        <v>0</v>
      </c>
      <c r="R274" s="3" t="b">
        <f>AND(Table1689106[[#This Row],[Measured Value]]&lt;E273,E273&lt;E272,E272&lt;E271,E271&lt;E270,E270&lt;E269)</f>
        <v>0</v>
      </c>
      <c r="S274" s="3" t="b">
        <f>AND(Table1689106[[#This Row],[Measured Value]]&gt;E273,E273&lt;E272,E272&gt;E271,E271&lt;E270,E270&gt;E269,E269&lt;E268,E268&gt;E267,E267&lt;E266,E266&gt;E265,E265&lt;E264,E264&gt;E263,E263&lt;E262,E262&gt;E261)</f>
        <v>0</v>
      </c>
      <c r="T274" s="3" t="b">
        <f>AND(Table1689106[[#This Row],[Measured Value]]&lt;F273,F273&gt;F272,F272&lt;F271,F271&gt;F270,F270&lt;F269,F269&gt;F268,F268&lt;F267,F267&gt;F266,F266&lt;F265,F265&gt;F264,F264&lt;F263,F263&gt;F262,F262&lt;F261)</f>
        <v>0</v>
      </c>
      <c r="AB274"/>
      <c r="AC274"/>
      <c r="AF274"/>
      <c r="AH274"/>
    </row>
    <row r="275" spans="1:34" x14ac:dyDescent="0.25">
      <c r="A275" s="2">
        <v>43370</v>
      </c>
      <c r="B275" s="17">
        <v>1754</v>
      </c>
      <c r="C275" s="21" t="s">
        <v>34</v>
      </c>
      <c r="D275" s="25">
        <v>3.49</v>
      </c>
      <c r="E275" s="22">
        <f>'[1]pH meter #2__083118AM'!$O$2</f>
        <v>3.5073563535911592</v>
      </c>
      <c r="F2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43370.745833333334</v>
      </c>
      <c r="G275" s="6">
        <f>Table1689106[[#This Row],[Mean Value]]+$V$2</f>
        <v>3.527303060242065</v>
      </c>
      <c r="H275" s="6">
        <f>Table1689106[[#This Row],[Mean Value]]-$V$2</f>
        <v>3.4874096469402533</v>
      </c>
      <c r="I275" s="26">
        <f>Table1689106[[#This Row],[Mean Value]]+$W$2</f>
        <v>3.5472497668929703</v>
      </c>
      <c r="J275" s="26">
        <f>Table1689106[[#This Row],[Mean Value]]-($W$2)</f>
        <v>3.467462940289348</v>
      </c>
      <c r="K275" s="8">
        <f>Table1689106[[#This Row],[Mean Value]]+$X$2</f>
        <v>3.5671964735438761</v>
      </c>
      <c r="L275" s="9">
        <f>Table1689106[[#This Row],[Mean Value]]-$X$2</f>
        <v>3.4475162336384422</v>
      </c>
      <c r="M275" s="23" t="str">
        <f t="array" ref="M275">IF(OR(D275&lt;$AF$2, D275&gt;$AE$2), "Yes", "No")</f>
        <v>No</v>
      </c>
      <c r="N275" s="3"/>
      <c r="O275" s="3" t="b">
        <f>AND(Table1689106[[#This Row],[Measured Value]]&gt;Table1689106[[#This Row],[Mean Value]],D274&gt;E274,D273&gt;E273,D272&gt;E272,D271&gt;E271,D270&gt;E270,D269&gt;E269,D268&gt;E268)</f>
        <v>0</v>
      </c>
      <c r="P275" s="3" t="b">
        <f>AND(Table1689106[[#This Row],[Measured Value]]&lt;Table1689106[[#This Row],[Mean Value]],D274&lt;E274,D273&lt;E273,D272&lt;E272,D271&lt;E271,D270&lt;E270,D269&lt;E269,D268&lt;E268)</f>
        <v>1</v>
      </c>
      <c r="Q275" s="3" t="b">
        <f>AND(Table1689106[[#This Row],[Measured Value]]&gt;E274,E274&gt;E273,E273&gt;E272,E272&gt;E271,E271&gt;E270)</f>
        <v>0</v>
      </c>
      <c r="R275" s="3" t="b">
        <f>AND(Table1689106[[#This Row],[Measured Value]]&lt;E274,E274&lt;E273,E273&lt;E272,E272&lt;E271,E271&lt;E270)</f>
        <v>0</v>
      </c>
      <c r="S275" s="3" t="b">
        <f>AND(Table1689106[[#This Row],[Measured Value]]&gt;E274,E274&lt;E273,E273&gt;E272,E272&lt;E271,E271&gt;E270,E270&lt;E269,E269&gt;E268,E268&lt;E267,E267&gt;E266,E266&lt;E265,E265&gt;E264,E264&lt;E263,E263&gt;E262)</f>
        <v>0</v>
      </c>
      <c r="T275" s="3" t="b">
        <f>AND(Table1689106[[#This Row],[Measured Value]]&lt;F274,F274&gt;F273,F273&lt;F272,F272&gt;F271,F271&lt;F270,F270&gt;F269,F269&lt;F268,F268&gt;F267,F267&lt;F266,F266&gt;F265,F265&lt;F264,F264&gt;F263,F263&lt;F262)</f>
        <v>0</v>
      </c>
      <c r="AB275"/>
      <c r="AC275"/>
      <c r="AF275"/>
      <c r="AH275"/>
    </row>
    <row r="276" spans="1:34" x14ac:dyDescent="0.25">
      <c r="A276" s="2">
        <v>43373</v>
      </c>
      <c r="B276" s="17">
        <v>800</v>
      </c>
      <c r="C276" s="21" t="s">
        <v>38</v>
      </c>
      <c r="D276" s="25">
        <v>3.54</v>
      </c>
      <c r="E276" s="22">
        <f>'[1]pH meter #2__083118AM'!$O$2</f>
        <v>3.5073563535911592</v>
      </c>
      <c r="F2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43373.333333333336</v>
      </c>
      <c r="G276" s="6">
        <f>Table1689106[[#This Row],[Mean Value]]+$V$2</f>
        <v>3.527303060242065</v>
      </c>
      <c r="H276" s="6">
        <f>Table1689106[[#This Row],[Mean Value]]-$V$2</f>
        <v>3.4874096469402533</v>
      </c>
      <c r="I276" s="26">
        <f>Table1689106[[#This Row],[Mean Value]]+$W$2</f>
        <v>3.5472497668929703</v>
      </c>
      <c r="J276" s="26">
        <f>Table1689106[[#This Row],[Mean Value]]-($W$2)</f>
        <v>3.467462940289348</v>
      </c>
      <c r="K276" s="8">
        <f>Table1689106[[#This Row],[Mean Value]]+$X$2</f>
        <v>3.5671964735438761</v>
      </c>
      <c r="L276" s="9">
        <f>Table1689106[[#This Row],[Mean Value]]-$X$2</f>
        <v>3.4475162336384422</v>
      </c>
      <c r="M276" s="23" t="str">
        <f t="array" ref="M276">IF(OR(D276&lt;$AF$2, D276&gt;$AE$2), "Yes", "No")</f>
        <v>No</v>
      </c>
      <c r="N276" s="3"/>
      <c r="O276" s="3" t="b">
        <f>AND(Table1689106[[#This Row],[Measured Value]]&gt;Table1689106[[#This Row],[Mean Value]],D275&gt;E275,D274&gt;E274,D273&gt;E273,D272&gt;E272,D271&gt;E271,D270&gt;E270,D269&gt;E269)</f>
        <v>0</v>
      </c>
      <c r="P276" s="3" t="b">
        <f>AND(Table1689106[[#This Row],[Measured Value]]&lt;Table1689106[[#This Row],[Mean Value]],D275&lt;E275,D274&lt;E274,D273&lt;E273,D272&lt;E272,D271&lt;E271,D270&lt;E270,D269&lt;E269)</f>
        <v>0</v>
      </c>
      <c r="Q276" s="3" t="b">
        <f>AND(Table1689106[[#This Row],[Measured Value]]&gt;E275,E275&gt;E274,E274&gt;E273,E273&gt;E272,E272&gt;E271)</f>
        <v>0</v>
      </c>
      <c r="R276" s="3" t="b">
        <f>AND(Table1689106[[#This Row],[Measured Value]]&lt;E275,E275&lt;E274,E274&lt;E273,E273&lt;E272,E272&lt;E271)</f>
        <v>0</v>
      </c>
      <c r="S276" s="3" t="b">
        <f>AND(Table1689106[[#This Row],[Measured Value]]&gt;E275,E275&lt;E274,E274&gt;E273,E273&lt;E272,E272&gt;E271,E271&lt;E270,E270&gt;E269,E269&lt;E268,E268&gt;E267,E267&lt;E266,E266&gt;E265,E265&lt;E264,E264&gt;E263)</f>
        <v>0</v>
      </c>
      <c r="T276" s="3" t="b">
        <f>AND(Table1689106[[#This Row],[Measured Value]]&lt;F275,F275&gt;F274,F274&lt;F273,F273&gt;F272,F272&lt;F271,F271&gt;F270,F270&lt;F269,F269&gt;F268,F268&lt;F267,F267&gt;F266,F266&lt;F265,F265&gt;F264,F264&lt;F263)</f>
        <v>0</v>
      </c>
      <c r="AB276"/>
      <c r="AC276"/>
      <c r="AF276"/>
      <c r="AH276"/>
    </row>
    <row r="277" spans="1:34" x14ac:dyDescent="0.25">
      <c r="A277" s="2">
        <v>43373</v>
      </c>
      <c r="B277" s="17">
        <v>1055</v>
      </c>
      <c r="C277" s="21" t="s">
        <v>39</v>
      </c>
      <c r="D277" s="25">
        <v>3.54</v>
      </c>
      <c r="E277" s="22">
        <f>'[1]pH meter #2__083118AM'!$O$2</f>
        <v>3.5073563535911592</v>
      </c>
      <c r="F2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43373.454861111109</v>
      </c>
      <c r="G277" s="6">
        <f>Table1689106[[#This Row],[Mean Value]]+$V$2</f>
        <v>3.527303060242065</v>
      </c>
      <c r="H277" s="6">
        <f>Table1689106[[#This Row],[Mean Value]]-$V$2</f>
        <v>3.4874096469402533</v>
      </c>
      <c r="I277" s="26">
        <f>Table1689106[[#This Row],[Mean Value]]+$W$2</f>
        <v>3.5472497668929703</v>
      </c>
      <c r="J277" s="26">
        <f>Table1689106[[#This Row],[Mean Value]]-($W$2)</f>
        <v>3.467462940289348</v>
      </c>
      <c r="K277" s="8">
        <f>Table1689106[[#This Row],[Mean Value]]+$X$2</f>
        <v>3.5671964735438761</v>
      </c>
      <c r="L277" s="9">
        <f>Table1689106[[#This Row],[Mean Value]]-$X$2</f>
        <v>3.4475162336384422</v>
      </c>
      <c r="M277" s="23" t="str">
        <f t="array" ref="M277">IF(OR(D277&lt;$AF$2, D277&gt;$AE$2), "Yes", "No")</f>
        <v>No</v>
      </c>
      <c r="N277" s="3"/>
      <c r="O277" s="3" t="b">
        <f>AND(Table1689106[[#This Row],[Measured Value]]&gt;Table1689106[[#This Row],[Mean Value]],D276&gt;E276,D275&gt;E275,D274&gt;E274,D273&gt;E273,D272&gt;E272,D271&gt;E271,D270&gt;E270)</f>
        <v>0</v>
      </c>
      <c r="P277" s="3" t="b">
        <f>AND(Table1689106[[#This Row],[Measured Value]]&lt;Table1689106[[#This Row],[Mean Value]],D276&lt;E276,D275&lt;E275,D274&lt;E274,D273&lt;E273,D272&lt;E272,D271&lt;E271,D270&lt;E270)</f>
        <v>0</v>
      </c>
      <c r="Q277" s="3" t="b">
        <f>AND(Table1689106[[#This Row],[Measured Value]]&gt;E276,E276&gt;E275,E275&gt;E274,E274&gt;E273,E273&gt;E272)</f>
        <v>0</v>
      </c>
      <c r="R277" s="3" t="b">
        <f>AND(Table1689106[[#This Row],[Measured Value]]&lt;E276,E276&lt;E275,E275&lt;E274,E274&lt;E273,E273&lt;E272)</f>
        <v>0</v>
      </c>
      <c r="S277" s="3" t="b">
        <f>AND(Table1689106[[#This Row],[Measured Value]]&gt;E276,E276&lt;E275,E275&gt;E274,E274&lt;E273,E273&gt;E272,E272&lt;E271,E271&gt;E270,E270&lt;E269,E269&gt;E268,E268&lt;E267,E267&gt;E266,E266&lt;E265,E265&gt;E264)</f>
        <v>0</v>
      </c>
      <c r="T277" s="3" t="b">
        <f>AND(Table1689106[[#This Row],[Measured Value]]&lt;F276,F276&gt;F275,F275&lt;F274,F274&gt;F273,F273&lt;F272,F272&gt;F271,F271&lt;F270,F270&gt;F269,F269&lt;F268,F268&gt;F267,F267&lt;F266,F266&gt;F265,F265&lt;F264)</f>
        <v>0</v>
      </c>
      <c r="AB277"/>
      <c r="AC277"/>
      <c r="AF277"/>
      <c r="AH277"/>
    </row>
    <row r="278" spans="1:34" x14ac:dyDescent="0.25">
      <c r="A278" s="2">
        <v>43373</v>
      </c>
      <c r="B278" s="17">
        <v>1117</v>
      </c>
      <c r="C278" s="21" t="s">
        <v>39</v>
      </c>
      <c r="D278" s="25">
        <v>3.53</v>
      </c>
      <c r="E278" s="22">
        <f>'[1]pH meter #2__083118AM'!$O$2</f>
        <v>3.5073563535911592</v>
      </c>
      <c r="F2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43373.470138888886</v>
      </c>
      <c r="G278" s="6">
        <f>Table1689106[[#This Row],[Mean Value]]+$V$2</f>
        <v>3.527303060242065</v>
      </c>
      <c r="H278" s="6">
        <f>Table1689106[[#This Row],[Mean Value]]-$V$2</f>
        <v>3.4874096469402533</v>
      </c>
      <c r="I278" s="26">
        <f>Table1689106[[#This Row],[Mean Value]]+$W$2</f>
        <v>3.5472497668929703</v>
      </c>
      <c r="J278" s="26">
        <f>Table1689106[[#This Row],[Mean Value]]-($W$2)</f>
        <v>3.467462940289348</v>
      </c>
      <c r="K278" s="8">
        <f>Table1689106[[#This Row],[Mean Value]]+$X$2</f>
        <v>3.5671964735438761</v>
      </c>
      <c r="L278" s="9">
        <f>Table1689106[[#This Row],[Mean Value]]-$X$2</f>
        <v>3.4475162336384422</v>
      </c>
      <c r="M278" s="23" t="str">
        <f t="array" ref="M278">IF(OR(D278&lt;$AF$2, D278&gt;$AE$2), "Yes", "No")</f>
        <v>No</v>
      </c>
      <c r="N278" s="3"/>
      <c r="O278" s="3" t="b">
        <f>AND(Table1689106[[#This Row],[Measured Value]]&gt;Table1689106[[#This Row],[Mean Value]],D277&gt;E277,D276&gt;E276,D275&gt;E275,D274&gt;E274,D273&gt;E273,D272&gt;E272,D271&gt;E271)</f>
        <v>0</v>
      </c>
      <c r="P278" s="3" t="b">
        <f>AND(Table1689106[[#This Row],[Measured Value]]&lt;Table1689106[[#This Row],[Mean Value]],D277&lt;E277,D276&lt;E276,D275&lt;E275,D274&lt;E274,D273&lt;E273,D272&lt;E272,D271&lt;E271)</f>
        <v>0</v>
      </c>
      <c r="Q278" s="3" t="b">
        <f>AND(Table1689106[[#This Row],[Measured Value]]&gt;E277,E277&gt;E276,E276&gt;E275,E275&gt;E274,E274&gt;E273)</f>
        <v>0</v>
      </c>
      <c r="R278" s="3" t="b">
        <f>AND(Table1689106[[#This Row],[Measured Value]]&lt;E277,E277&lt;E276,E276&lt;E275,E275&lt;E274,E274&lt;E273)</f>
        <v>0</v>
      </c>
      <c r="S278" s="3" t="b">
        <f>AND(Table1689106[[#This Row],[Measured Value]]&gt;E277,E277&lt;E276,E276&gt;E275,E275&lt;E274,E274&gt;E273,E273&lt;E272,E272&gt;E271,E271&lt;E270,E270&gt;E269,E269&lt;E268,E268&gt;E267,E267&lt;E266,E266&gt;E265)</f>
        <v>0</v>
      </c>
      <c r="T278" s="3" t="b">
        <f>AND(Table1689106[[#This Row],[Measured Value]]&lt;F277,F277&gt;F276,F276&lt;F275,F275&gt;F274,F274&lt;F273,F273&gt;F272,F272&lt;F271,F271&gt;F270,F270&lt;F269,F269&gt;F268,F268&lt;F267,F267&gt;F266,F266&lt;F265)</f>
        <v>0</v>
      </c>
      <c r="AB278"/>
      <c r="AC278"/>
      <c r="AF278"/>
      <c r="AH278"/>
    </row>
    <row r="279" spans="1:34" x14ac:dyDescent="0.25">
      <c r="A279" s="2">
        <v>43373</v>
      </c>
      <c r="B279" s="17">
        <v>1127</v>
      </c>
      <c r="C279" s="21" t="s">
        <v>39</v>
      </c>
      <c r="D279" s="25">
        <v>3.54</v>
      </c>
      <c r="E279" s="22">
        <f>'[1]pH meter #2__083118AM'!$O$2</f>
        <v>3.5073563535911592</v>
      </c>
      <c r="F2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43373.477083333331</v>
      </c>
      <c r="G279" s="6">
        <f>Table1689106[[#This Row],[Mean Value]]+$V$2</f>
        <v>3.527303060242065</v>
      </c>
      <c r="H279" s="6">
        <f>Table1689106[[#This Row],[Mean Value]]-$V$2</f>
        <v>3.4874096469402533</v>
      </c>
      <c r="I279" s="26">
        <f>Table1689106[[#This Row],[Mean Value]]+$W$2</f>
        <v>3.5472497668929703</v>
      </c>
      <c r="J279" s="26">
        <f>Table1689106[[#This Row],[Mean Value]]-($W$2)</f>
        <v>3.467462940289348</v>
      </c>
      <c r="K279" s="8">
        <f>Table1689106[[#This Row],[Mean Value]]+$X$2</f>
        <v>3.5671964735438761</v>
      </c>
      <c r="L279" s="9">
        <f>Table1689106[[#This Row],[Mean Value]]-$X$2</f>
        <v>3.4475162336384422</v>
      </c>
      <c r="M279" s="23" t="str">
        <f t="array" ref="M279">IF(OR(D279&lt;$AF$2, D279&gt;$AE$2), "Yes", "No")</f>
        <v>No</v>
      </c>
      <c r="N279" s="3"/>
      <c r="O279" s="3" t="b">
        <f>AND(Table1689106[[#This Row],[Measured Value]]&gt;Table1689106[[#This Row],[Mean Value]],D278&gt;E278,D277&gt;E277,D276&gt;E276,D275&gt;E275,D274&gt;E274,D273&gt;E273,D272&gt;E272)</f>
        <v>0</v>
      </c>
      <c r="P279" s="3" t="b">
        <f>AND(Table1689106[[#This Row],[Measured Value]]&lt;Table1689106[[#This Row],[Mean Value]],D278&lt;E278,D277&lt;E277,D276&lt;E276,D275&lt;E275,D274&lt;E274,D273&lt;E273,D272&lt;E272)</f>
        <v>0</v>
      </c>
      <c r="Q279" s="3" t="b">
        <f>AND(Table1689106[[#This Row],[Measured Value]]&gt;E278,E278&gt;E277,E277&gt;E276,E276&gt;E275,E275&gt;E274)</f>
        <v>0</v>
      </c>
      <c r="R279" s="3" t="b">
        <f>AND(Table1689106[[#This Row],[Measured Value]]&lt;E278,E278&lt;E277,E277&lt;E276,E276&lt;E275,E275&lt;E274)</f>
        <v>0</v>
      </c>
      <c r="S279" s="3" t="b">
        <f>AND(Table1689106[[#This Row],[Measured Value]]&gt;E278,E278&lt;E277,E277&gt;E276,E276&lt;E275,E275&gt;E274,E274&lt;E273,E273&gt;E272,E272&lt;E271,E271&gt;E270,E270&lt;E269,E269&gt;E268,E268&lt;E267,E267&gt;E266)</f>
        <v>0</v>
      </c>
      <c r="T279" s="3" t="b">
        <f>AND(Table1689106[[#This Row],[Measured Value]]&lt;F278,F278&gt;F277,F277&lt;F276,F276&gt;F275,F275&lt;F274,F274&gt;F273,F273&lt;F272,F272&gt;F271,F271&lt;F270,F270&gt;F269,F269&lt;F268,F268&gt;F267,F267&lt;F266)</f>
        <v>0</v>
      </c>
      <c r="AB279"/>
      <c r="AC279"/>
      <c r="AF279"/>
      <c r="AH279"/>
    </row>
    <row r="280" spans="1:34" x14ac:dyDescent="0.25">
      <c r="A280" s="2">
        <v>43373</v>
      </c>
      <c r="B280" s="17">
        <v>1153</v>
      </c>
      <c r="C280" s="21" t="s">
        <v>39</v>
      </c>
      <c r="D280" s="25">
        <v>3.53</v>
      </c>
      <c r="E280" s="22">
        <f>'[1]pH meter #2__083118AM'!$O$2</f>
        <v>3.5073563535911592</v>
      </c>
      <c r="F2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43373.495138888888</v>
      </c>
      <c r="G280" s="6">
        <f>Table1689106[[#This Row],[Mean Value]]+$V$2</f>
        <v>3.527303060242065</v>
      </c>
      <c r="H280" s="6">
        <f>Table1689106[[#This Row],[Mean Value]]-$V$2</f>
        <v>3.4874096469402533</v>
      </c>
      <c r="I280" s="26">
        <f>Table1689106[[#This Row],[Mean Value]]+$W$2</f>
        <v>3.5472497668929703</v>
      </c>
      <c r="J280" s="26">
        <f>Table1689106[[#This Row],[Mean Value]]-($W$2)</f>
        <v>3.467462940289348</v>
      </c>
      <c r="K280" s="8">
        <f>Table1689106[[#This Row],[Mean Value]]+$X$2</f>
        <v>3.5671964735438761</v>
      </c>
      <c r="L280" s="9">
        <f>Table1689106[[#This Row],[Mean Value]]-$X$2</f>
        <v>3.4475162336384422</v>
      </c>
      <c r="M280" s="23" t="str">
        <f t="array" ref="M280">IF(OR(D280&lt;$AF$2, D280&gt;$AE$2), "Yes", "No")</f>
        <v>No</v>
      </c>
      <c r="N280" s="3"/>
      <c r="O280" s="3" t="b">
        <f>AND(Table1689106[[#This Row],[Measured Value]]&gt;Table1689106[[#This Row],[Mean Value]],D279&gt;E279,D278&gt;E278,D277&gt;E277,D276&gt;E276,D275&gt;E275,D274&gt;E274,D273&gt;E273)</f>
        <v>0</v>
      </c>
      <c r="P280" s="3" t="b">
        <f>AND(Table1689106[[#This Row],[Measured Value]]&lt;Table1689106[[#This Row],[Mean Value]],D279&lt;E279,D278&lt;E278,D277&lt;E277,D276&lt;E276,D275&lt;E275,D274&lt;E274,D273&lt;E273)</f>
        <v>0</v>
      </c>
      <c r="Q280" s="3" t="b">
        <f>AND(Table1689106[[#This Row],[Measured Value]]&gt;E279,E279&gt;E278,E278&gt;E277,E277&gt;E276,E276&gt;E275)</f>
        <v>0</v>
      </c>
      <c r="R280" s="3" t="b">
        <f>AND(Table1689106[[#This Row],[Measured Value]]&lt;E279,E279&lt;E278,E278&lt;E277,E277&lt;E276,E276&lt;E275)</f>
        <v>0</v>
      </c>
      <c r="S280" s="3" t="b">
        <f>AND(Table1689106[[#This Row],[Measured Value]]&gt;E279,E279&lt;E278,E278&gt;E277,E277&lt;E276,E276&gt;E275,E275&lt;E274,E274&gt;E273,E273&lt;E272,E272&gt;E271,E271&lt;E270,E270&gt;E269,E269&lt;E268,E268&gt;E267)</f>
        <v>0</v>
      </c>
      <c r="T280" s="3" t="b">
        <f>AND(Table1689106[[#This Row],[Measured Value]]&lt;F279,F279&gt;F278,F278&lt;F277,F277&gt;F276,F276&lt;F275,F275&gt;F274,F274&lt;F273,F273&gt;F272,F272&lt;F271,F271&gt;F270,F270&lt;F269,F269&gt;F268,F268&lt;F267)</f>
        <v>0</v>
      </c>
      <c r="AB280"/>
      <c r="AC280"/>
      <c r="AF280"/>
      <c r="AH280"/>
    </row>
    <row r="281" spans="1:34" x14ac:dyDescent="0.25">
      <c r="A281" s="2">
        <v>43373</v>
      </c>
      <c r="B281" s="17">
        <v>1330</v>
      </c>
      <c r="C281" s="21" t="s">
        <v>38</v>
      </c>
      <c r="D281" s="25">
        <v>3.54</v>
      </c>
      <c r="E281" s="22">
        <f>'[1]pH meter #2__083118AM'!$O$2</f>
        <v>3.5073563535911592</v>
      </c>
      <c r="F2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43373.5625</v>
      </c>
      <c r="G281" s="6">
        <f>Table1689106[[#This Row],[Mean Value]]+$V$2</f>
        <v>3.527303060242065</v>
      </c>
      <c r="H281" s="6">
        <f>Table1689106[[#This Row],[Mean Value]]-$V$2</f>
        <v>3.4874096469402533</v>
      </c>
      <c r="I281" s="26">
        <f>Table1689106[[#This Row],[Mean Value]]+$W$2</f>
        <v>3.5472497668929703</v>
      </c>
      <c r="J281" s="26">
        <f>Table1689106[[#This Row],[Mean Value]]-($W$2)</f>
        <v>3.467462940289348</v>
      </c>
      <c r="K281" s="8">
        <f>Table1689106[[#This Row],[Mean Value]]+$X$2</f>
        <v>3.5671964735438761</v>
      </c>
      <c r="L281" s="9">
        <f>Table1689106[[#This Row],[Mean Value]]-$X$2</f>
        <v>3.4475162336384422</v>
      </c>
      <c r="M281" s="23" t="str">
        <f t="array" ref="M281">IF(OR(D281&lt;$AF$2, D281&gt;$AE$2), "Yes", "No")</f>
        <v>No</v>
      </c>
      <c r="N281" s="3"/>
      <c r="O281" s="3" t="b">
        <f>AND(Table1689106[[#This Row],[Measured Value]]&gt;Table1689106[[#This Row],[Mean Value]],D280&gt;E280,D279&gt;E279,D278&gt;E278,D277&gt;E277,D276&gt;E276,D275&gt;E275,D274&gt;E274)</f>
        <v>0</v>
      </c>
      <c r="P281" s="3" t="b">
        <f>AND(Table1689106[[#This Row],[Measured Value]]&lt;Table1689106[[#This Row],[Mean Value]],D280&lt;E280,D279&lt;E279,D278&lt;E278,D277&lt;E277,D276&lt;E276,D275&lt;E275,D274&lt;E274)</f>
        <v>0</v>
      </c>
      <c r="Q281" s="3" t="b">
        <f>AND(Table1689106[[#This Row],[Measured Value]]&gt;E280,E280&gt;E279,E279&gt;E278,E278&gt;E277,E277&gt;E276)</f>
        <v>0</v>
      </c>
      <c r="R281" s="3" t="b">
        <f>AND(Table1689106[[#This Row],[Measured Value]]&lt;E280,E280&lt;E279,E279&lt;E278,E278&lt;E277,E277&lt;E276)</f>
        <v>0</v>
      </c>
      <c r="S281" s="3" t="b">
        <f>AND(Table1689106[[#This Row],[Measured Value]]&gt;E280,E280&lt;E279,E279&gt;E278,E278&lt;E277,E277&gt;E276,E276&lt;E275,E275&gt;E274,E274&lt;E273,E273&gt;E272,E272&lt;E271,E271&gt;E270,E270&lt;E269,E269&gt;E268)</f>
        <v>0</v>
      </c>
      <c r="T281" s="3" t="b">
        <f>AND(Table1689106[[#This Row],[Measured Value]]&lt;F280,F280&gt;F279,F279&lt;F278,F278&gt;F277,F277&lt;F276,F276&gt;F275,F275&lt;F274,F274&gt;F273,F273&lt;F272,F272&gt;F271,F271&lt;F270,F270&gt;F269,F269&lt;F268)</f>
        <v>0</v>
      </c>
      <c r="AB281"/>
      <c r="AC281"/>
      <c r="AF281"/>
      <c r="AH281"/>
    </row>
    <row r="282" spans="1:34" x14ac:dyDescent="0.25">
      <c r="A282" s="2">
        <v>43373</v>
      </c>
      <c r="B282" s="17">
        <v>1421</v>
      </c>
      <c r="C282" s="21" t="s">
        <v>39</v>
      </c>
      <c r="D282" s="25">
        <v>3.53</v>
      </c>
      <c r="E282" s="22">
        <f>'[1]pH meter #2__083118AM'!$O$2</f>
        <v>3.5073563535911592</v>
      </c>
      <c r="F2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43373.597916666666</v>
      </c>
      <c r="G282" s="6">
        <f>Table1689106[[#This Row],[Mean Value]]+$V$2</f>
        <v>3.527303060242065</v>
      </c>
      <c r="H282" s="6">
        <f>Table1689106[[#This Row],[Mean Value]]-$V$2</f>
        <v>3.4874096469402533</v>
      </c>
      <c r="I282" s="26">
        <f>Table1689106[[#This Row],[Mean Value]]+$W$2</f>
        <v>3.5472497668929703</v>
      </c>
      <c r="J282" s="26">
        <f>Table1689106[[#This Row],[Mean Value]]-($W$2)</f>
        <v>3.467462940289348</v>
      </c>
      <c r="K282" s="8">
        <f>Table1689106[[#This Row],[Mean Value]]+$X$2</f>
        <v>3.5671964735438761</v>
      </c>
      <c r="L282" s="9">
        <f>Table1689106[[#This Row],[Mean Value]]-$X$2</f>
        <v>3.4475162336384422</v>
      </c>
      <c r="M282" s="23" t="str">
        <f t="array" ref="M282">IF(OR(D282&lt;$AF$2, D282&gt;$AE$2), "Yes", "No")</f>
        <v>No</v>
      </c>
      <c r="N282" s="3"/>
      <c r="O282" s="3" t="b">
        <f>AND(Table1689106[[#This Row],[Measured Value]]&gt;Table1689106[[#This Row],[Mean Value]],D281&gt;E281,D280&gt;E280,D279&gt;E279,D278&gt;E278,D277&gt;E277,D276&gt;E276,D275&gt;E275)</f>
        <v>0</v>
      </c>
      <c r="P282" s="3" t="b">
        <f>AND(Table1689106[[#This Row],[Measured Value]]&lt;Table1689106[[#This Row],[Mean Value]],D281&lt;E281,D280&lt;E280,D279&lt;E279,D278&lt;E278,D277&lt;E277,D276&lt;E276,D275&lt;E275)</f>
        <v>0</v>
      </c>
      <c r="Q282" s="3" t="b">
        <f>AND(Table1689106[[#This Row],[Measured Value]]&gt;E281,E281&gt;E280,E280&gt;E279,E279&gt;E278,E278&gt;E277)</f>
        <v>0</v>
      </c>
      <c r="R282" s="3" t="b">
        <f>AND(Table1689106[[#This Row],[Measured Value]]&lt;E281,E281&lt;E280,E280&lt;E279,E279&lt;E278,E278&lt;E277)</f>
        <v>0</v>
      </c>
      <c r="S282" s="3" t="b">
        <f>AND(Table1689106[[#This Row],[Measured Value]]&gt;E281,E281&lt;E280,E280&gt;E279,E279&lt;E278,E278&gt;E277,E277&lt;E276,E276&gt;E275,E275&lt;E274,E274&gt;E273,E273&lt;E272,E272&gt;E271,E271&lt;E270,E270&gt;E269)</f>
        <v>0</v>
      </c>
      <c r="T282" s="3" t="b">
        <f>AND(Table1689106[[#This Row],[Measured Value]]&lt;F281,F281&gt;F280,F280&lt;F279,F279&gt;F278,F278&lt;F277,F277&gt;F276,F276&lt;F275,F275&gt;F274,F274&lt;F273,F273&gt;F272,F272&lt;F271,F271&gt;F270,F270&lt;F269)</f>
        <v>0</v>
      </c>
      <c r="AB282"/>
      <c r="AC282"/>
      <c r="AF282"/>
      <c r="AH282"/>
    </row>
    <row r="283" spans="1:34" x14ac:dyDescent="0.25">
      <c r="A283" s="2">
        <v>43374</v>
      </c>
      <c r="B283" s="17">
        <v>1145</v>
      </c>
      <c r="C283" s="21" t="s">
        <v>42</v>
      </c>
      <c r="D283" s="25">
        <v>3.52</v>
      </c>
      <c r="E283" s="22">
        <f>'[1]pH meter #2__083118AM'!$O$2</f>
        <v>3.5073563535911592</v>
      </c>
      <c r="F2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43374.489583333336</v>
      </c>
      <c r="G283" s="6">
        <f>Table1689106[[#This Row],[Mean Value]]+$V$2</f>
        <v>3.527303060242065</v>
      </c>
      <c r="H283" s="6">
        <f>Table1689106[[#This Row],[Mean Value]]-$V$2</f>
        <v>3.4874096469402533</v>
      </c>
      <c r="I283" s="26">
        <f>Table1689106[[#This Row],[Mean Value]]+$W$2</f>
        <v>3.5472497668929703</v>
      </c>
      <c r="J283" s="26">
        <f>Table1689106[[#This Row],[Mean Value]]-($W$2)</f>
        <v>3.467462940289348</v>
      </c>
      <c r="K283" s="8">
        <f>Table1689106[[#This Row],[Mean Value]]+$X$2</f>
        <v>3.5671964735438761</v>
      </c>
      <c r="L283" s="9">
        <f>Table1689106[[#This Row],[Mean Value]]-$X$2</f>
        <v>3.4475162336384422</v>
      </c>
      <c r="M283" s="23" t="str">
        <f t="array" ref="M283">IF(OR(D283&lt;$AF$2, D283&gt;$AE$2), "Yes", "No")</f>
        <v>No</v>
      </c>
      <c r="N283" s="3" t="s">
        <v>49</v>
      </c>
      <c r="O283" s="3" t="b">
        <f>AND(Table1689106[[#This Row],[Measured Value]]&gt;Table1689106[[#This Row],[Mean Value]],D282&gt;E282,D281&gt;E281,D280&gt;E280,D279&gt;E279,D278&gt;E278,D277&gt;E277,D276&gt;E276)</f>
        <v>1</v>
      </c>
      <c r="P283" s="3" t="b">
        <f>AND(Table1689106[[#This Row],[Measured Value]]&lt;Table1689106[[#This Row],[Mean Value]],D282&lt;E282,D281&lt;E281,D280&lt;E280,D279&lt;E279,D278&lt;E278,D277&lt;E277,D276&lt;E276)</f>
        <v>0</v>
      </c>
      <c r="Q283" s="3" t="b">
        <f>AND(Table1689106[[#This Row],[Measured Value]]&gt;E282,E282&gt;E281,E281&gt;E280,E280&gt;E279,E279&gt;E278)</f>
        <v>0</v>
      </c>
      <c r="R283" s="3" t="b">
        <f>AND(Table1689106[[#This Row],[Measured Value]]&lt;E282,E282&lt;E281,E281&lt;E280,E280&lt;E279,E279&lt;E278)</f>
        <v>0</v>
      </c>
      <c r="S283" s="3" t="b">
        <f>AND(Table1689106[[#This Row],[Measured Value]]&gt;E282,E282&lt;E281,E281&gt;E280,E280&lt;E279,E279&gt;E278,E278&lt;E277,E277&gt;E276,E276&lt;E275,E275&gt;E274,E274&lt;E273,E273&gt;E272,E272&lt;E271,E271&gt;E270)</f>
        <v>0</v>
      </c>
      <c r="T283" s="3" t="b">
        <f>AND(Table1689106[[#This Row],[Measured Value]]&lt;F282,F282&gt;F281,F281&lt;F280,F280&gt;F279,F279&lt;F278,F278&gt;F277,F277&lt;F276,F276&gt;F275,F275&lt;F274,F274&gt;F273,F273&lt;F272,F272&gt;F271,F271&lt;F270)</f>
        <v>0</v>
      </c>
      <c r="AB283"/>
      <c r="AC283"/>
      <c r="AF283"/>
      <c r="AH283"/>
    </row>
    <row r="284" spans="1:34" x14ac:dyDescent="0.25">
      <c r="A284" s="2">
        <v>43374</v>
      </c>
      <c r="B284" s="17">
        <v>1210</v>
      </c>
      <c r="C284" s="21" t="s">
        <v>42</v>
      </c>
      <c r="D284" s="25">
        <v>3.52</v>
      </c>
      <c r="E284" s="22">
        <f>'[1]pH meter #2__083118AM'!$O$2</f>
        <v>3.5073563535911592</v>
      </c>
      <c r="F2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43374.506944444445</v>
      </c>
      <c r="G284" s="6">
        <f>Table1689106[[#This Row],[Mean Value]]+$V$2</f>
        <v>3.527303060242065</v>
      </c>
      <c r="H284" s="6">
        <f>Table1689106[[#This Row],[Mean Value]]-$V$2</f>
        <v>3.4874096469402533</v>
      </c>
      <c r="I284" s="26">
        <f>Table1689106[[#This Row],[Mean Value]]+$W$2</f>
        <v>3.5472497668929703</v>
      </c>
      <c r="J284" s="26">
        <f>Table1689106[[#This Row],[Mean Value]]-($W$2)</f>
        <v>3.467462940289348</v>
      </c>
      <c r="K284" s="8">
        <f>Table1689106[[#This Row],[Mean Value]]+$X$2</f>
        <v>3.5671964735438761</v>
      </c>
      <c r="L284" s="9">
        <f>Table1689106[[#This Row],[Mean Value]]-$X$2</f>
        <v>3.4475162336384422</v>
      </c>
      <c r="M284" s="23" t="str">
        <f t="array" ref="M284">IF(OR(D284&lt;$AF$2, D284&gt;$AE$2), "Yes", "No")</f>
        <v>No</v>
      </c>
      <c r="N284" s="3"/>
      <c r="O284" s="3" t="b">
        <f>AND(Table1689106[[#This Row],[Measured Value]]&gt;Table1689106[[#This Row],[Mean Value]],D283&gt;E283,D282&gt;E282,D281&gt;E281,D280&gt;E280,D279&gt;E279,D278&gt;E278,D277&gt;E277)</f>
        <v>1</v>
      </c>
      <c r="P284" s="3" t="b">
        <f>AND(Table1689106[[#This Row],[Measured Value]]&lt;Table1689106[[#This Row],[Mean Value]],D283&lt;E283,D282&lt;E282,D281&lt;E281,D280&lt;E280,D279&lt;E279,D278&lt;E278,D277&lt;E277)</f>
        <v>0</v>
      </c>
      <c r="Q284" s="3" t="b">
        <f>AND(Table1689106[[#This Row],[Measured Value]]&gt;E283,E283&gt;E282,E282&gt;E281,E281&gt;E280,E280&gt;E279)</f>
        <v>0</v>
      </c>
      <c r="R284" s="3" t="b">
        <f>AND(Table1689106[[#This Row],[Measured Value]]&lt;E283,E283&lt;E282,E282&lt;E281,E281&lt;E280,E280&lt;E279)</f>
        <v>0</v>
      </c>
      <c r="S284" s="3" t="b">
        <f>AND(Table1689106[[#This Row],[Measured Value]]&gt;E283,E283&lt;E282,E282&gt;E281,E281&lt;E280,E280&gt;E279,E279&lt;E278,E278&gt;E277,E277&lt;E276,E276&gt;E275,E275&lt;E274,E274&gt;E273,E273&lt;E272,E272&gt;E271)</f>
        <v>0</v>
      </c>
      <c r="T284" s="3" t="b">
        <f>AND(Table1689106[[#This Row],[Measured Value]]&lt;F283,F283&gt;F282,F282&lt;F281,F281&gt;F280,F280&lt;F279,F279&gt;F278,F278&lt;F277,F277&gt;F276,F276&lt;F275,F275&gt;F274,F274&lt;F273,F273&gt;F272,F272&lt;F271)</f>
        <v>0</v>
      </c>
      <c r="AB284"/>
      <c r="AC284"/>
      <c r="AF284"/>
      <c r="AH284"/>
    </row>
    <row r="285" spans="1:34" x14ac:dyDescent="0.25">
      <c r="A285" s="2">
        <v>43374</v>
      </c>
      <c r="B285" s="17">
        <v>1227</v>
      </c>
      <c r="C285" s="21" t="s">
        <v>31</v>
      </c>
      <c r="D285" s="25">
        <v>3.49</v>
      </c>
      <c r="E285" s="22">
        <f>'[1]pH meter #2__083118AM'!$O$2</f>
        <v>3.5073563535911592</v>
      </c>
      <c r="F2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43374.518750000003</v>
      </c>
      <c r="G285" s="6">
        <f>Table1689106[[#This Row],[Mean Value]]+$V$2</f>
        <v>3.527303060242065</v>
      </c>
      <c r="H285" s="6">
        <f>Table1689106[[#This Row],[Mean Value]]-$V$2</f>
        <v>3.4874096469402533</v>
      </c>
      <c r="I285" s="26">
        <f>Table1689106[[#This Row],[Mean Value]]+$W$2</f>
        <v>3.5472497668929703</v>
      </c>
      <c r="J285" s="26">
        <f>Table1689106[[#This Row],[Mean Value]]-($W$2)</f>
        <v>3.467462940289348</v>
      </c>
      <c r="K285" s="8">
        <f>Table1689106[[#This Row],[Mean Value]]+$X$2</f>
        <v>3.5671964735438761</v>
      </c>
      <c r="L285" s="9">
        <f>Table1689106[[#This Row],[Mean Value]]-$X$2</f>
        <v>3.4475162336384422</v>
      </c>
      <c r="M285" s="23" t="str">
        <f t="array" ref="M285">IF(OR(D285&lt;$AF$2, D285&gt;$AE$2), "Yes", "No")</f>
        <v>No</v>
      </c>
      <c r="N285" s="3"/>
      <c r="O285" s="3" t="b">
        <f>AND(Table1689106[[#This Row],[Measured Value]]&gt;Table1689106[[#This Row],[Mean Value]],D284&gt;E284,D283&gt;E283,D282&gt;E282,D281&gt;E281,D280&gt;E280,D279&gt;E279,D278&gt;E278)</f>
        <v>0</v>
      </c>
      <c r="P285" s="3" t="b">
        <f>AND(Table1689106[[#This Row],[Measured Value]]&lt;Table1689106[[#This Row],[Mean Value]],D284&lt;E284,D283&lt;E283,D282&lt;E282,D281&lt;E281,D280&lt;E280,D279&lt;E279,D278&lt;E278)</f>
        <v>0</v>
      </c>
      <c r="Q285" s="3" t="b">
        <f>AND(Table1689106[[#This Row],[Measured Value]]&gt;E284,E284&gt;E283,E283&gt;E282,E282&gt;E281,E281&gt;E280)</f>
        <v>0</v>
      </c>
      <c r="R285" s="3" t="b">
        <f>AND(Table1689106[[#This Row],[Measured Value]]&lt;E284,E284&lt;E283,E283&lt;E282,E282&lt;E281,E281&lt;E280)</f>
        <v>0</v>
      </c>
      <c r="S285" s="3" t="b">
        <f>AND(Table1689106[[#This Row],[Measured Value]]&gt;E284,E284&lt;E283,E283&gt;E282,E282&lt;E281,E281&gt;E280,E280&lt;E279,E279&gt;E278,E278&lt;E277,E277&gt;E276,E276&lt;E275,E275&gt;E274,E274&lt;E273,E273&gt;E272)</f>
        <v>0</v>
      </c>
      <c r="T285" s="3" t="b">
        <f>AND(Table1689106[[#This Row],[Measured Value]]&lt;F284,F284&gt;F283,F283&lt;F282,F282&gt;F281,F281&lt;F280,F280&gt;F279,F279&lt;F278,F278&gt;F277,F277&lt;F276,F276&gt;F275,F275&lt;F274,F274&gt;F273,F273&lt;F272)</f>
        <v>0</v>
      </c>
      <c r="AB285"/>
      <c r="AC285"/>
      <c r="AF285"/>
      <c r="AH285"/>
    </row>
    <row r="286" spans="1:34" x14ac:dyDescent="0.25">
      <c r="A286" s="2">
        <v>43374</v>
      </c>
      <c r="B286" s="17">
        <v>1300</v>
      </c>
      <c r="C286" s="21" t="s">
        <v>35</v>
      </c>
      <c r="D286" s="25">
        <v>3.49</v>
      </c>
      <c r="E286" s="22">
        <f>'[1]pH meter #2__083118AM'!$O$2</f>
        <v>3.5073563535911592</v>
      </c>
      <c r="F2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43374.541666666664</v>
      </c>
      <c r="G286" s="6">
        <f>Table1689106[[#This Row],[Mean Value]]+$V$2</f>
        <v>3.527303060242065</v>
      </c>
      <c r="H286" s="6">
        <f>Table1689106[[#This Row],[Mean Value]]-$V$2</f>
        <v>3.4874096469402533</v>
      </c>
      <c r="I286" s="26">
        <f>Table1689106[[#This Row],[Mean Value]]+$W$2</f>
        <v>3.5472497668929703</v>
      </c>
      <c r="J286" s="26">
        <f>Table1689106[[#This Row],[Mean Value]]-($W$2)</f>
        <v>3.467462940289348</v>
      </c>
      <c r="K286" s="8">
        <f>Table1689106[[#This Row],[Mean Value]]+$X$2</f>
        <v>3.5671964735438761</v>
      </c>
      <c r="L286" s="9">
        <f>Table1689106[[#This Row],[Mean Value]]-$X$2</f>
        <v>3.4475162336384422</v>
      </c>
      <c r="M286" s="23" t="str">
        <f t="array" ref="M286">IF(OR(D286&lt;$AF$2, D286&gt;$AE$2), "Yes", "No")</f>
        <v>No</v>
      </c>
      <c r="N286" s="3"/>
      <c r="O286" s="3" t="b">
        <f>AND(Table1689106[[#This Row],[Measured Value]]&gt;Table1689106[[#This Row],[Mean Value]],D285&gt;E285,D284&gt;E284,D283&gt;E283,D282&gt;E282,D281&gt;E281,D280&gt;E280,D279&gt;E279)</f>
        <v>0</v>
      </c>
      <c r="P286" s="3" t="b">
        <f>AND(Table1689106[[#This Row],[Measured Value]]&lt;Table1689106[[#This Row],[Mean Value]],D285&lt;E285,D284&lt;E284,D283&lt;E283,D282&lt;E282,D281&lt;E281,D280&lt;E280,D279&lt;E279)</f>
        <v>0</v>
      </c>
      <c r="Q286" s="3" t="b">
        <f>AND(Table1689106[[#This Row],[Measured Value]]&gt;E285,E285&gt;E284,E284&gt;E283,E283&gt;E282,E282&gt;E281)</f>
        <v>0</v>
      </c>
      <c r="R286" s="3" t="b">
        <f>AND(Table1689106[[#This Row],[Measured Value]]&lt;E285,E285&lt;E284,E284&lt;E283,E283&lt;E282,E282&lt;E281)</f>
        <v>0</v>
      </c>
      <c r="S286" s="3" t="b">
        <f>AND(Table1689106[[#This Row],[Measured Value]]&gt;E285,E285&lt;E284,E284&gt;E283,E283&lt;E282,E282&gt;E281,E281&lt;E280,E280&gt;E279,E279&lt;E278,E278&gt;E277,E277&lt;E276,E276&gt;E275,E275&lt;E274,E274&gt;E273)</f>
        <v>0</v>
      </c>
      <c r="T286" s="3" t="b">
        <f>AND(Table1689106[[#This Row],[Measured Value]]&lt;F285,F285&gt;F284,F284&lt;F283,F283&gt;F282,F282&lt;F281,F281&gt;F280,F280&lt;F279,F279&gt;F278,F278&lt;F277,F277&gt;F276,F276&lt;F275,F275&gt;F274,F274&lt;F273)</f>
        <v>0</v>
      </c>
      <c r="AB286"/>
      <c r="AC286"/>
      <c r="AF286"/>
      <c r="AH286"/>
    </row>
    <row r="287" spans="1:34" x14ac:dyDescent="0.25">
      <c r="A287" s="2">
        <v>43374</v>
      </c>
      <c r="B287" s="17">
        <v>1310</v>
      </c>
      <c r="C287" s="21" t="s">
        <v>30</v>
      </c>
      <c r="D287" s="25">
        <v>3.49</v>
      </c>
      <c r="E287" s="22">
        <f>'[1]pH meter #2__083118AM'!$O$2</f>
        <v>3.5073563535911592</v>
      </c>
      <c r="F2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43374.548611111109</v>
      </c>
      <c r="G287" s="6">
        <f>Table1689106[[#This Row],[Mean Value]]+$V$2</f>
        <v>3.527303060242065</v>
      </c>
      <c r="H287" s="6">
        <f>Table1689106[[#This Row],[Mean Value]]-$V$2</f>
        <v>3.4874096469402533</v>
      </c>
      <c r="I287" s="26">
        <f>Table1689106[[#This Row],[Mean Value]]+$W$2</f>
        <v>3.5472497668929703</v>
      </c>
      <c r="J287" s="26">
        <f>Table1689106[[#This Row],[Mean Value]]-($W$2)</f>
        <v>3.467462940289348</v>
      </c>
      <c r="K287" s="8">
        <f>Table1689106[[#This Row],[Mean Value]]+$X$2</f>
        <v>3.5671964735438761</v>
      </c>
      <c r="L287" s="9">
        <f>Table1689106[[#This Row],[Mean Value]]-$X$2</f>
        <v>3.4475162336384422</v>
      </c>
      <c r="M287" s="23" t="str">
        <f t="array" ref="M287">IF(OR(D287&lt;$AF$2, D287&gt;$AE$2), "Yes", "No")</f>
        <v>No</v>
      </c>
      <c r="N287" s="3"/>
      <c r="O287" s="3" t="b">
        <f>AND(Table1689106[[#This Row],[Measured Value]]&gt;Table1689106[[#This Row],[Mean Value]],D286&gt;E286,D285&gt;E285,D284&gt;E284,D283&gt;E283,D282&gt;E282,D281&gt;E281,D280&gt;E280)</f>
        <v>0</v>
      </c>
      <c r="P287" s="3" t="b">
        <f>AND(Table1689106[[#This Row],[Measured Value]]&lt;Table1689106[[#This Row],[Mean Value]],D286&lt;E286,D285&lt;E285,D284&lt;E284,D283&lt;E283,D282&lt;E282,D281&lt;E281,D280&lt;E280)</f>
        <v>0</v>
      </c>
      <c r="Q287" s="3" t="b">
        <f>AND(Table1689106[[#This Row],[Measured Value]]&gt;E286,E286&gt;E285,E285&gt;E284,E284&gt;E283,E283&gt;E282)</f>
        <v>0</v>
      </c>
      <c r="R287" s="3" t="b">
        <f>AND(Table1689106[[#This Row],[Measured Value]]&lt;E286,E286&lt;E285,E285&lt;E284,E284&lt;E283,E283&lt;E282)</f>
        <v>0</v>
      </c>
      <c r="S287" s="3" t="b">
        <f>AND(Table1689106[[#This Row],[Measured Value]]&gt;E286,E286&lt;E285,E285&gt;E284,E284&lt;E283,E283&gt;E282,E282&lt;E281,E281&gt;E280,E280&lt;E279,E279&gt;E278,E278&lt;E277,E277&gt;E276,E276&lt;E275,E275&gt;E274)</f>
        <v>0</v>
      </c>
      <c r="T287" s="3" t="b">
        <f>AND(Table1689106[[#This Row],[Measured Value]]&lt;F286,F286&gt;F285,F285&lt;F284,F284&gt;F283,F283&lt;F282,F282&gt;F281,F281&lt;F280,F280&gt;F279,F279&lt;F278,F278&gt;F277,F277&lt;F276,F276&gt;F275,F275&lt;F274)</f>
        <v>0</v>
      </c>
      <c r="AB287"/>
      <c r="AC287"/>
      <c r="AF287"/>
      <c r="AH287"/>
    </row>
    <row r="288" spans="1:34" x14ac:dyDescent="0.25">
      <c r="A288" s="2">
        <v>43374</v>
      </c>
      <c r="B288" s="17">
        <v>1325</v>
      </c>
      <c r="C288" s="21" t="s">
        <v>34</v>
      </c>
      <c r="D288" s="25">
        <v>3.45</v>
      </c>
      <c r="E288" s="22">
        <f>'[1]pH meter #2__083118AM'!$O$2</f>
        <v>3.5073563535911592</v>
      </c>
      <c r="F2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43374.559027777781</v>
      </c>
      <c r="G288" s="6">
        <f>Table1689106[[#This Row],[Mean Value]]+$V$2</f>
        <v>3.527303060242065</v>
      </c>
      <c r="H288" s="6">
        <f>Table1689106[[#This Row],[Mean Value]]-$V$2</f>
        <v>3.4874096469402533</v>
      </c>
      <c r="I288" s="26">
        <f>Table1689106[[#This Row],[Mean Value]]+$W$2</f>
        <v>3.5472497668929703</v>
      </c>
      <c r="J288" s="26">
        <f>Table1689106[[#This Row],[Mean Value]]-($W$2)</f>
        <v>3.467462940289348</v>
      </c>
      <c r="K288" s="8">
        <f>Table1689106[[#This Row],[Mean Value]]+$X$2</f>
        <v>3.5671964735438761</v>
      </c>
      <c r="L288" s="9">
        <f>Table1689106[[#This Row],[Mean Value]]-$X$2</f>
        <v>3.4475162336384422</v>
      </c>
      <c r="M288" s="23" t="str">
        <f t="array" ref="M288">IF(OR(D288&lt;$AF$2, D288&gt;$AE$2), "Yes", "No")</f>
        <v>No</v>
      </c>
      <c r="N288" s="3"/>
      <c r="O288" s="3" t="b">
        <f>AND(Table1689106[[#This Row],[Measured Value]]&gt;Table1689106[[#This Row],[Mean Value]],D287&gt;E287,D286&gt;E286,D285&gt;E285,D284&gt;E284,D283&gt;E283,D282&gt;E282,D281&gt;E281)</f>
        <v>0</v>
      </c>
      <c r="P288" s="3" t="b">
        <f>AND(Table1689106[[#This Row],[Measured Value]]&lt;Table1689106[[#This Row],[Mean Value]],D287&lt;E287,D286&lt;E286,D285&lt;E285,D284&lt;E284,D283&lt;E283,D282&lt;E282,D281&lt;E281)</f>
        <v>0</v>
      </c>
      <c r="Q288" s="3" t="b">
        <f>AND(Table1689106[[#This Row],[Measured Value]]&gt;E287,E287&gt;E286,E286&gt;E285,E285&gt;E284,E284&gt;E283)</f>
        <v>0</v>
      </c>
      <c r="R288" s="3" t="b">
        <f>AND(Table1689106[[#This Row],[Measured Value]]&lt;E287,E287&lt;E286,E286&lt;E285,E285&lt;E284,E284&lt;E283)</f>
        <v>0</v>
      </c>
      <c r="S288" s="3" t="b">
        <f>AND(Table1689106[[#This Row],[Measured Value]]&gt;E287,E287&lt;E286,E286&gt;E285,E285&lt;E284,E284&gt;E283,E283&lt;E282,E282&gt;E281,E281&lt;E280,E280&gt;E279,E279&lt;E278,E278&gt;E277,E277&lt;E276,E276&gt;E275)</f>
        <v>0</v>
      </c>
      <c r="T288" s="3" t="b">
        <f>AND(Table1689106[[#This Row],[Measured Value]]&lt;F287,F287&gt;F286,F286&lt;F285,F285&gt;F284,F284&lt;F283,F283&gt;F282,F282&lt;F281,F281&gt;F280,F280&lt;F279,F279&gt;F278,F278&lt;F277,F277&gt;F276,F276&lt;F275)</f>
        <v>0</v>
      </c>
      <c r="AB288"/>
      <c r="AC288"/>
      <c r="AF288"/>
      <c r="AH288"/>
    </row>
    <row r="289" spans="1:34" x14ac:dyDescent="0.25">
      <c r="A289" s="2">
        <v>43374</v>
      </c>
      <c r="B289" s="17">
        <v>1346</v>
      </c>
      <c r="C289" s="21" t="s">
        <v>34</v>
      </c>
      <c r="D289" s="25">
        <v>3.44</v>
      </c>
      <c r="E289" s="22">
        <f>'[1]pH meter #2__083118AM'!$O$2</f>
        <v>3.5073563535911592</v>
      </c>
      <c r="F2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43374.573611111111</v>
      </c>
      <c r="G289" s="6">
        <f>Table1689106[[#This Row],[Mean Value]]+$V$2</f>
        <v>3.527303060242065</v>
      </c>
      <c r="H289" s="6">
        <f>Table1689106[[#This Row],[Mean Value]]-$V$2</f>
        <v>3.4874096469402533</v>
      </c>
      <c r="I289" s="26">
        <f>Table1689106[[#This Row],[Mean Value]]+$W$2</f>
        <v>3.5472497668929703</v>
      </c>
      <c r="J289" s="26">
        <f>Table1689106[[#This Row],[Mean Value]]-($W$2)</f>
        <v>3.467462940289348</v>
      </c>
      <c r="K289" s="8">
        <f>Table1689106[[#This Row],[Mean Value]]+$X$2</f>
        <v>3.5671964735438761</v>
      </c>
      <c r="L289" s="9">
        <f>Table1689106[[#This Row],[Mean Value]]-$X$2</f>
        <v>3.4475162336384422</v>
      </c>
      <c r="M289" s="23" t="str">
        <f t="array" ref="M289">IF(OR(D289&lt;$AF$2, D289&gt;$AE$2), "Yes", "No")</f>
        <v>No</v>
      </c>
      <c r="N289" s="3"/>
      <c r="O289" s="3" t="b">
        <f>AND(Table1689106[[#This Row],[Measured Value]]&gt;Table1689106[[#This Row],[Mean Value]],D288&gt;E288,D287&gt;E287,D286&gt;E286,D285&gt;E285,D284&gt;E284,D283&gt;E283,D282&gt;E282)</f>
        <v>0</v>
      </c>
      <c r="P289" s="3" t="b">
        <f>AND(Table1689106[[#This Row],[Measured Value]]&lt;Table1689106[[#This Row],[Mean Value]],D288&lt;E288,D287&lt;E287,D286&lt;E286,D285&lt;E285,D284&lt;E284,D283&lt;E283,D282&lt;E282)</f>
        <v>0</v>
      </c>
      <c r="Q289" s="3" t="b">
        <f>AND(Table1689106[[#This Row],[Measured Value]]&gt;E288,E288&gt;E287,E287&gt;E286,E286&gt;E285,E285&gt;E284)</f>
        <v>0</v>
      </c>
      <c r="R289" s="3" t="b">
        <f>AND(Table1689106[[#This Row],[Measured Value]]&lt;E288,E288&lt;E287,E287&lt;E286,E286&lt;E285,E285&lt;E284)</f>
        <v>0</v>
      </c>
      <c r="S289" s="3" t="b">
        <f>AND(Table1689106[[#This Row],[Measured Value]]&gt;E288,E288&lt;E287,E287&gt;E286,E286&lt;E285,E285&gt;E284,E284&lt;E283,E283&gt;E282,E282&lt;E281,E281&gt;E280,E280&lt;E279,E279&gt;E278,E278&lt;E277,E277&gt;E276)</f>
        <v>0</v>
      </c>
      <c r="T289" s="3" t="b">
        <f>AND(Table1689106[[#This Row],[Measured Value]]&lt;F288,F288&gt;F287,F287&lt;F286,F286&gt;F285,F285&lt;F284,F284&gt;F283,F283&lt;F282,F282&gt;F281,F281&lt;F280,F280&gt;F279,F279&lt;F278,F278&gt;F277,F277&lt;F276)</f>
        <v>0</v>
      </c>
      <c r="AB289"/>
      <c r="AC289"/>
      <c r="AF289"/>
      <c r="AH289"/>
    </row>
    <row r="290" spans="1:34" x14ac:dyDescent="0.25">
      <c r="A290" s="2">
        <v>43374</v>
      </c>
      <c r="B290" s="17">
        <v>1358</v>
      </c>
      <c r="C290" s="21" t="s">
        <v>34</v>
      </c>
      <c r="D290" s="25">
        <v>3.51</v>
      </c>
      <c r="E290" s="22">
        <f>'[1]pH meter #2__083118AM'!$O$2</f>
        <v>3.5073563535911592</v>
      </c>
      <c r="F2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43374.581944444442</v>
      </c>
      <c r="G290" s="6">
        <f>Table1689106[[#This Row],[Mean Value]]+$V$2</f>
        <v>3.527303060242065</v>
      </c>
      <c r="H290" s="6">
        <f>Table1689106[[#This Row],[Mean Value]]-$V$2</f>
        <v>3.4874096469402533</v>
      </c>
      <c r="I290" s="26">
        <f>Table1689106[[#This Row],[Mean Value]]+$W$2</f>
        <v>3.5472497668929703</v>
      </c>
      <c r="J290" s="26">
        <f>Table1689106[[#This Row],[Mean Value]]-($W$2)</f>
        <v>3.467462940289348</v>
      </c>
      <c r="K290" s="8">
        <f>Table1689106[[#This Row],[Mean Value]]+$X$2</f>
        <v>3.5671964735438761</v>
      </c>
      <c r="L290" s="9">
        <f>Table1689106[[#This Row],[Mean Value]]-$X$2</f>
        <v>3.4475162336384422</v>
      </c>
      <c r="M290" s="23" t="str">
        <f t="array" ref="M290">IF(OR(D290&lt;$AF$2, D290&gt;$AE$2), "Yes", "No")</f>
        <v>No</v>
      </c>
      <c r="N290" s="3"/>
      <c r="O290" s="3" t="b">
        <f>AND(Table1689106[[#This Row],[Measured Value]]&gt;Table1689106[[#This Row],[Mean Value]],D289&gt;E289,D288&gt;E288,D287&gt;E287,D286&gt;E286,D285&gt;E285,D284&gt;E284,D283&gt;E283)</f>
        <v>0</v>
      </c>
      <c r="P290" s="3" t="b">
        <f>AND(Table1689106[[#This Row],[Measured Value]]&lt;Table1689106[[#This Row],[Mean Value]],D289&lt;E289,D288&lt;E288,D287&lt;E287,D286&lt;E286,D285&lt;E285,D284&lt;E284,D283&lt;E283)</f>
        <v>0</v>
      </c>
      <c r="Q290" s="3" t="b">
        <f>AND(Table1689106[[#This Row],[Measured Value]]&gt;E289,E289&gt;E288,E288&gt;E287,E287&gt;E286,E286&gt;E285)</f>
        <v>0</v>
      </c>
      <c r="R290" s="3" t="b">
        <f>AND(Table1689106[[#This Row],[Measured Value]]&lt;E289,E289&lt;E288,E288&lt;E287,E287&lt;E286,E286&lt;E285)</f>
        <v>0</v>
      </c>
      <c r="S290" s="3" t="b">
        <f>AND(Table1689106[[#This Row],[Measured Value]]&gt;E289,E289&lt;E288,E288&gt;E287,E287&lt;E286,E286&gt;E285,E285&lt;E284,E284&gt;E283,E283&lt;E282,E282&gt;E281,E281&lt;E280,E280&gt;E279,E279&lt;E278,E278&gt;E277)</f>
        <v>0</v>
      </c>
      <c r="T290" s="3" t="b">
        <f>AND(Table1689106[[#This Row],[Measured Value]]&lt;F289,F289&gt;F288,F288&lt;F287,F287&gt;F286,F286&lt;F285,F285&gt;F284,F284&lt;F283,F283&gt;F282,F282&lt;F281,F281&gt;F280,F280&lt;F279,F279&gt;F278,F278&lt;F277)</f>
        <v>0</v>
      </c>
      <c r="AB290"/>
      <c r="AC290"/>
      <c r="AF290"/>
      <c r="AH290"/>
    </row>
    <row r="291" spans="1:34" x14ac:dyDescent="0.25">
      <c r="A291" s="2">
        <v>43374</v>
      </c>
      <c r="B291" s="17">
        <v>1400</v>
      </c>
      <c r="C291" s="21" t="s">
        <v>43</v>
      </c>
      <c r="D291" s="25">
        <v>3.5</v>
      </c>
      <c r="E291" s="22">
        <f>'[1]pH meter #2__083118AM'!$O$2</f>
        <v>3.5073563535911592</v>
      </c>
      <c r="F2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43374.583333333336</v>
      </c>
      <c r="G291" s="6">
        <f>Table1689106[[#This Row],[Mean Value]]+$V$2</f>
        <v>3.527303060242065</v>
      </c>
      <c r="H291" s="6">
        <f>Table1689106[[#This Row],[Mean Value]]-$V$2</f>
        <v>3.4874096469402533</v>
      </c>
      <c r="I291" s="26">
        <f>Table1689106[[#This Row],[Mean Value]]+$W$2</f>
        <v>3.5472497668929703</v>
      </c>
      <c r="J291" s="26">
        <f>Table1689106[[#This Row],[Mean Value]]-($W$2)</f>
        <v>3.467462940289348</v>
      </c>
      <c r="K291" s="8">
        <f>Table1689106[[#This Row],[Mean Value]]+$X$2</f>
        <v>3.5671964735438761</v>
      </c>
      <c r="L291" s="9">
        <f>Table1689106[[#This Row],[Mean Value]]-$X$2</f>
        <v>3.4475162336384422</v>
      </c>
      <c r="M291" s="23" t="str">
        <f t="array" ref="M291">IF(OR(D291&lt;$AF$2, D291&gt;$AE$2), "Yes", "No")</f>
        <v>No</v>
      </c>
      <c r="N291" s="3"/>
      <c r="O291" s="3" t="b">
        <f>AND(Table1689106[[#This Row],[Measured Value]]&gt;Table1689106[[#This Row],[Mean Value]],D290&gt;E290,D289&gt;E289,D288&gt;E288,D287&gt;E287,D286&gt;E286,D285&gt;E285,D284&gt;E284)</f>
        <v>0</v>
      </c>
      <c r="P291" s="3" t="b">
        <f>AND(Table1689106[[#This Row],[Measured Value]]&lt;Table1689106[[#This Row],[Mean Value]],D290&lt;E290,D289&lt;E289,D288&lt;E288,D287&lt;E287,D286&lt;E286,D285&lt;E285,D284&lt;E284)</f>
        <v>0</v>
      </c>
      <c r="Q291" s="3" t="b">
        <f>AND(Table1689106[[#This Row],[Measured Value]]&gt;E290,E290&gt;E289,E289&gt;E288,E288&gt;E287,E287&gt;E286)</f>
        <v>0</v>
      </c>
      <c r="R291" s="3" t="b">
        <f>AND(Table1689106[[#This Row],[Measured Value]]&lt;E290,E290&lt;E289,E289&lt;E288,E288&lt;E287,E287&lt;E286)</f>
        <v>0</v>
      </c>
      <c r="S291" s="3" t="b">
        <f>AND(Table1689106[[#This Row],[Measured Value]]&gt;E290,E290&lt;E289,E289&gt;E288,E288&lt;E287,E287&gt;E286,E286&lt;E285,E285&gt;E284,E284&lt;E283,E283&gt;E282,E282&lt;E281,E281&gt;E280,E280&lt;E279,E279&gt;E278)</f>
        <v>0</v>
      </c>
      <c r="T291" s="3" t="b">
        <f>AND(Table1689106[[#This Row],[Measured Value]]&lt;F290,F290&gt;F289,F289&lt;F288,F288&gt;F287,F287&lt;F286,F286&gt;F285,F285&lt;F284,F284&gt;F283,F283&lt;F282,F282&gt;F281,F281&lt;F280,F280&gt;F279,F279&lt;F278)</f>
        <v>0</v>
      </c>
      <c r="AB291"/>
      <c r="AC291"/>
      <c r="AF291"/>
      <c r="AH291"/>
    </row>
    <row r="292" spans="1:34" x14ac:dyDescent="0.25">
      <c r="A292" s="2">
        <v>43374</v>
      </c>
      <c r="B292" s="17">
        <v>1420</v>
      </c>
      <c r="C292" s="21" t="s">
        <v>31</v>
      </c>
      <c r="D292" s="25">
        <v>3.51</v>
      </c>
      <c r="E292" s="22">
        <f>'[1]pH meter #2__083118AM'!$O$2</f>
        <v>3.5073563535911592</v>
      </c>
      <c r="F2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43374.597222222219</v>
      </c>
      <c r="G292" s="6">
        <f>Table1689106[[#This Row],[Mean Value]]+$V$2</f>
        <v>3.527303060242065</v>
      </c>
      <c r="H292" s="6">
        <f>Table1689106[[#This Row],[Mean Value]]-$V$2</f>
        <v>3.4874096469402533</v>
      </c>
      <c r="I292" s="26">
        <f>Table1689106[[#This Row],[Mean Value]]+$W$2</f>
        <v>3.5472497668929703</v>
      </c>
      <c r="J292" s="26">
        <f>Table1689106[[#This Row],[Mean Value]]-($W$2)</f>
        <v>3.467462940289348</v>
      </c>
      <c r="K292" s="8">
        <f>Table1689106[[#This Row],[Mean Value]]+$X$2</f>
        <v>3.5671964735438761</v>
      </c>
      <c r="L292" s="9">
        <f>Table1689106[[#This Row],[Mean Value]]-$X$2</f>
        <v>3.4475162336384422</v>
      </c>
      <c r="M292" s="23" t="str">
        <f t="array" ref="M292">IF(OR(D292&lt;$AF$2, D292&gt;$AE$2), "Yes", "No")</f>
        <v>No</v>
      </c>
      <c r="N292" s="3"/>
      <c r="O292" s="3" t="b">
        <f>AND(Table1689106[[#This Row],[Measured Value]]&gt;Table1689106[[#This Row],[Mean Value]],D291&gt;E291,D290&gt;E290,D289&gt;E289,D288&gt;E288,D287&gt;E287,D286&gt;E286,D285&gt;E285)</f>
        <v>0</v>
      </c>
      <c r="P292" s="3" t="b">
        <f>AND(Table1689106[[#This Row],[Measured Value]]&lt;Table1689106[[#This Row],[Mean Value]],D291&lt;E291,D290&lt;E290,D289&lt;E289,D288&lt;E288,D287&lt;E287,D286&lt;E286,D285&lt;E285)</f>
        <v>0</v>
      </c>
      <c r="Q292" s="3" t="b">
        <f>AND(Table1689106[[#This Row],[Measured Value]]&gt;E291,E291&gt;E290,E290&gt;E289,E289&gt;E288,E288&gt;E287)</f>
        <v>0</v>
      </c>
      <c r="R292" s="3" t="b">
        <f>AND(Table1689106[[#This Row],[Measured Value]]&lt;E291,E291&lt;E290,E290&lt;E289,E289&lt;E288,E288&lt;E287)</f>
        <v>0</v>
      </c>
      <c r="S292" s="3" t="b">
        <f>AND(Table1689106[[#This Row],[Measured Value]]&gt;E291,E291&lt;E290,E290&gt;E289,E289&lt;E288,E288&gt;E287,E287&lt;E286,E286&gt;E285,E285&lt;E284,E284&gt;E283,E283&lt;E282,E282&gt;E281,E281&lt;E280,E280&gt;E279)</f>
        <v>0</v>
      </c>
      <c r="T292" s="3" t="b">
        <f>AND(Table1689106[[#This Row],[Measured Value]]&lt;F291,F291&gt;F290,F290&lt;F289,F289&gt;F288,F288&lt;F287,F287&gt;F286,F286&lt;F285,F285&gt;F284,F284&lt;F283,F283&gt;F282,F282&lt;F281,F281&gt;F280,F280&lt;F279)</f>
        <v>0</v>
      </c>
      <c r="AB292"/>
      <c r="AC292"/>
      <c r="AF292"/>
      <c r="AH292"/>
    </row>
    <row r="293" spans="1:34" x14ac:dyDescent="0.25">
      <c r="A293" s="2">
        <v>43374</v>
      </c>
      <c r="B293" s="17">
        <v>1502</v>
      </c>
      <c r="C293" s="21" t="s">
        <v>34</v>
      </c>
      <c r="D293" s="25">
        <v>3.5</v>
      </c>
      <c r="E293" s="22">
        <f>'[1]pH meter #2__083118AM'!$O$2</f>
        <v>3.5073563535911592</v>
      </c>
      <c r="F2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43374.626388888886</v>
      </c>
      <c r="G293" s="6">
        <f>Table1689106[[#This Row],[Mean Value]]+$V$2</f>
        <v>3.527303060242065</v>
      </c>
      <c r="H293" s="6">
        <f>Table1689106[[#This Row],[Mean Value]]-$V$2</f>
        <v>3.4874096469402533</v>
      </c>
      <c r="I293" s="26">
        <f>Table1689106[[#This Row],[Mean Value]]+$W$2</f>
        <v>3.5472497668929703</v>
      </c>
      <c r="J293" s="26">
        <f>Table1689106[[#This Row],[Mean Value]]-($W$2)</f>
        <v>3.467462940289348</v>
      </c>
      <c r="K293" s="8">
        <f>Table1689106[[#This Row],[Mean Value]]+$X$2</f>
        <v>3.5671964735438761</v>
      </c>
      <c r="L293" s="9">
        <f>Table1689106[[#This Row],[Mean Value]]-$X$2</f>
        <v>3.4475162336384422</v>
      </c>
      <c r="M293" s="23" t="str">
        <f t="array" ref="M293">IF(OR(D293&lt;$AF$2, D293&gt;$AE$2), "Yes", "No")</f>
        <v>No</v>
      </c>
      <c r="N293" s="3"/>
      <c r="O293" s="3" t="b">
        <f>AND(Table1689106[[#This Row],[Measured Value]]&gt;Table1689106[[#This Row],[Mean Value]],D292&gt;E292,D291&gt;E291,D290&gt;E290,D289&gt;E289,D288&gt;E288,D287&gt;E287,D286&gt;E286)</f>
        <v>0</v>
      </c>
      <c r="P293" s="3" t="b">
        <f>AND(Table1689106[[#This Row],[Measured Value]]&lt;Table1689106[[#This Row],[Mean Value]],D292&lt;E292,D291&lt;E291,D290&lt;E290,D289&lt;E289,D288&lt;E288,D287&lt;E287,D286&lt;E286)</f>
        <v>0</v>
      </c>
      <c r="Q293" s="3" t="b">
        <f>AND(Table1689106[[#This Row],[Measured Value]]&gt;E292,E292&gt;E291,E291&gt;E290,E290&gt;E289,E289&gt;E288)</f>
        <v>0</v>
      </c>
      <c r="R293" s="3" t="b">
        <f>AND(Table1689106[[#This Row],[Measured Value]]&lt;E292,E292&lt;E291,E291&lt;E290,E290&lt;E289,E289&lt;E288)</f>
        <v>0</v>
      </c>
      <c r="S293" s="3" t="b">
        <f>AND(Table1689106[[#This Row],[Measured Value]]&gt;E292,E292&lt;E291,E291&gt;E290,E290&lt;E289,E289&gt;E288,E288&lt;E287,E287&gt;E286,E286&lt;E285,E285&gt;E284,E284&lt;E283,E283&gt;E282,E282&lt;E281,E281&gt;E280)</f>
        <v>0</v>
      </c>
      <c r="T293" s="3" t="b">
        <f>AND(Table1689106[[#This Row],[Measured Value]]&lt;F292,F292&gt;F291,F291&lt;F290,F290&gt;F289,F289&lt;F288,F288&gt;F287,F287&lt;F286,F286&gt;F285,F285&lt;F284,F284&gt;F283,F283&lt;F282,F282&gt;F281,F281&lt;F280)</f>
        <v>0</v>
      </c>
      <c r="AB293"/>
      <c r="AC293"/>
      <c r="AF293"/>
      <c r="AH293"/>
    </row>
    <row r="294" spans="1:34" x14ac:dyDescent="0.25">
      <c r="A294" s="2">
        <v>43374</v>
      </c>
      <c r="B294" s="17">
        <v>1538</v>
      </c>
      <c r="C294" s="21" t="s">
        <v>50</v>
      </c>
      <c r="D294" s="25">
        <v>3.5</v>
      </c>
      <c r="E294" s="22">
        <f>'[1]pH meter #2__083118AM'!$O$2</f>
        <v>3.5073563535911592</v>
      </c>
      <c r="F2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43374.651388888888</v>
      </c>
      <c r="G294" s="6">
        <f>Table1689106[[#This Row],[Mean Value]]+$V$2</f>
        <v>3.527303060242065</v>
      </c>
      <c r="H294" s="6">
        <f>Table1689106[[#This Row],[Mean Value]]-$V$2</f>
        <v>3.4874096469402533</v>
      </c>
      <c r="I294" s="26">
        <f>Table1689106[[#This Row],[Mean Value]]+$W$2</f>
        <v>3.5472497668929703</v>
      </c>
      <c r="J294" s="26">
        <f>Table1689106[[#This Row],[Mean Value]]-($W$2)</f>
        <v>3.467462940289348</v>
      </c>
      <c r="K294" s="8">
        <f>Table1689106[[#This Row],[Mean Value]]+$X$2</f>
        <v>3.5671964735438761</v>
      </c>
      <c r="L294" s="9">
        <f>Table1689106[[#This Row],[Mean Value]]-$X$2</f>
        <v>3.4475162336384422</v>
      </c>
      <c r="M294" s="23" t="str">
        <f t="array" ref="M294">IF(OR(D294&lt;$AF$2, D294&gt;$AE$2), "Yes", "No")</f>
        <v>No</v>
      </c>
      <c r="N294" s="3"/>
      <c r="O294" s="3" t="b">
        <f>AND(Table1689106[[#This Row],[Measured Value]]&gt;Table1689106[[#This Row],[Mean Value]],D293&gt;E293,D292&gt;E292,D291&gt;E291,D290&gt;E290,D289&gt;E289,D288&gt;E288,D287&gt;E287)</f>
        <v>0</v>
      </c>
      <c r="P294" s="3" t="b">
        <f>AND(Table1689106[[#This Row],[Measured Value]]&lt;Table1689106[[#This Row],[Mean Value]],D293&lt;E293,D292&lt;E292,D291&lt;E291,D290&lt;E290,D289&lt;E289,D288&lt;E288,D287&lt;E287)</f>
        <v>0</v>
      </c>
      <c r="Q294" s="3" t="b">
        <f>AND(Table1689106[[#This Row],[Measured Value]]&gt;E293,E293&gt;E292,E292&gt;E291,E291&gt;E290,E290&gt;E289)</f>
        <v>0</v>
      </c>
      <c r="R294" s="3" t="b">
        <f>AND(Table1689106[[#This Row],[Measured Value]]&lt;E293,E293&lt;E292,E292&lt;E291,E291&lt;E290,E290&lt;E289)</f>
        <v>0</v>
      </c>
      <c r="S294" s="3" t="b">
        <f>AND(Table1689106[[#This Row],[Measured Value]]&gt;E293,E293&lt;E292,E292&gt;E291,E291&lt;E290,E290&gt;E289,E289&lt;E288,E288&gt;E287,E287&lt;E286,E286&gt;E285,E285&lt;E284,E284&gt;E283,E283&lt;E282,E282&gt;E281)</f>
        <v>0</v>
      </c>
      <c r="T294" s="3" t="b">
        <f>AND(Table1689106[[#This Row],[Measured Value]]&lt;F293,F293&gt;F292,F292&lt;F291,F291&gt;F290,F290&lt;F289,F289&gt;F288,F288&lt;F287,F287&gt;F286,F286&lt;F285,F285&gt;F284,F284&lt;F283,F283&gt;F282,F282&lt;F281)</f>
        <v>0</v>
      </c>
      <c r="AB294"/>
      <c r="AC294"/>
      <c r="AF294"/>
      <c r="AH294"/>
    </row>
    <row r="295" spans="1:34" x14ac:dyDescent="0.25">
      <c r="A295" s="2">
        <v>43374</v>
      </c>
      <c r="B295" s="17">
        <v>1547</v>
      </c>
      <c r="C295" s="21" t="s">
        <v>34</v>
      </c>
      <c r="D295" s="25">
        <v>3.51</v>
      </c>
      <c r="E295" s="22">
        <f>'[1]pH meter #2__083118AM'!$O$2</f>
        <v>3.5073563535911592</v>
      </c>
      <c r="F2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43374.657638888886</v>
      </c>
      <c r="G295" s="6">
        <f>Table1689106[[#This Row],[Mean Value]]+$V$2</f>
        <v>3.527303060242065</v>
      </c>
      <c r="H295" s="6">
        <f>Table1689106[[#This Row],[Mean Value]]-$V$2</f>
        <v>3.4874096469402533</v>
      </c>
      <c r="I295" s="26">
        <f>Table1689106[[#This Row],[Mean Value]]+$W$2</f>
        <v>3.5472497668929703</v>
      </c>
      <c r="J295" s="26">
        <f>Table1689106[[#This Row],[Mean Value]]-($W$2)</f>
        <v>3.467462940289348</v>
      </c>
      <c r="K295" s="8">
        <f>Table1689106[[#This Row],[Mean Value]]+$X$2</f>
        <v>3.5671964735438761</v>
      </c>
      <c r="L295" s="9">
        <f>Table1689106[[#This Row],[Mean Value]]-$X$2</f>
        <v>3.4475162336384422</v>
      </c>
      <c r="M295" s="23" t="str">
        <f t="array" ref="M295">IF(OR(D295&lt;$AF$2, D295&gt;$AE$2), "Yes", "No")</f>
        <v>No</v>
      </c>
      <c r="N295" s="3"/>
      <c r="O295" s="3" t="b">
        <f>AND(Table1689106[[#This Row],[Measured Value]]&gt;Table1689106[[#This Row],[Mean Value]],D294&gt;E294,D293&gt;E293,D292&gt;E292,D291&gt;E291,D290&gt;E290,D289&gt;E289,D288&gt;E288)</f>
        <v>0</v>
      </c>
      <c r="P295" s="3" t="b">
        <f>AND(Table1689106[[#This Row],[Measured Value]]&lt;Table1689106[[#This Row],[Mean Value]],D294&lt;E294,D293&lt;E293,D292&lt;E292,D291&lt;E291,D290&lt;E290,D289&lt;E289,D288&lt;E288)</f>
        <v>0</v>
      </c>
      <c r="Q295" s="3" t="b">
        <f>AND(Table1689106[[#This Row],[Measured Value]]&gt;E294,E294&gt;E293,E293&gt;E292,E292&gt;E291,E291&gt;E290)</f>
        <v>0</v>
      </c>
      <c r="R295" s="3" t="b">
        <f>AND(Table1689106[[#This Row],[Measured Value]]&lt;E294,E294&lt;E293,E293&lt;E292,E292&lt;E291,E291&lt;E290)</f>
        <v>0</v>
      </c>
      <c r="S295" s="3" t="b">
        <f>AND(Table1689106[[#This Row],[Measured Value]]&gt;E294,E294&lt;E293,E293&gt;E292,E292&lt;E291,E291&gt;E290,E290&lt;E289,E289&gt;E288,E288&lt;E287,E287&gt;E286,E286&lt;E285,E285&gt;E284,E284&lt;E283,E283&gt;E282)</f>
        <v>0</v>
      </c>
      <c r="T295" s="3" t="b">
        <f>AND(Table1689106[[#This Row],[Measured Value]]&lt;F294,F294&gt;F293,F293&lt;F292,F292&gt;F291,F291&lt;F290,F290&gt;F289,F289&lt;F288,F288&gt;F287,F287&lt;F286,F286&gt;F285,F285&lt;F284,F284&gt;F283,F283&lt;F282)</f>
        <v>0</v>
      </c>
      <c r="AB295"/>
      <c r="AC295"/>
      <c r="AF295"/>
      <c r="AH295"/>
    </row>
    <row r="296" spans="1:34" x14ac:dyDescent="0.25">
      <c r="A296" s="2">
        <v>43374</v>
      </c>
      <c r="B296" s="17">
        <v>1603</v>
      </c>
      <c r="C296" s="21" t="s">
        <v>34</v>
      </c>
      <c r="D296" s="25">
        <v>3.5</v>
      </c>
      <c r="E296" s="22">
        <f>'[1]pH meter #2__083118AM'!$O$2</f>
        <v>3.5073563535911592</v>
      </c>
      <c r="F2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43374.668749999997</v>
      </c>
      <c r="G296" s="6">
        <f>Table1689106[[#This Row],[Mean Value]]+$V$2</f>
        <v>3.527303060242065</v>
      </c>
      <c r="H296" s="6">
        <f>Table1689106[[#This Row],[Mean Value]]-$V$2</f>
        <v>3.4874096469402533</v>
      </c>
      <c r="I296" s="26">
        <f>Table1689106[[#This Row],[Mean Value]]+$W$2</f>
        <v>3.5472497668929703</v>
      </c>
      <c r="J296" s="26">
        <f>Table1689106[[#This Row],[Mean Value]]-($W$2)</f>
        <v>3.467462940289348</v>
      </c>
      <c r="K296" s="8">
        <f>Table1689106[[#This Row],[Mean Value]]+$X$2</f>
        <v>3.5671964735438761</v>
      </c>
      <c r="L296" s="9">
        <f>Table1689106[[#This Row],[Mean Value]]-$X$2</f>
        <v>3.4475162336384422</v>
      </c>
      <c r="M296" s="23" t="str">
        <f t="array" ref="M296">IF(OR(D296&lt;$AF$2, D296&gt;$AE$2), "Yes", "No")</f>
        <v>No</v>
      </c>
      <c r="N296" s="3"/>
      <c r="O296" s="3" t="b">
        <f>AND(Table1689106[[#This Row],[Measured Value]]&gt;Table1689106[[#This Row],[Mean Value]],D295&gt;E295,D294&gt;E294,D293&gt;E293,D292&gt;E292,D291&gt;E291,D290&gt;E290,D289&gt;E289)</f>
        <v>0</v>
      </c>
      <c r="P296" s="3" t="b">
        <f>AND(Table1689106[[#This Row],[Measured Value]]&lt;Table1689106[[#This Row],[Mean Value]],D295&lt;E295,D294&lt;E294,D293&lt;E293,D292&lt;E292,D291&lt;E291,D290&lt;E290,D289&lt;E289)</f>
        <v>0</v>
      </c>
      <c r="Q296" s="3" t="b">
        <f>AND(Table1689106[[#This Row],[Measured Value]]&gt;E295,E295&gt;E294,E294&gt;E293,E293&gt;E292,E292&gt;E291)</f>
        <v>0</v>
      </c>
      <c r="R296" s="3" t="b">
        <f>AND(Table1689106[[#This Row],[Measured Value]]&lt;E295,E295&lt;E294,E294&lt;E293,E293&lt;E292,E292&lt;E291)</f>
        <v>0</v>
      </c>
      <c r="S296" s="3" t="b">
        <f>AND(Table1689106[[#This Row],[Measured Value]]&gt;E295,E295&lt;E294,E294&gt;E293,E293&lt;E292,E292&gt;E291,E291&lt;E290,E290&gt;E289,E289&lt;E288,E288&gt;E287,E287&lt;E286,E286&gt;E285,E285&lt;E284,E284&gt;E283)</f>
        <v>0</v>
      </c>
      <c r="T296" s="3" t="b">
        <f>AND(Table1689106[[#This Row],[Measured Value]]&lt;F295,F295&gt;F294,F294&lt;F293,F293&gt;F292,F292&lt;F291,F291&gt;F290,F290&lt;F289,F289&gt;F288,F288&lt;F287,F287&gt;F286,F286&lt;F285,F285&gt;F284,F284&lt;F283)</f>
        <v>0</v>
      </c>
      <c r="AB296"/>
      <c r="AC296"/>
      <c r="AF296"/>
      <c r="AH296"/>
    </row>
    <row r="297" spans="1:34" x14ac:dyDescent="0.25">
      <c r="A297" s="2">
        <v>43374</v>
      </c>
      <c r="B297" s="17">
        <v>1647</v>
      </c>
      <c r="C297" s="21" t="s">
        <v>32</v>
      </c>
      <c r="D297" s="25">
        <v>3.49</v>
      </c>
      <c r="E297" s="22">
        <f>'[1]pH meter #2__083118AM'!$O$2</f>
        <v>3.5073563535911592</v>
      </c>
      <c r="F2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43374.699305555558</v>
      </c>
      <c r="G297" s="6">
        <f>Table1689106[[#This Row],[Mean Value]]+$V$2</f>
        <v>3.527303060242065</v>
      </c>
      <c r="H297" s="6">
        <f>Table1689106[[#This Row],[Mean Value]]-$V$2</f>
        <v>3.4874096469402533</v>
      </c>
      <c r="I297" s="26">
        <f>Table1689106[[#This Row],[Mean Value]]+$W$2</f>
        <v>3.5472497668929703</v>
      </c>
      <c r="J297" s="26">
        <f>Table1689106[[#This Row],[Mean Value]]-($W$2)</f>
        <v>3.467462940289348</v>
      </c>
      <c r="K297" s="8">
        <f>Table1689106[[#This Row],[Mean Value]]+$X$2</f>
        <v>3.5671964735438761</v>
      </c>
      <c r="L297" s="9">
        <f>Table1689106[[#This Row],[Mean Value]]-$X$2</f>
        <v>3.4475162336384422</v>
      </c>
      <c r="M297" s="23" t="str">
        <f t="array" ref="M297">IF(OR(D297&lt;$AF$2, D297&gt;$AE$2), "Yes", "No")</f>
        <v>No</v>
      </c>
      <c r="N297" s="3"/>
      <c r="O297" s="3" t="b">
        <f>AND(Table1689106[[#This Row],[Measured Value]]&gt;Table1689106[[#This Row],[Mean Value]],D296&gt;E296,D295&gt;E295,D294&gt;E294,D293&gt;E293,D292&gt;E292,D291&gt;E291,D290&gt;E290)</f>
        <v>0</v>
      </c>
      <c r="P297" s="3" t="b">
        <f>AND(Table1689106[[#This Row],[Measured Value]]&lt;Table1689106[[#This Row],[Mean Value]],D296&lt;E296,D295&lt;E295,D294&lt;E294,D293&lt;E293,D292&lt;E292,D291&lt;E291,D290&lt;E290)</f>
        <v>0</v>
      </c>
      <c r="Q297" s="3" t="b">
        <f>AND(Table1689106[[#This Row],[Measured Value]]&gt;E296,E296&gt;E295,E295&gt;E294,E294&gt;E293,E293&gt;E292)</f>
        <v>0</v>
      </c>
      <c r="R297" s="3" t="b">
        <f>AND(Table1689106[[#This Row],[Measured Value]]&lt;E296,E296&lt;E295,E295&lt;E294,E294&lt;E293,E293&lt;E292)</f>
        <v>0</v>
      </c>
      <c r="S297" s="3" t="b">
        <f>AND(Table1689106[[#This Row],[Measured Value]]&gt;E296,E296&lt;E295,E295&gt;E294,E294&lt;E293,E293&gt;E292,E292&lt;E291,E291&gt;E290,E290&lt;E289,E289&gt;E288,E288&lt;E287,E287&gt;E286,E286&lt;E285,E285&gt;E284)</f>
        <v>0</v>
      </c>
      <c r="T297" s="3" t="b">
        <f>AND(Table1689106[[#This Row],[Measured Value]]&lt;F296,F296&gt;F295,F295&lt;F294,F294&gt;F293,F293&lt;F292,F292&gt;F291,F291&lt;F290,F290&gt;F289,F289&lt;F288,F288&gt;F287,F287&lt;F286,F286&gt;F285,F285&lt;F284)</f>
        <v>0</v>
      </c>
      <c r="AB297"/>
      <c r="AC297"/>
      <c r="AF297"/>
      <c r="AH297"/>
    </row>
    <row r="298" spans="1:34" x14ac:dyDescent="0.25">
      <c r="A298" s="2">
        <v>43374</v>
      </c>
      <c r="B298" s="17">
        <v>1742</v>
      </c>
      <c r="C298" s="21" t="s">
        <v>32</v>
      </c>
      <c r="D298" s="25">
        <v>3.5</v>
      </c>
      <c r="E298" s="22">
        <f>'[1]pH meter #2__083118AM'!$O$2</f>
        <v>3.5073563535911592</v>
      </c>
      <c r="F2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43374.737500000003</v>
      </c>
      <c r="G298" s="6">
        <f>Table1689106[[#This Row],[Mean Value]]+$V$2</f>
        <v>3.527303060242065</v>
      </c>
      <c r="H298" s="6">
        <f>Table1689106[[#This Row],[Mean Value]]-$V$2</f>
        <v>3.4874096469402533</v>
      </c>
      <c r="I298" s="26">
        <f>Table1689106[[#This Row],[Mean Value]]+$W$2</f>
        <v>3.5472497668929703</v>
      </c>
      <c r="J298" s="26">
        <f>Table1689106[[#This Row],[Mean Value]]-($W$2)</f>
        <v>3.467462940289348</v>
      </c>
      <c r="K298" s="8">
        <f>Table1689106[[#This Row],[Mean Value]]+$X$2</f>
        <v>3.5671964735438761</v>
      </c>
      <c r="L298" s="9">
        <f>Table1689106[[#This Row],[Mean Value]]-$X$2</f>
        <v>3.4475162336384422</v>
      </c>
      <c r="M298" s="23" t="str">
        <f t="array" ref="M298">IF(OR(D298&lt;$AF$2, D298&gt;$AE$2), "Yes", "No")</f>
        <v>No</v>
      </c>
      <c r="N298" s="3"/>
      <c r="O298" s="3" t="b">
        <f>AND(Table1689106[[#This Row],[Measured Value]]&gt;Table1689106[[#This Row],[Mean Value]],D297&gt;E297,D296&gt;E296,D295&gt;E295,D294&gt;E294,D293&gt;E293,D292&gt;E292,D291&gt;E291)</f>
        <v>0</v>
      </c>
      <c r="P298" s="3" t="b">
        <f>AND(Table1689106[[#This Row],[Measured Value]]&lt;Table1689106[[#This Row],[Mean Value]],D297&lt;E297,D296&lt;E296,D295&lt;E295,D294&lt;E294,D293&lt;E293,D292&lt;E292,D291&lt;E291)</f>
        <v>0</v>
      </c>
      <c r="Q298" s="3" t="b">
        <f>AND(Table1689106[[#This Row],[Measured Value]]&gt;E297,E297&gt;E296,E296&gt;E295,E295&gt;E294,E294&gt;E293)</f>
        <v>0</v>
      </c>
      <c r="R298" s="3" t="b">
        <f>AND(Table1689106[[#This Row],[Measured Value]]&lt;E297,E297&lt;E296,E296&lt;E295,E295&lt;E294,E294&lt;E293)</f>
        <v>0</v>
      </c>
      <c r="S298" s="3" t="b">
        <f>AND(Table1689106[[#This Row],[Measured Value]]&gt;E297,E297&lt;E296,E296&gt;E295,E295&lt;E294,E294&gt;E293,E293&lt;E292,E292&gt;E291,E291&lt;E290,E290&gt;E289,E289&lt;E288,E288&gt;E287,E287&lt;E286,E286&gt;E285)</f>
        <v>0</v>
      </c>
      <c r="T298" s="3" t="b">
        <f>AND(Table1689106[[#This Row],[Measured Value]]&lt;F297,F297&gt;F296,F296&lt;F295,F295&gt;F294,F294&lt;F293,F293&gt;F292,F292&lt;F291,F291&gt;F290,F290&lt;F289,F289&gt;F288,F288&lt;F287,F287&gt;F286,F286&lt;F285)</f>
        <v>0</v>
      </c>
      <c r="AB298"/>
      <c r="AC298"/>
      <c r="AF298"/>
      <c r="AH298"/>
    </row>
    <row r="299" spans="1:34" x14ac:dyDescent="0.25">
      <c r="A299" s="2">
        <v>43374</v>
      </c>
      <c r="B299" s="17">
        <v>1754</v>
      </c>
      <c r="C299" s="21" t="s">
        <v>32</v>
      </c>
      <c r="D299" s="25">
        <v>3.51</v>
      </c>
      <c r="E299" s="22">
        <f>'[1]pH meter #2__083118AM'!$O$2</f>
        <v>3.5073563535911592</v>
      </c>
      <c r="F2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43374.745833333334</v>
      </c>
      <c r="G299" s="6">
        <f>Table1689106[[#This Row],[Mean Value]]+$V$2</f>
        <v>3.527303060242065</v>
      </c>
      <c r="H299" s="6">
        <f>Table1689106[[#This Row],[Mean Value]]-$V$2</f>
        <v>3.4874096469402533</v>
      </c>
      <c r="I299" s="26">
        <f>Table1689106[[#This Row],[Mean Value]]+$W$2</f>
        <v>3.5472497668929703</v>
      </c>
      <c r="J299" s="26">
        <f>Table1689106[[#This Row],[Mean Value]]-($W$2)</f>
        <v>3.467462940289348</v>
      </c>
      <c r="K299" s="8">
        <f>Table1689106[[#This Row],[Mean Value]]+$X$2</f>
        <v>3.5671964735438761</v>
      </c>
      <c r="L299" s="9">
        <f>Table1689106[[#This Row],[Mean Value]]-$X$2</f>
        <v>3.4475162336384422</v>
      </c>
      <c r="M299" s="23" t="str">
        <f t="array" ref="M299">IF(OR(D299&lt;$AF$2, D299&gt;$AE$2), "Yes", "No")</f>
        <v>No</v>
      </c>
      <c r="N299" s="3"/>
      <c r="O299" s="3" t="b">
        <f>AND(Table1689106[[#This Row],[Measured Value]]&gt;Table1689106[[#This Row],[Mean Value]],D298&gt;E298,D297&gt;E297,D296&gt;E296,D295&gt;E295,D294&gt;E294,D293&gt;E293,D292&gt;E292)</f>
        <v>0</v>
      </c>
      <c r="P299" s="3" t="b">
        <f>AND(Table1689106[[#This Row],[Measured Value]]&lt;Table1689106[[#This Row],[Mean Value]],D298&lt;E298,D297&lt;E297,D296&lt;E296,D295&lt;E295,D294&lt;E294,D293&lt;E293,D292&lt;E292)</f>
        <v>0</v>
      </c>
      <c r="Q299" s="3" t="b">
        <f>AND(Table1689106[[#This Row],[Measured Value]]&gt;E298,E298&gt;E297,E297&gt;E296,E296&gt;E295,E295&gt;E294)</f>
        <v>0</v>
      </c>
      <c r="R299" s="3" t="b">
        <f>AND(Table1689106[[#This Row],[Measured Value]]&lt;E298,E298&lt;E297,E297&lt;E296,E296&lt;E295,E295&lt;E294)</f>
        <v>0</v>
      </c>
      <c r="S299" s="3" t="b">
        <f>AND(Table1689106[[#This Row],[Measured Value]]&gt;E298,E298&lt;E297,E297&gt;E296,E296&lt;E295,E295&gt;E294,E294&lt;E293,E293&gt;E292,E292&lt;E291,E291&gt;E290,E290&lt;E289,E289&gt;E288,E288&lt;E287,E287&gt;E286)</f>
        <v>0</v>
      </c>
      <c r="T299" s="3" t="b">
        <f>AND(Table1689106[[#This Row],[Measured Value]]&lt;F298,F298&gt;F297,F297&lt;F296,F296&gt;F295,F295&lt;F294,F294&gt;F293,F293&lt;F292,F292&gt;F291,F291&lt;F290,F290&gt;F289,F289&lt;F288,F288&gt;F287,F287&lt;F286)</f>
        <v>0</v>
      </c>
      <c r="AB299"/>
      <c r="AC299"/>
      <c r="AF299"/>
      <c r="AH299"/>
    </row>
    <row r="300" spans="1:34" x14ac:dyDescent="0.25">
      <c r="A300" s="2">
        <v>43374</v>
      </c>
      <c r="B300" s="17">
        <v>1810</v>
      </c>
      <c r="C300" s="21" t="s">
        <v>28</v>
      </c>
      <c r="D300" s="25">
        <v>3.5</v>
      </c>
      <c r="E300" s="22">
        <f>'[1]pH meter #2__083118AM'!$O$2</f>
        <v>3.5073563535911592</v>
      </c>
      <c r="F3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43374.756944444445</v>
      </c>
      <c r="G300" s="6">
        <f>Table1689106[[#This Row],[Mean Value]]+$V$2</f>
        <v>3.527303060242065</v>
      </c>
      <c r="H300" s="6">
        <f>Table1689106[[#This Row],[Mean Value]]-$V$2</f>
        <v>3.4874096469402533</v>
      </c>
      <c r="I300" s="26">
        <f>Table1689106[[#This Row],[Mean Value]]+$W$2</f>
        <v>3.5472497668929703</v>
      </c>
      <c r="J300" s="26">
        <f>Table1689106[[#This Row],[Mean Value]]-($W$2)</f>
        <v>3.467462940289348</v>
      </c>
      <c r="K300" s="8">
        <f>Table1689106[[#This Row],[Mean Value]]+$X$2</f>
        <v>3.5671964735438761</v>
      </c>
      <c r="L300" s="9">
        <f>Table1689106[[#This Row],[Mean Value]]-$X$2</f>
        <v>3.4475162336384422</v>
      </c>
      <c r="M300" s="23" t="str">
        <f t="array" ref="M300">IF(OR(D300&lt;$AF$2, D300&gt;$AE$2), "Yes", "No")</f>
        <v>No</v>
      </c>
      <c r="N300" s="3"/>
      <c r="O300" s="3" t="b">
        <f>AND(Table1689106[[#This Row],[Measured Value]]&gt;Table1689106[[#This Row],[Mean Value]],D299&gt;E299,D298&gt;E298,D297&gt;E297,D296&gt;E296,D295&gt;E295,D294&gt;E294,D293&gt;E293)</f>
        <v>0</v>
      </c>
      <c r="P300" s="3" t="b">
        <f>AND(Table1689106[[#This Row],[Measured Value]]&lt;Table1689106[[#This Row],[Mean Value]],D299&lt;E299,D298&lt;E298,D297&lt;E297,D296&lt;E296,D295&lt;E295,D294&lt;E294,D293&lt;E293)</f>
        <v>0</v>
      </c>
      <c r="Q300" s="3" t="b">
        <f>AND(Table1689106[[#This Row],[Measured Value]]&gt;E299,E299&gt;E298,E298&gt;E297,E297&gt;E296,E296&gt;E295)</f>
        <v>0</v>
      </c>
      <c r="R300" s="3" t="b">
        <f>AND(Table1689106[[#This Row],[Measured Value]]&lt;E299,E299&lt;E298,E298&lt;E297,E297&lt;E296,E296&lt;E295)</f>
        <v>0</v>
      </c>
      <c r="S300" s="3" t="b">
        <f>AND(Table1689106[[#This Row],[Measured Value]]&gt;E299,E299&lt;E298,E298&gt;E297,E297&lt;E296,E296&gt;E295,E295&lt;E294,E294&gt;E293,E293&lt;E292,E292&gt;E291,E291&lt;E290,E290&gt;E289,E289&lt;E288,E288&gt;E287)</f>
        <v>0</v>
      </c>
      <c r="T300" s="3" t="b">
        <f>AND(Table1689106[[#This Row],[Measured Value]]&lt;F299,F299&gt;F298,F298&lt;F297,F297&gt;F296,F296&lt;F295,F295&gt;F294,F294&lt;F293,F293&gt;F292,F292&lt;F291,F291&gt;F290,F290&lt;F289,F289&gt;F288,F288&lt;F287)</f>
        <v>0</v>
      </c>
      <c r="AB300"/>
      <c r="AC300"/>
      <c r="AF300"/>
      <c r="AH300"/>
    </row>
    <row r="301" spans="1:34" x14ac:dyDescent="0.25">
      <c r="A301" s="2">
        <v>43374</v>
      </c>
      <c r="B301" s="17">
        <v>1934</v>
      </c>
      <c r="C301" s="21" t="s">
        <v>32</v>
      </c>
      <c r="D301" s="25">
        <v>3.49</v>
      </c>
      <c r="E301" s="22">
        <f>'[1]pH meter #2__083118AM'!$O$2</f>
        <v>3.5073563535911592</v>
      </c>
      <c r="F3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43374.81527777778</v>
      </c>
      <c r="G301" s="6">
        <f>Table1689106[[#This Row],[Mean Value]]+$V$2</f>
        <v>3.527303060242065</v>
      </c>
      <c r="H301" s="6">
        <f>Table1689106[[#This Row],[Mean Value]]-$V$2</f>
        <v>3.4874096469402533</v>
      </c>
      <c r="I301" s="26">
        <f>Table1689106[[#This Row],[Mean Value]]+$W$2</f>
        <v>3.5472497668929703</v>
      </c>
      <c r="J301" s="26">
        <f>Table1689106[[#This Row],[Mean Value]]-($W$2)</f>
        <v>3.467462940289348</v>
      </c>
      <c r="K301" s="8">
        <f>Table1689106[[#This Row],[Mean Value]]+$X$2</f>
        <v>3.5671964735438761</v>
      </c>
      <c r="L301" s="9">
        <f>Table1689106[[#This Row],[Mean Value]]-$X$2</f>
        <v>3.4475162336384422</v>
      </c>
      <c r="M301" s="23" t="str">
        <f t="array" ref="M301">IF(OR(D301&lt;$AF$2, D301&gt;$AE$2), "Yes", "No")</f>
        <v>No</v>
      </c>
      <c r="N301" s="3"/>
      <c r="O301" s="3" t="b">
        <f>AND(Table1689106[[#This Row],[Measured Value]]&gt;Table1689106[[#This Row],[Mean Value]],D300&gt;E300,D299&gt;E299,D298&gt;E298,D297&gt;E297,D296&gt;E296,D295&gt;E295,D294&gt;E294)</f>
        <v>0</v>
      </c>
      <c r="P301" s="3" t="b">
        <f>AND(Table1689106[[#This Row],[Measured Value]]&lt;Table1689106[[#This Row],[Mean Value]],D300&lt;E300,D299&lt;E299,D298&lt;E298,D297&lt;E297,D296&lt;E296,D295&lt;E295,D294&lt;E294)</f>
        <v>0</v>
      </c>
      <c r="Q301" s="3" t="b">
        <f>AND(Table1689106[[#This Row],[Measured Value]]&gt;E300,E300&gt;E299,E299&gt;E298,E298&gt;E297,E297&gt;E296)</f>
        <v>0</v>
      </c>
      <c r="R301" s="3" t="b">
        <f>AND(Table1689106[[#This Row],[Measured Value]]&lt;E300,E300&lt;E299,E299&lt;E298,E298&lt;E297,E297&lt;E296)</f>
        <v>0</v>
      </c>
      <c r="S301" s="3" t="b">
        <f>AND(Table1689106[[#This Row],[Measured Value]]&gt;E300,E300&lt;E299,E299&gt;E298,E298&lt;E297,E297&gt;E296,E296&lt;E295,E295&gt;E294,E294&lt;E293,E293&gt;E292,E292&lt;E291,E291&gt;E290,E290&lt;E289,E289&gt;E288)</f>
        <v>0</v>
      </c>
      <c r="T301" s="3" t="b">
        <f>AND(Table1689106[[#This Row],[Measured Value]]&lt;F300,F300&gt;F299,F299&lt;F298,F298&gt;F297,F297&lt;F296,F296&gt;F295,F295&lt;F294,F294&gt;F293,F293&lt;F292,F292&gt;F291,F291&lt;F290,F290&gt;F289,F289&lt;F288)</f>
        <v>0</v>
      </c>
      <c r="AB301"/>
      <c r="AC301"/>
      <c r="AF301"/>
      <c r="AH301"/>
    </row>
    <row r="302" spans="1:34" x14ac:dyDescent="0.25">
      <c r="A302" s="2">
        <v>43374</v>
      </c>
      <c r="B302" s="17">
        <v>1810</v>
      </c>
      <c r="C302" s="21" t="s">
        <v>28</v>
      </c>
      <c r="D302" s="25">
        <v>3.5</v>
      </c>
      <c r="E302" s="22">
        <f>'[1]pH meter #2__083118AM'!$O$2</f>
        <v>3.5073563535911592</v>
      </c>
      <c r="F3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43374.756944444445</v>
      </c>
      <c r="G302" s="6">
        <f>Table1689106[[#This Row],[Mean Value]]+$V$2</f>
        <v>3.527303060242065</v>
      </c>
      <c r="H302" s="6">
        <f>Table1689106[[#This Row],[Mean Value]]-$V$2</f>
        <v>3.4874096469402533</v>
      </c>
      <c r="I302" s="26">
        <f>Table1689106[[#This Row],[Mean Value]]+$W$2</f>
        <v>3.5472497668929703</v>
      </c>
      <c r="J302" s="26">
        <f>Table1689106[[#This Row],[Mean Value]]-($W$2)</f>
        <v>3.467462940289348</v>
      </c>
      <c r="K302" s="8">
        <f>Table1689106[[#This Row],[Mean Value]]+$X$2</f>
        <v>3.5671964735438761</v>
      </c>
      <c r="L302" s="9">
        <f>Table1689106[[#This Row],[Mean Value]]-$X$2</f>
        <v>3.4475162336384422</v>
      </c>
      <c r="M302" s="23" t="str">
        <f t="array" ref="M302">IF(OR(D302&lt;$AF$2, D302&gt;$AE$2), "Yes", "No")</f>
        <v>No</v>
      </c>
      <c r="N302" s="3"/>
      <c r="O302" s="3" t="b">
        <f>AND(Table1689106[[#This Row],[Measured Value]]&gt;Table1689106[[#This Row],[Mean Value]],D301&gt;E301,D300&gt;E300,D299&gt;E299,D298&gt;E298,D297&gt;E297,D296&gt;E296,D295&gt;E295)</f>
        <v>0</v>
      </c>
      <c r="P302" s="3" t="b">
        <f>AND(Table1689106[[#This Row],[Measured Value]]&lt;Table1689106[[#This Row],[Mean Value]],D301&lt;E301,D300&lt;E300,D299&lt;E299,D298&lt;E298,D297&lt;E297,D296&lt;E296,D295&lt;E295)</f>
        <v>0</v>
      </c>
      <c r="Q302" s="3" t="b">
        <f>AND(Table1689106[[#This Row],[Measured Value]]&gt;E301,E301&gt;E300,E300&gt;E299,E299&gt;E298,E298&gt;E297)</f>
        <v>0</v>
      </c>
      <c r="R302" s="3" t="b">
        <f>AND(Table1689106[[#This Row],[Measured Value]]&lt;E301,E301&lt;E300,E300&lt;E299,E299&lt;E298,E298&lt;E297)</f>
        <v>0</v>
      </c>
      <c r="S302" s="3" t="b">
        <f>AND(Table1689106[[#This Row],[Measured Value]]&gt;E301,E301&lt;E300,E300&gt;E299,E299&lt;E298,E298&gt;E297,E297&lt;E296,E296&gt;E295,E295&lt;E294,E294&gt;E293,E293&lt;E292,E292&gt;E291,E291&lt;E290,E290&gt;E289)</f>
        <v>0</v>
      </c>
      <c r="T302" s="3" t="b">
        <f>AND(Table1689106[[#This Row],[Measured Value]]&lt;F301,F301&gt;F300,F300&lt;F299,F299&gt;F298,F298&lt;F297,F297&gt;F296,F296&lt;F295,F295&gt;F294,F294&lt;F293,F293&gt;F292,F292&lt;F291,F291&gt;F290,F290&lt;F289)</f>
        <v>0</v>
      </c>
      <c r="AB302"/>
      <c r="AC302"/>
      <c r="AF302"/>
      <c r="AH302"/>
    </row>
    <row r="303" spans="1:34" x14ac:dyDescent="0.25">
      <c r="A303" s="2">
        <v>43374</v>
      </c>
      <c r="B303" s="17">
        <v>1934</v>
      </c>
      <c r="C303" s="21" t="s">
        <v>48</v>
      </c>
      <c r="D303" s="25">
        <v>3.49</v>
      </c>
      <c r="E303" s="22">
        <f>'[1]pH meter #2__083118AM'!$O$2</f>
        <v>3.5073563535911592</v>
      </c>
      <c r="F3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43374.81527777778</v>
      </c>
      <c r="G303" s="6">
        <f>Table1689106[[#This Row],[Mean Value]]+$V$2</f>
        <v>3.527303060242065</v>
      </c>
      <c r="H303" s="6">
        <f>Table1689106[[#This Row],[Mean Value]]-$V$2</f>
        <v>3.4874096469402533</v>
      </c>
      <c r="I303" s="26">
        <f>Table1689106[[#This Row],[Mean Value]]+$W$2</f>
        <v>3.5472497668929703</v>
      </c>
      <c r="J303" s="26">
        <f>Table1689106[[#This Row],[Mean Value]]-($W$2)</f>
        <v>3.467462940289348</v>
      </c>
      <c r="K303" s="8">
        <f>Table1689106[[#This Row],[Mean Value]]+$X$2</f>
        <v>3.5671964735438761</v>
      </c>
      <c r="L303" s="9">
        <f>Table1689106[[#This Row],[Mean Value]]-$X$2</f>
        <v>3.4475162336384422</v>
      </c>
      <c r="M303" s="23" t="str">
        <f t="array" ref="M303">IF(OR(D303&lt;$AF$2, D303&gt;$AE$2), "Yes", "No")</f>
        <v>No</v>
      </c>
      <c r="N303" s="3"/>
      <c r="O303" s="3" t="b">
        <f>AND(Table1689106[[#This Row],[Measured Value]]&gt;Table1689106[[#This Row],[Mean Value]],D302&gt;E302,D301&gt;E301,D300&gt;E300,D299&gt;E299,D298&gt;E298,D297&gt;E297,D296&gt;E296)</f>
        <v>0</v>
      </c>
      <c r="P303" s="3" t="b">
        <f>AND(Table1689106[[#This Row],[Measured Value]]&lt;Table1689106[[#This Row],[Mean Value]],D302&lt;E302,D301&lt;E301,D300&lt;E300,D299&lt;E299,D298&lt;E298,D297&lt;E297,D296&lt;E296)</f>
        <v>0</v>
      </c>
      <c r="Q303" s="3" t="b">
        <f>AND(Table1689106[[#This Row],[Measured Value]]&gt;E302,E302&gt;E301,E301&gt;E300,E300&gt;E299,E299&gt;E298)</f>
        <v>0</v>
      </c>
      <c r="R303" s="3" t="b">
        <f>AND(Table1689106[[#This Row],[Measured Value]]&lt;E302,E302&lt;E301,E301&lt;E300,E300&lt;E299,E299&lt;E298)</f>
        <v>0</v>
      </c>
      <c r="S303" s="3" t="b">
        <f>AND(Table1689106[[#This Row],[Measured Value]]&gt;E302,E302&lt;E301,E301&gt;E300,E300&lt;E299,E299&gt;E298,E298&lt;E297,E297&gt;E296,E296&lt;E295,E295&gt;E294,E294&lt;E293,E293&gt;E292,E292&lt;E291,E291&gt;E290)</f>
        <v>0</v>
      </c>
      <c r="T303" s="3" t="b">
        <f>AND(Table1689106[[#This Row],[Measured Value]]&lt;F302,F302&gt;F301,F301&lt;F300,F300&gt;F299,F299&lt;F298,F298&gt;F297,F297&lt;F296,F296&gt;F295,F295&lt;F294,F294&gt;F293,F293&lt;F292,F292&gt;F291,F291&lt;F290)</f>
        <v>0</v>
      </c>
      <c r="AB303"/>
      <c r="AC303"/>
      <c r="AF303"/>
      <c r="AH303"/>
    </row>
    <row r="304" spans="1:34" x14ac:dyDescent="0.25">
      <c r="A304" s="2">
        <v>43374</v>
      </c>
      <c r="B304" s="17">
        <v>1949</v>
      </c>
      <c r="C304" s="21" t="s">
        <v>32</v>
      </c>
      <c r="D304" s="25">
        <v>3.5</v>
      </c>
      <c r="E304" s="22">
        <f>'[1]pH meter #2__083118AM'!$O$2</f>
        <v>3.5073563535911592</v>
      </c>
      <c r="F3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43374.825694444444</v>
      </c>
      <c r="G304" s="6">
        <f>Table1689106[[#This Row],[Mean Value]]+$V$2</f>
        <v>3.527303060242065</v>
      </c>
      <c r="H304" s="6">
        <f>Table1689106[[#This Row],[Mean Value]]-$V$2</f>
        <v>3.4874096469402533</v>
      </c>
      <c r="I304" s="26">
        <f>Table1689106[[#This Row],[Mean Value]]+$W$2</f>
        <v>3.5472497668929703</v>
      </c>
      <c r="J304" s="26">
        <f>Table1689106[[#This Row],[Mean Value]]-($W$2)</f>
        <v>3.467462940289348</v>
      </c>
      <c r="K304" s="8">
        <f>Table1689106[[#This Row],[Mean Value]]+$X$2</f>
        <v>3.5671964735438761</v>
      </c>
      <c r="L304" s="9">
        <f>Table1689106[[#This Row],[Mean Value]]-$X$2</f>
        <v>3.4475162336384422</v>
      </c>
      <c r="M304" s="23" t="str">
        <f t="array" ref="M304">IF(OR(D304&lt;$AF$2, D304&gt;$AE$2), "Yes", "No")</f>
        <v>No</v>
      </c>
      <c r="N304" s="3"/>
      <c r="O304" s="3" t="b">
        <f>AND(Table1689106[[#This Row],[Measured Value]]&gt;Table1689106[[#This Row],[Mean Value]],D303&gt;E303,D302&gt;E302,D301&gt;E301,D300&gt;E300,D299&gt;E299,D298&gt;E298,D297&gt;E297)</f>
        <v>0</v>
      </c>
      <c r="P304" s="3" t="b">
        <f>AND(Table1689106[[#This Row],[Measured Value]]&lt;Table1689106[[#This Row],[Mean Value]],D303&lt;E303,D302&lt;E302,D301&lt;E301,D300&lt;E300,D299&lt;E299,D298&lt;E298,D297&lt;E297)</f>
        <v>0</v>
      </c>
      <c r="Q304" s="3" t="b">
        <f>AND(Table1689106[[#This Row],[Measured Value]]&gt;E303,E303&gt;E302,E302&gt;E301,E301&gt;E300,E300&gt;E299)</f>
        <v>0</v>
      </c>
      <c r="R304" s="3" t="b">
        <f>AND(Table1689106[[#This Row],[Measured Value]]&lt;E303,E303&lt;E302,E302&lt;E301,E301&lt;E300,E300&lt;E299)</f>
        <v>0</v>
      </c>
      <c r="S304" s="3" t="b">
        <f>AND(Table1689106[[#This Row],[Measured Value]]&gt;E303,E303&lt;E302,E302&gt;E301,E301&lt;E300,E300&gt;E299,E299&lt;E298,E298&gt;E297,E297&lt;E296,E296&gt;E295,E295&lt;E294,E294&gt;E293,E293&lt;E292,E292&gt;E291)</f>
        <v>0</v>
      </c>
      <c r="T304" s="3" t="b">
        <f>AND(Table1689106[[#This Row],[Measured Value]]&lt;F303,F303&gt;F302,F302&lt;F301,F301&gt;F300,F300&lt;F299,F299&gt;F298,F298&lt;F297,F297&gt;F296,F296&lt;F295,F295&gt;F294,F294&lt;F293,F293&gt;F292,F292&lt;F291)</f>
        <v>0</v>
      </c>
      <c r="AB304"/>
      <c r="AC304"/>
      <c r="AF304"/>
      <c r="AH304"/>
    </row>
    <row r="305" spans="1:34" x14ac:dyDescent="0.25">
      <c r="A305" s="2">
        <v>43374</v>
      </c>
      <c r="B305" s="17">
        <v>2035</v>
      </c>
      <c r="C305" s="21" t="s">
        <v>27</v>
      </c>
      <c r="D305" s="25">
        <v>3.51</v>
      </c>
      <c r="E305" s="22">
        <f>'[1]pH meter #2__083118AM'!$O$2</f>
        <v>3.5073563535911592</v>
      </c>
      <c r="F3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43374.857638888891</v>
      </c>
      <c r="G305" s="6">
        <f>Table1689106[[#This Row],[Mean Value]]+$V$2</f>
        <v>3.527303060242065</v>
      </c>
      <c r="H305" s="6">
        <f>Table1689106[[#This Row],[Mean Value]]-$V$2</f>
        <v>3.4874096469402533</v>
      </c>
      <c r="I305" s="26">
        <f>Table1689106[[#This Row],[Mean Value]]+$W$2</f>
        <v>3.5472497668929703</v>
      </c>
      <c r="J305" s="26">
        <f>Table1689106[[#This Row],[Mean Value]]-($W$2)</f>
        <v>3.467462940289348</v>
      </c>
      <c r="K305" s="8">
        <f>Table1689106[[#This Row],[Mean Value]]+$X$2</f>
        <v>3.5671964735438761</v>
      </c>
      <c r="L305" s="9">
        <f>Table1689106[[#This Row],[Mean Value]]-$X$2</f>
        <v>3.4475162336384422</v>
      </c>
      <c r="M305" s="23" t="str">
        <f t="array" ref="M305">IF(OR(D305&lt;$AF$2, D305&gt;$AE$2), "Yes", "No")</f>
        <v>No</v>
      </c>
      <c r="N305" s="3"/>
      <c r="O305" s="3" t="b">
        <f>AND(Table1689106[[#This Row],[Measured Value]]&gt;Table1689106[[#This Row],[Mean Value]],D304&gt;E304,D303&gt;E303,D302&gt;E302,D301&gt;E301,D300&gt;E300,D299&gt;E299,D298&gt;E298)</f>
        <v>0</v>
      </c>
      <c r="P305" s="3" t="b">
        <f>AND(Table1689106[[#This Row],[Measured Value]]&lt;Table1689106[[#This Row],[Mean Value]],D304&lt;E304,D303&lt;E303,D302&lt;E302,D301&lt;E301,D300&lt;E300,D299&lt;E299,D298&lt;E298)</f>
        <v>0</v>
      </c>
      <c r="Q305" s="3" t="b">
        <f>AND(Table1689106[[#This Row],[Measured Value]]&gt;E304,E304&gt;E303,E303&gt;E302,E302&gt;E301,E301&gt;E300)</f>
        <v>0</v>
      </c>
      <c r="R305" s="3" t="b">
        <f>AND(Table1689106[[#This Row],[Measured Value]]&lt;E304,E304&lt;E303,E303&lt;E302,E302&lt;E301,E301&lt;E300)</f>
        <v>0</v>
      </c>
      <c r="S305" s="3" t="b">
        <f>AND(Table1689106[[#This Row],[Measured Value]]&gt;E304,E304&lt;E303,E303&gt;E302,E302&lt;E301,E301&gt;E300,E300&lt;E299,E299&gt;E298,E298&lt;E297,E297&gt;E296,E296&lt;E295,E295&gt;E294,E294&lt;E293,E293&gt;E292)</f>
        <v>0</v>
      </c>
      <c r="T305" s="3" t="b">
        <f>AND(Table1689106[[#This Row],[Measured Value]]&lt;F304,F304&gt;F303,F303&lt;F302,F302&gt;F301,F301&lt;F300,F300&gt;F299,F299&lt;F298,F298&gt;F297,F297&lt;F296,F296&gt;F295,F295&lt;F294,F294&gt;F293,F293&lt;F292)</f>
        <v>0</v>
      </c>
      <c r="AB305"/>
      <c r="AC305"/>
      <c r="AF305"/>
      <c r="AH305"/>
    </row>
    <row r="306" spans="1:34" x14ac:dyDescent="0.25">
      <c r="A306" s="2">
        <v>43374</v>
      </c>
      <c r="B306" s="17">
        <v>2042</v>
      </c>
      <c r="C306" s="21" t="s">
        <v>27</v>
      </c>
      <c r="D306" s="25">
        <v>3.51</v>
      </c>
      <c r="E306" s="22">
        <f>'[1]pH meter #2__083118AM'!$O$2</f>
        <v>3.5073563535911592</v>
      </c>
      <c r="F3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43374.862500000003</v>
      </c>
      <c r="G306" s="6">
        <f>Table1689106[[#This Row],[Mean Value]]+$V$2</f>
        <v>3.527303060242065</v>
      </c>
      <c r="H306" s="6">
        <f>Table1689106[[#This Row],[Mean Value]]-$V$2</f>
        <v>3.4874096469402533</v>
      </c>
      <c r="I306" s="26">
        <f>Table1689106[[#This Row],[Mean Value]]+$W$2</f>
        <v>3.5472497668929703</v>
      </c>
      <c r="J306" s="26">
        <f>Table1689106[[#This Row],[Mean Value]]-($W$2)</f>
        <v>3.467462940289348</v>
      </c>
      <c r="K306" s="8">
        <f>Table1689106[[#This Row],[Mean Value]]+$X$2</f>
        <v>3.5671964735438761</v>
      </c>
      <c r="L306" s="9">
        <f>Table1689106[[#This Row],[Mean Value]]-$X$2</f>
        <v>3.4475162336384422</v>
      </c>
      <c r="M306" s="23" t="str">
        <f t="array" ref="M306">IF(OR(D306&lt;$AF$2, D306&gt;$AE$2), "Yes", "No")</f>
        <v>No</v>
      </c>
      <c r="N306" s="3"/>
      <c r="O306" s="3" t="b">
        <f>AND(Table1689106[[#This Row],[Measured Value]]&gt;Table1689106[[#This Row],[Mean Value]],D305&gt;E305,D304&gt;E304,D303&gt;E303,D302&gt;E302,D301&gt;E301,D300&gt;E300,D299&gt;E299)</f>
        <v>0</v>
      </c>
      <c r="P306" s="3" t="b">
        <f>AND(Table1689106[[#This Row],[Measured Value]]&lt;Table1689106[[#This Row],[Mean Value]],D305&lt;E305,D304&lt;E304,D303&lt;E303,D302&lt;E302,D301&lt;E301,D300&lt;E300,D299&lt;E299)</f>
        <v>0</v>
      </c>
      <c r="Q306" s="3" t="b">
        <f>AND(Table1689106[[#This Row],[Measured Value]]&gt;E305,E305&gt;E304,E304&gt;E303,E303&gt;E302,E302&gt;E301)</f>
        <v>0</v>
      </c>
      <c r="R306" s="3" t="b">
        <f>AND(Table1689106[[#This Row],[Measured Value]]&lt;E305,E305&lt;E304,E304&lt;E303,E303&lt;E302,E302&lt;E301)</f>
        <v>0</v>
      </c>
      <c r="S306" s="3" t="b">
        <f>AND(Table1689106[[#This Row],[Measured Value]]&gt;E305,E305&lt;E304,E304&gt;E303,E303&lt;E302,E302&gt;E301,E301&lt;E300,E300&gt;E299,E299&lt;E298,E298&gt;E297,E297&lt;E296,E296&gt;E295,E295&lt;E294,E294&gt;E293)</f>
        <v>0</v>
      </c>
      <c r="T306" s="3" t="b">
        <f>AND(Table1689106[[#This Row],[Measured Value]]&lt;F305,F305&gt;F304,F304&lt;F303,F303&gt;F302,F302&lt;F301,F301&gt;F300,F300&lt;F299,F299&gt;F298,F298&lt;F297,F297&gt;F296,F296&lt;F295,F295&gt;F294,F294&lt;F293)</f>
        <v>0</v>
      </c>
      <c r="AB306"/>
      <c r="AC306"/>
      <c r="AF306"/>
      <c r="AH306"/>
    </row>
    <row r="307" spans="1:34" x14ac:dyDescent="0.25">
      <c r="A307" s="2">
        <v>43374</v>
      </c>
      <c r="B307" s="17">
        <v>2115</v>
      </c>
      <c r="C307" s="21" t="s">
        <v>27</v>
      </c>
      <c r="D307" s="25">
        <v>3.52</v>
      </c>
      <c r="E307" s="22">
        <f>'[1]pH meter #2__083118AM'!$O$2</f>
        <v>3.5073563535911592</v>
      </c>
      <c r="F3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43374.885416666664</v>
      </c>
      <c r="G307" s="6">
        <f>Table1689106[[#This Row],[Mean Value]]+$V$2</f>
        <v>3.527303060242065</v>
      </c>
      <c r="H307" s="6">
        <f>Table1689106[[#This Row],[Mean Value]]-$V$2</f>
        <v>3.4874096469402533</v>
      </c>
      <c r="I307" s="26">
        <f>Table1689106[[#This Row],[Mean Value]]+$W$2</f>
        <v>3.5472497668929703</v>
      </c>
      <c r="J307" s="26">
        <f>Table1689106[[#This Row],[Mean Value]]-($W$2)</f>
        <v>3.467462940289348</v>
      </c>
      <c r="K307" s="8">
        <f>Table1689106[[#This Row],[Mean Value]]+$X$2</f>
        <v>3.5671964735438761</v>
      </c>
      <c r="L307" s="9">
        <f>Table1689106[[#This Row],[Mean Value]]-$X$2</f>
        <v>3.4475162336384422</v>
      </c>
      <c r="M307" s="23" t="str">
        <f t="array" ref="M307">IF(OR(D307&lt;$AF$2, D307&gt;$AE$2), "Yes", "No")</f>
        <v>No</v>
      </c>
      <c r="N307" s="3"/>
      <c r="O307" s="3" t="b">
        <f>AND(Table1689106[[#This Row],[Measured Value]]&gt;Table1689106[[#This Row],[Mean Value]],D306&gt;E306,D305&gt;E305,D304&gt;E304,D303&gt;E303,D302&gt;E302,D301&gt;E301,D300&gt;E300)</f>
        <v>0</v>
      </c>
      <c r="P307" s="3" t="b">
        <f>AND(Table1689106[[#This Row],[Measured Value]]&lt;Table1689106[[#This Row],[Mean Value]],D306&lt;E306,D305&lt;E305,D304&lt;E304,D303&lt;E303,D302&lt;E302,D301&lt;E301,D300&lt;E300)</f>
        <v>0</v>
      </c>
      <c r="Q307" s="3" t="b">
        <f>AND(Table1689106[[#This Row],[Measured Value]]&gt;E306,E306&gt;E305,E305&gt;E304,E304&gt;E303,E303&gt;E302)</f>
        <v>0</v>
      </c>
      <c r="R307" s="3" t="b">
        <f>AND(Table1689106[[#This Row],[Measured Value]]&lt;E306,E306&lt;E305,E305&lt;E304,E304&lt;E303,E303&lt;E302)</f>
        <v>0</v>
      </c>
      <c r="S307" s="3" t="b">
        <f>AND(Table1689106[[#This Row],[Measured Value]]&gt;E306,E306&lt;E305,E305&gt;E304,E304&lt;E303,E303&gt;E302,E302&lt;E301,E301&gt;E300,E300&lt;E299,E299&gt;E298,E298&lt;E297,E297&gt;E296,E296&lt;E295,E295&gt;E294)</f>
        <v>0</v>
      </c>
      <c r="T307" s="3" t="b">
        <f>AND(Table1689106[[#This Row],[Measured Value]]&lt;F306,F306&gt;F305,F305&lt;F304,F304&gt;F303,F303&lt;F302,F302&gt;F301,F301&lt;F300,F300&gt;F299,F299&lt;F298,F298&gt;F297,F297&lt;F296,F296&gt;F295,F295&lt;F294)</f>
        <v>0</v>
      </c>
      <c r="AB307"/>
      <c r="AC307"/>
      <c r="AF307"/>
      <c r="AH307"/>
    </row>
    <row r="308" spans="1:34" x14ac:dyDescent="0.25">
      <c r="A308" s="2">
        <v>43375</v>
      </c>
      <c r="B308" s="17">
        <v>616</v>
      </c>
      <c r="C308" s="21" t="s">
        <v>31</v>
      </c>
      <c r="D308" s="25">
        <v>3.51</v>
      </c>
      <c r="E308" s="22">
        <f>'[1]pH meter #2__083118AM'!$O$2</f>
        <v>3.5073563535911592</v>
      </c>
      <c r="F3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43375.261111111111</v>
      </c>
      <c r="G308" s="6">
        <f>Table1689106[[#This Row],[Mean Value]]+$V$2</f>
        <v>3.527303060242065</v>
      </c>
      <c r="H308" s="6">
        <f>Table1689106[[#This Row],[Mean Value]]-$V$2</f>
        <v>3.4874096469402533</v>
      </c>
      <c r="I308" s="26">
        <f>Table1689106[[#This Row],[Mean Value]]+$W$2</f>
        <v>3.5472497668929703</v>
      </c>
      <c r="J308" s="26">
        <f>Table1689106[[#This Row],[Mean Value]]-($W$2)</f>
        <v>3.467462940289348</v>
      </c>
      <c r="K308" s="8">
        <f>Table1689106[[#This Row],[Mean Value]]+$X$2</f>
        <v>3.5671964735438761</v>
      </c>
      <c r="L308" s="9">
        <f>Table1689106[[#This Row],[Mean Value]]-$X$2</f>
        <v>3.4475162336384422</v>
      </c>
      <c r="M308" s="23" t="str">
        <f t="array" ref="M308">IF(OR(D308&lt;$AF$2, D308&gt;$AE$2), "Yes", "No")</f>
        <v>No</v>
      </c>
      <c r="N308" s="3"/>
      <c r="O308" s="3" t="b">
        <f>AND(Table1689106[[#This Row],[Measured Value]]&gt;Table1689106[[#This Row],[Mean Value]],D307&gt;E307,D306&gt;E306,D305&gt;E305,D304&gt;E304,D303&gt;E303,D302&gt;E302,D301&gt;E301)</f>
        <v>0</v>
      </c>
      <c r="P308" s="3" t="b">
        <f>AND(Table1689106[[#This Row],[Measured Value]]&lt;Table1689106[[#This Row],[Mean Value]],D307&lt;E307,D306&lt;E306,D305&lt;E305,D304&lt;E304,D303&lt;E303,D302&lt;E302,D301&lt;E301)</f>
        <v>0</v>
      </c>
      <c r="Q308" s="3" t="b">
        <f>AND(Table1689106[[#This Row],[Measured Value]]&gt;E307,E307&gt;E306,E306&gt;E305,E305&gt;E304,E304&gt;E303)</f>
        <v>0</v>
      </c>
      <c r="R308" s="3" t="b">
        <f>AND(Table1689106[[#This Row],[Measured Value]]&lt;E307,E307&lt;E306,E306&lt;E305,E305&lt;E304,E304&lt;E303)</f>
        <v>0</v>
      </c>
      <c r="S308" s="3" t="b">
        <f>AND(Table1689106[[#This Row],[Measured Value]]&gt;E307,E307&lt;E306,E306&gt;E305,E305&lt;E304,E304&gt;E303,E303&lt;E302,E302&gt;E301,E301&lt;E300,E300&gt;E299,E299&lt;E298,E298&gt;E297,E297&lt;E296,E296&gt;E295)</f>
        <v>0</v>
      </c>
      <c r="T308" s="3" t="b">
        <f>AND(Table1689106[[#This Row],[Measured Value]]&lt;F307,F307&gt;F306,F306&lt;F305,F305&gt;F304,F304&lt;F303,F303&gt;F302,F302&lt;F301,F301&gt;F300,F300&lt;F299,F299&gt;F298,F298&lt;F297,F297&gt;F296,F296&lt;F295)</f>
        <v>0</v>
      </c>
      <c r="AB308"/>
      <c r="AC308"/>
      <c r="AF308"/>
      <c r="AH308"/>
    </row>
    <row r="309" spans="1:34" x14ac:dyDescent="0.25">
      <c r="A309" s="2">
        <v>43375</v>
      </c>
      <c r="B309" s="17">
        <v>800</v>
      </c>
      <c r="C309" s="21" t="s">
        <v>30</v>
      </c>
      <c r="D309" s="25">
        <v>3.5</v>
      </c>
      <c r="E309" s="22">
        <f>'[1]pH meter #2__083118AM'!$O$2</f>
        <v>3.5073563535911592</v>
      </c>
      <c r="F3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43375.333333333336</v>
      </c>
      <c r="G309" s="6">
        <f>Table1689106[[#This Row],[Mean Value]]+$V$2</f>
        <v>3.527303060242065</v>
      </c>
      <c r="H309" s="6">
        <f>Table1689106[[#This Row],[Mean Value]]-$V$2</f>
        <v>3.4874096469402533</v>
      </c>
      <c r="I309" s="26">
        <f>Table1689106[[#This Row],[Mean Value]]+$W$2</f>
        <v>3.5472497668929703</v>
      </c>
      <c r="J309" s="26">
        <f>Table1689106[[#This Row],[Mean Value]]-($W$2)</f>
        <v>3.467462940289348</v>
      </c>
      <c r="K309" s="8">
        <f>Table1689106[[#This Row],[Mean Value]]+$X$2</f>
        <v>3.5671964735438761</v>
      </c>
      <c r="L309" s="9">
        <f>Table1689106[[#This Row],[Mean Value]]-$X$2</f>
        <v>3.4475162336384422</v>
      </c>
      <c r="M309" s="23" t="str">
        <f t="array" ref="M309">IF(OR(D309&lt;$AF$2, D309&gt;$AE$2), "Yes", "No")</f>
        <v>No</v>
      </c>
      <c r="N309" s="3"/>
      <c r="O309" s="3" t="b">
        <f>AND(Table1689106[[#This Row],[Measured Value]]&gt;Table1689106[[#This Row],[Mean Value]],D308&gt;E308,D307&gt;E307,D306&gt;E306,D305&gt;E305,D304&gt;E304,D303&gt;E303,D302&gt;E302)</f>
        <v>0</v>
      </c>
      <c r="P309" s="3" t="b">
        <f>AND(Table1689106[[#This Row],[Measured Value]]&lt;Table1689106[[#This Row],[Mean Value]],D308&lt;E308,D307&lt;E307,D306&lt;E306,D305&lt;E305,D304&lt;E304,D303&lt;E303,D302&lt;E302)</f>
        <v>0</v>
      </c>
      <c r="Q309" s="3" t="b">
        <f>AND(Table1689106[[#This Row],[Measured Value]]&gt;E308,E308&gt;E307,E307&gt;E306,E306&gt;E305,E305&gt;E304)</f>
        <v>0</v>
      </c>
      <c r="R309" s="3" t="b">
        <f>AND(Table1689106[[#This Row],[Measured Value]]&lt;E308,E308&lt;E307,E307&lt;E306,E306&lt;E305,E305&lt;E304)</f>
        <v>0</v>
      </c>
      <c r="S309" s="3" t="b">
        <f>AND(Table1689106[[#This Row],[Measured Value]]&gt;E308,E308&lt;E307,E307&gt;E306,E306&lt;E305,E305&gt;E304,E304&lt;E303,E303&gt;E302,E302&lt;E301,E301&gt;E300,E300&lt;E299,E299&gt;E298,E298&lt;E297,E297&gt;E296)</f>
        <v>0</v>
      </c>
      <c r="T309" s="3" t="b">
        <f>AND(Table1689106[[#This Row],[Measured Value]]&lt;F308,F308&gt;F307,F307&lt;F306,F306&gt;F305,F305&lt;F304,F304&gt;F303,F303&lt;F302,F302&gt;F301,F301&lt;F300,F300&gt;F299,F299&lt;F298,F298&gt;F297,F297&lt;F296)</f>
        <v>0</v>
      </c>
      <c r="AB309"/>
      <c r="AC309"/>
      <c r="AF309"/>
      <c r="AH309"/>
    </row>
    <row r="310" spans="1:34" x14ac:dyDescent="0.25">
      <c r="A310" s="2">
        <v>43375</v>
      </c>
      <c r="B310" s="17">
        <v>900</v>
      </c>
      <c r="C310" s="21" t="s">
        <v>30</v>
      </c>
      <c r="D310" s="25">
        <v>3.5</v>
      </c>
      <c r="E310" s="22">
        <f>'[1]pH meter #2__083118AM'!$O$2</f>
        <v>3.5073563535911592</v>
      </c>
      <c r="F3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43375.375</v>
      </c>
      <c r="G310" s="6">
        <f>Table1689106[[#This Row],[Mean Value]]+$V$2</f>
        <v>3.527303060242065</v>
      </c>
      <c r="H310" s="6">
        <f>Table1689106[[#This Row],[Mean Value]]-$V$2</f>
        <v>3.4874096469402533</v>
      </c>
      <c r="I310" s="26">
        <f>Table1689106[[#This Row],[Mean Value]]+$W$2</f>
        <v>3.5472497668929703</v>
      </c>
      <c r="J310" s="26">
        <f>Table1689106[[#This Row],[Mean Value]]-($W$2)</f>
        <v>3.467462940289348</v>
      </c>
      <c r="K310" s="8">
        <f>Table1689106[[#This Row],[Mean Value]]+$X$2</f>
        <v>3.5671964735438761</v>
      </c>
      <c r="L310" s="9">
        <f>Table1689106[[#This Row],[Mean Value]]-$X$2</f>
        <v>3.4475162336384422</v>
      </c>
      <c r="M310" s="23" t="str">
        <f t="array" ref="M310">IF(OR(D310&lt;$AF$2, D310&gt;$AE$2), "Yes", "No")</f>
        <v>No</v>
      </c>
      <c r="N310" s="3"/>
      <c r="O310" s="3" t="b">
        <f>AND(Table1689106[[#This Row],[Measured Value]]&gt;Table1689106[[#This Row],[Mean Value]],D309&gt;E309,D308&gt;E308,D307&gt;E307,D306&gt;E306,D305&gt;E305,D304&gt;E304,D303&gt;E303)</f>
        <v>0</v>
      </c>
      <c r="P310" s="3" t="b">
        <f>AND(Table1689106[[#This Row],[Measured Value]]&lt;Table1689106[[#This Row],[Mean Value]],D309&lt;E309,D308&lt;E308,D307&lt;E307,D306&lt;E306,D305&lt;E305,D304&lt;E304,D303&lt;E303)</f>
        <v>0</v>
      </c>
      <c r="Q310" s="3" t="b">
        <f>AND(Table1689106[[#This Row],[Measured Value]]&gt;E309,E309&gt;E308,E308&gt;E307,E307&gt;E306,E306&gt;E305)</f>
        <v>0</v>
      </c>
      <c r="R310" s="3" t="b">
        <f>AND(Table1689106[[#This Row],[Measured Value]]&lt;E309,E309&lt;E308,E308&lt;E307,E307&lt;E306,E306&lt;E305)</f>
        <v>0</v>
      </c>
      <c r="S310" s="3" t="b">
        <f>AND(Table1689106[[#This Row],[Measured Value]]&gt;E309,E309&lt;E308,E308&gt;E307,E307&lt;E306,E306&gt;E305,E305&lt;E304,E304&gt;E303,E303&lt;E302,E302&gt;E301,E301&lt;E300,E300&gt;E299,E299&lt;E298,E298&gt;E297)</f>
        <v>0</v>
      </c>
      <c r="T310" s="3" t="b">
        <f>AND(Table1689106[[#This Row],[Measured Value]]&lt;F309,F309&gt;F308,F308&lt;F307,F307&gt;F306,F306&lt;F305,F305&gt;F304,F304&lt;F303,F303&gt;F302,F302&lt;F301,F301&gt;F300,F300&lt;F299,F299&gt;F298,F298&lt;F297)</f>
        <v>0</v>
      </c>
      <c r="AB310"/>
      <c r="AC310"/>
      <c r="AF310"/>
      <c r="AH310"/>
    </row>
    <row r="311" spans="1:34" x14ac:dyDescent="0.25">
      <c r="A311" s="2">
        <v>43375</v>
      </c>
      <c r="B311" s="17">
        <v>930</v>
      </c>
      <c r="C311" s="21" t="s">
        <v>39</v>
      </c>
      <c r="D311" s="25">
        <v>3.51</v>
      </c>
      <c r="E311" s="22">
        <f>'[1]pH meter #2__083118AM'!$O$2</f>
        <v>3.5073563535911592</v>
      </c>
      <c r="F3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43375.395833333336</v>
      </c>
      <c r="G311" s="6">
        <f>Table1689106[[#This Row],[Mean Value]]+$V$2</f>
        <v>3.527303060242065</v>
      </c>
      <c r="H311" s="6">
        <f>Table1689106[[#This Row],[Mean Value]]-$V$2</f>
        <v>3.4874096469402533</v>
      </c>
      <c r="I311" s="26">
        <f>Table1689106[[#This Row],[Mean Value]]+$W$2</f>
        <v>3.5472497668929703</v>
      </c>
      <c r="J311" s="26">
        <f>Table1689106[[#This Row],[Mean Value]]-($W$2)</f>
        <v>3.467462940289348</v>
      </c>
      <c r="K311" s="8">
        <f>Table1689106[[#This Row],[Mean Value]]+$X$2</f>
        <v>3.5671964735438761</v>
      </c>
      <c r="L311" s="9">
        <f>Table1689106[[#This Row],[Mean Value]]-$X$2</f>
        <v>3.4475162336384422</v>
      </c>
      <c r="M311" s="23" t="str">
        <f t="array" ref="M311">IF(OR(D311&lt;$AF$2, D311&gt;$AE$2), "Yes", "No")</f>
        <v>No</v>
      </c>
      <c r="N311" s="3"/>
      <c r="O311" s="3" t="b">
        <f>AND(Table1689106[[#This Row],[Measured Value]]&gt;Table1689106[[#This Row],[Mean Value]],D310&gt;E310,D309&gt;E309,D308&gt;E308,D307&gt;E307,D306&gt;E306,D305&gt;E305,D304&gt;E304)</f>
        <v>0</v>
      </c>
      <c r="P311" s="3" t="b">
        <f>AND(Table1689106[[#This Row],[Measured Value]]&lt;Table1689106[[#This Row],[Mean Value]],D310&lt;E310,D309&lt;E309,D308&lt;E308,D307&lt;E307,D306&lt;E306,D305&lt;E305,D304&lt;E304)</f>
        <v>0</v>
      </c>
      <c r="Q311" s="3" t="b">
        <f>AND(Table1689106[[#This Row],[Measured Value]]&gt;E310,E310&gt;E309,E309&gt;E308,E308&gt;E307,E307&gt;E306)</f>
        <v>0</v>
      </c>
      <c r="R311" s="3" t="b">
        <f>AND(Table1689106[[#This Row],[Measured Value]]&lt;E310,E310&lt;E309,E309&lt;E308,E308&lt;E307,E307&lt;E306)</f>
        <v>0</v>
      </c>
      <c r="S311" s="3" t="b">
        <f>AND(Table1689106[[#This Row],[Measured Value]]&gt;E310,E310&lt;E309,E309&gt;E308,E308&lt;E307,E307&gt;E306,E306&lt;E305,E305&gt;E304,E304&lt;E303,E303&gt;E302,E302&lt;E301,E301&gt;E300,E300&lt;E299,E299&gt;E298)</f>
        <v>0</v>
      </c>
      <c r="T311" s="3" t="b">
        <f>AND(Table1689106[[#This Row],[Measured Value]]&lt;F310,F310&gt;F309,F309&lt;F308,F308&gt;F307,F307&lt;F306,F306&gt;F305,F305&lt;F304,F304&gt;F303,F303&lt;F302,F302&gt;F301,F301&lt;F300,F300&gt;F299,F299&lt;F298)</f>
        <v>0</v>
      </c>
      <c r="AB311"/>
      <c r="AC311"/>
      <c r="AF311"/>
      <c r="AH311"/>
    </row>
    <row r="312" spans="1:34" x14ac:dyDescent="0.25">
      <c r="A312" s="2">
        <v>43375</v>
      </c>
      <c r="B312" s="17">
        <v>932</v>
      </c>
      <c r="C312" s="21" t="s">
        <v>31</v>
      </c>
      <c r="D312" s="25">
        <v>3.51</v>
      </c>
      <c r="E312" s="22">
        <f>'[1]pH meter #2__083118AM'!$O$2</f>
        <v>3.5073563535911592</v>
      </c>
      <c r="F3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43375.397222222222</v>
      </c>
      <c r="G312" s="6">
        <f>Table1689106[[#This Row],[Mean Value]]+$V$2</f>
        <v>3.527303060242065</v>
      </c>
      <c r="H312" s="6">
        <f>Table1689106[[#This Row],[Mean Value]]-$V$2</f>
        <v>3.4874096469402533</v>
      </c>
      <c r="I312" s="26">
        <f>Table1689106[[#This Row],[Mean Value]]+$W$2</f>
        <v>3.5472497668929703</v>
      </c>
      <c r="J312" s="26">
        <f>Table1689106[[#This Row],[Mean Value]]-($W$2)</f>
        <v>3.467462940289348</v>
      </c>
      <c r="K312" s="8">
        <f>Table1689106[[#This Row],[Mean Value]]+$X$2</f>
        <v>3.5671964735438761</v>
      </c>
      <c r="L312" s="9">
        <f>Table1689106[[#This Row],[Mean Value]]-$X$2</f>
        <v>3.4475162336384422</v>
      </c>
      <c r="M312" s="23" t="str">
        <f t="array" ref="M312">IF(OR(D312&lt;$AF$2, D312&gt;$AE$2), "Yes", "No")</f>
        <v>No</v>
      </c>
      <c r="N312" s="3"/>
      <c r="O312" s="3" t="b">
        <f>AND(Table1689106[[#This Row],[Measured Value]]&gt;Table1689106[[#This Row],[Mean Value]],D311&gt;E311,D310&gt;E310,D309&gt;E309,D308&gt;E308,D307&gt;E307,D306&gt;E306,D305&gt;E305)</f>
        <v>0</v>
      </c>
      <c r="P312" s="3" t="b">
        <f>AND(Table1689106[[#This Row],[Measured Value]]&lt;Table1689106[[#This Row],[Mean Value]],D311&lt;E311,D310&lt;E310,D309&lt;E309,D308&lt;E308,D307&lt;E307,D306&lt;E306,D305&lt;E305)</f>
        <v>0</v>
      </c>
      <c r="Q312" s="3" t="b">
        <f>AND(Table1689106[[#This Row],[Measured Value]]&gt;E311,E311&gt;E310,E310&gt;E309,E309&gt;E308,E308&gt;E307)</f>
        <v>0</v>
      </c>
      <c r="R312" s="3" t="b">
        <f>AND(Table1689106[[#This Row],[Measured Value]]&lt;E311,E311&lt;E310,E310&lt;E309,E309&lt;E308,E308&lt;E307)</f>
        <v>0</v>
      </c>
      <c r="S312" s="3" t="b">
        <f>AND(Table1689106[[#This Row],[Measured Value]]&gt;E311,E311&lt;E310,E310&gt;E309,E309&lt;E308,E308&gt;E307,E307&lt;E306,E306&gt;E305,E305&lt;E304,E304&gt;E303,E303&lt;E302,E302&gt;E301,E301&lt;E300,E300&gt;E299)</f>
        <v>0</v>
      </c>
      <c r="T312" s="3" t="b">
        <f>AND(Table1689106[[#This Row],[Measured Value]]&lt;F311,F311&gt;F310,F310&lt;F309,F309&gt;F308,F308&lt;F307,F307&gt;F306,F306&lt;F305,F305&gt;F304,F304&lt;F303,F303&gt;F302,F302&lt;F301,F301&gt;F300,F300&lt;F299)</f>
        <v>0</v>
      </c>
      <c r="AB312"/>
      <c r="AC312"/>
      <c r="AF312"/>
      <c r="AH312"/>
    </row>
    <row r="313" spans="1:34" x14ac:dyDescent="0.25">
      <c r="A313" s="2">
        <v>43375</v>
      </c>
      <c r="B313" s="17">
        <v>1000</v>
      </c>
      <c r="C313" s="21" t="s">
        <v>30</v>
      </c>
      <c r="D313" s="25">
        <v>3.5</v>
      </c>
      <c r="E313" s="22">
        <f>'[1]pH meter #2__083118AM'!$O$2</f>
        <v>3.5073563535911592</v>
      </c>
      <c r="F3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43375.416666666664</v>
      </c>
      <c r="G313" s="6">
        <f>Table1689106[[#This Row],[Mean Value]]+$V$2</f>
        <v>3.527303060242065</v>
      </c>
      <c r="H313" s="6">
        <f>Table1689106[[#This Row],[Mean Value]]-$V$2</f>
        <v>3.4874096469402533</v>
      </c>
      <c r="I313" s="26">
        <f>Table1689106[[#This Row],[Mean Value]]+$W$2</f>
        <v>3.5472497668929703</v>
      </c>
      <c r="J313" s="26">
        <f>Table1689106[[#This Row],[Mean Value]]-($W$2)</f>
        <v>3.467462940289348</v>
      </c>
      <c r="K313" s="8">
        <f>Table1689106[[#This Row],[Mean Value]]+$X$2</f>
        <v>3.5671964735438761</v>
      </c>
      <c r="L313" s="9">
        <f>Table1689106[[#This Row],[Mean Value]]-$X$2</f>
        <v>3.4475162336384422</v>
      </c>
      <c r="M313" s="23" t="str">
        <f t="array" ref="M313">IF(OR(D313&lt;$AF$2, D313&gt;$AE$2), "Yes", "No")</f>
        <v>No</v>
      </c>
      <c r="N313" s="3"/>
      <c r="O313" s="3" t="b">
        <f>AND(Table1689106[[#This Row],[Measured Value]]&gt;Table1689106[[#This Row],[Mean Value]],D312&gt;E312,D311&gt;E311,D310&gt;E310,D309&gt;E309,D308&gt;E308,D307&gt;E307,D306&gt;E306)</f>
        <v>0</v>
      </c>
      <c r="P313" s="3" t="b">
        <f>AND(Table1689106[[#This Row],[Measured Value]]&lt;Table1689106[[#This Row],[Mean Value]],D312&lt;E312,D311&lt;E311,D310&lt;E310,D309&lt;E309,D308&lt;E308,D307&lt;E307,D306&lt;E306)</f>
        <v>0</v>
      </c>
      <c r="Q313" s="3" t="b">
        <f>AND(Table1689106[[#This Row],[Measured Value]]&gt;E312,E312&gt;E311,E311&gt;E310,E310&gt;E309,E309&gt;E308)</f>
        <v>0</v>
      </c>
      <c r="R313" s="3" t="b">
        <f>AND(Table1689106[[#This Row],[Measured Value]]&lt;E312,E312&lt;E311,E311&lt;E310,E310&lt;E309,E309&lt;E308)</f>
        <v>0</v>
      </c>
      <c r="S313" s="3" t="b">
        <f>AND(Table1689106[[#This Row],[Measured Value]]&gt;E312,E312&lt;E311,E311&gt;E310,E310&lt;E309,E309&gt;E308,E308&lt;E307,E307&gt;E306,E306&lt;E305,E305&gt;E304,E304&lt;E303,E303&gt;E302,E302&lt;E301,E301&gt;E300)</f>
        <v>0</v>
      </c>
      <c r="T313" s="3" t="b">
        <f>AND(Table1689106[[#This Row],[Measured Value]]&lt;F312,F312&gt;F311,F311&lt;F310,F310&gt;F309,F309&lt;F308,F308&gt;F307,F307&lt;F306,F306&gt;F305,F305&lt;F304,F304&gt;F303,F303&lt;F302,F302&gt;F301,F301&lt;F300)</f>
        <v>0</v>
      </c>
      <c r="AB313"/>
      <c r="AC313"/>
      <c r="AF313"/>
      <c r="AH313"/>
    </row>
    <row r="314" spans="1:34" x14ac:dyDescent="0.25">
      <c r="A314" s="2">
        <v>43375</v>
      </c>
      <c r="B314" s="17">
        <v>1020</v>
      </c>
      <c r="C314" s="21" t="s">
        <v>30</v>
      </c>
      <c r="D314" s="25">
        <v>3.5</v>
      </c>
      <c r="E314" s="22">
        <f>'[1]pH meter #2__083118AM'!$O$2</f>
        <v>3.5073563535911592</v>
      </c>
      <c r="F3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43375.430555555555</v>
      </c>
      <c r="G314" s="6">
        <f>Table1689106[[#This Row],[Mean Value]]+$V$2</f>
        <v>3.527303060242065</v>
      </c>
      <c r="H314" s="6">
        <f>Table1689106[[#This Row],[Mean Value]]-$V$2</f>
        <v>3.4874096469402533</v>
      </c>
      <c r="I314" s="26">
        <f>Table1689106[[#This Row],[Mean Value]]+$W$2</f>
        <v>3.5472497668929703</v>
      </c>
      <c r="J314" s="26">
        <f>Table1689106[[#This Row],[Mean Value]]-($W$2)</f>
        <v>3.467462940289348</v>
      </c>
      <c r="K314" s="8">
        <f>Table1689106[[#This Row],[Mean Value]]+$X$2</f>
        <v>3.5671964735438761</v>
      </c>
      <c r="L314" s="9">
        <f>Table1689106[[#This Row],[Mean Value]]-$X$2</f>
        <v>3.4475162336384422</v>
      </c>
      <c r="M314" s="23" t="str">
        <f t="array" ref="M314">IF(OR(D314&lt;$AF$2, D314&gt;$AE$2), "Yes", "No")</f>
        <v>No</v>
      </c>
      <c r="N314" s="3"/>
      <c r="O314" s="3" t="b">
        <f>AND(Table1689106[[#This Row],[Measured Value]]&gt;Table1689106[[#This Row],[Mean Value]],D313&gt;E313,D312&gt;E312,D311&gt;E311,D310&gt;E310,D309&gt;E309,D308&gt;E308,D307&gt;E307)</f>
        <v>0</v>
      </c>
      <c r="P314" s="3" t="b">
        <f>AND(Table1689106[[#This Row],[Measured Value]]&lt;Table1689106[[#This Row],[Mean Value]],D313&lt;E313,D312&lt;E312,D311&lt;E311,D310&lt;E310,D309&lt;E309,D308&lt;E308,D307&lt;E307)</f>
        <v>0</v>
      </c>
      <c r="Q314" s="3" t="b">
        <f>AND(Table1689106[[#This Row],[Measured Value]]&gt;E313,E313&gt;E312,E312&gt;E311,E311&gt;E310,E310&gt;E309)</f>
        <v>0</v>
      </c>
      <c r="R314" s="3" t="b">
        <f>AND(Table1689106[[#This Row],[Measured Value]]&lt;E313,E313&lt;E312,E312&lt;E311,E311&lt;E310,E310&lt;E309)</f>
        <v>0</v>
      </c>
      <c r="S314" s="3" t="b">
        <f>AND(Table1689106[[#This Row],[Measured Value]]&gt;E313,E313&lt;E312,E312&gt;E311,E311&lt;E310,E310&gt;E309,E309&lt;E308,E308&gt;E307,E307&lt;E306,E306&gt;E305,E305&lt;E304,E304&gt;E303,E303&lt;E302,E302&gt;E301)</f>
        <v>0</v>
      </c>
      <c r="T314" s="3" t="b">
        <f>AND(Table1689106[[#This Row],[Measured Value]]&lt;F313,F313&gt;F312,F312&lt;F311,F311&gt;F310,F310&lt;F309,F309&gt;F308,F308&lt;F307,F307&gt;F306,F306&lt;F305,F305&gt;F304,F304&lt;F303,F303&gt;F302,F302&lt;F301)</f>
        <v>0</v>
      </c>
      <c r="AB314"/>
      <c r="AC314"/>
      <c r="AF314"/>
      <c r="AH314"/>
    </row>
    <row r="315" spans="1:34" x14ac:dyDescent="0.25">
      <c r="A315" s="2">
        <v>43375</v>
      </c>
      <c r="B315" s="17">
        <v>1028</v>
      </c>
      <c r="C315" s="21" t="s">
        <v>32</v>
      </c>
      <c r="D315" s="25">
        <v>3.5</v>
      </c>
      <c r="E315" s="22">
        <f>'[1]pH meter #2__083118AM'!$O$2</f>
        <v>3.5073563535911592</v>
      </c>
      <c r="F3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43375.436111111114</v>
      </c>
      <c r="G315" s="6">
        <f>Table1689106[[#This Row],[Mean Value]]+$V$2</f>
        <v>3.527303060242065</v>
      </c>
      <c r="H315" s="6">
        <f>Table1689106[[#This Row],[Mean Value]]-$V$2</f>
        <v>3.4874096469402533</v>
      </c>
      <c r="I315" s="26">
        <f>Table1689106[[#This Row],[Mean Value]]+$W$2</f>
        <v>3.5472497668929703</v>
      </c>
      <c r="J315" s="26">
        <f>Table1689106[[#This Row],[Mean Value]]-($W$2)</f>
        <v>3.467462940289348</v>
      </c>
      <c r="K315" s="8">
        <f>Table1689106[[#This Row],[Mean Value]]+$X$2</f>
        <v>3.5671964735438761</v>
      </c>
      <c r="L315" s="9">
        <f>Table1689106[[#This Row],[Mean Value]]-$X$2</f>
        <v>3.4475162336384422</v>
      </c>
      <c r="M315" s="23" t="str">
        <f t="array" ref="M315">IF(OR(D315&lt;$AF$2, D315&gt;$AE$2), "Yes", "No")</f>
        <v>No</v>
      </c>
      <c r="N315" s="3"/>
      <c r="O315" s="3" t="b">
        <f>AND(Table1689106[[#This Row],[Measured Value]]&gt;Table1689106[[#This Row],[Mean Value]],D314&gt;E314,D313&gt;E313,D312&gt;E312,D311&gt;E311,D310&gt;E310,D309&gt;E309,D308&gt;E308)</f>
        <v>0</v>
      </c>
      <c r="P315" s="3" t="b">
        <f>AND(Table1689106[[#This Row],[Measured Value]]&lt;Table1689106[[#This Row],[Mean Value]],D314&lt;E314,D313&lt;E313,D312&lt;E312,D311&lt;E311,D310&lt;E310,D309&lt;E309,D308&lt;E308)</f>
        <v>0</v>
      </c>
      <c r="Q315" s="3" t="b">
        <f>AND(Table1689106[[#This Row],[Measured Value]]&gt;E314,E314&gt;E313,E313&gt;E312,E312&gt;E311,E311&gt;E310)</f>
        <v>0</v>
      </c>
      <c r="R315" s="3" t="b">
        <f>AND(Table1689106[[#This Row],[Measured Value]]&lt;E314,E314&lt;E313,E313&lt;E312,E312&lt;E311,E311&lt;E310)</f>
        <v>0</v>
      </c>
      <c r="S315" s="3" t="b">
        <f>AND(Table1689106[[#This Row],[Measured Value]]&gt;E314,E314&lt;E313,E313&gt;E312,E312&lt;E311,E311&gt;E310,E310&lt;E309,E309&gt;E308,E308&lt;E307,E307&gt;E306,E306&lt;E305,E305&gt;E304,E304&lt;E303,E303&gt;E302)</f>
        <v>0</v>
      </c>
      <c r="T315" s="3" t="b">
        <f>AND(Table1689106[[#This Row],[Measured Value]]&lt;F314,F314&gt;F313,F313&lt;F312,F312&gt;F311,F311&lt;F310,F310&gt;F309,F309&lt;F308,F308&gt;F307,F307&lt;F306,F306&gt;F305,F305&lt;F304,F304&gt;F303,F303&lt;F302)</f>
        <v>0</v>
      </c>
      <c r="AB315"/>
      <c r="AC315"/>
      <c r="AF315"/>
      <c r="AH315"/>
    </row>
    <row r="316" spans="1:34" x14ac:dyDescent="0.25">
      <c r="A316" s="2">
        <v>43375</v>
      </c>
      <c r="B316" s="17">
        <v>1236</v>
      </c>
      <c r="C316" s="21" t="s">
        <v>31</v>
      </c>
      <c r="D316" s="25">
        <v>3.49</v>
      </c>
      <c r="E316" s="22">
        <f>'[1]pH meter #2__083118AM'!$O$2</f>
        <v>3.5073563535911592</v>
      </c>
      <c r="F3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43375.525000000001</v>
      </c>
      <c r="G316" s="6">
        <f>Table1689106[[#This Row],[Mean Value]]+$V$2</f>
        <v>3.527303060242065</v>
      </c>
      <c r="H316" s="6">
        <f>Table1689106[[#This Row],[Mean Value]]-$V$2</f>
        <v>3.4874096469402533</v>
      </c>
      <c r="I316" s="26">
        <f>Table1689106[[#This Row],[Mean Value]]+$W$2</f>
        <v>3.5472497668929703</v>
      </c>
      <c r="J316" s="26">
        <f>Table1689106[[#This Row],[Mean Value]]-($W$2)</f>
        <v>3.467462940289348</v>
      </c>
      <c r="K316" s="8">
        <f>Table1689106[[#This Row],[Mean Value]]+$X$2</f>
        <v>3.5671964735438761</v>
      </c>
      <c r="L316" s="9">
        <f>Table1689106[[#This Row],[Mean Value]]-$X$2</f>
        <v>3.4475162336384422</v>
      </c>
      <c r="M316" s="23" t="str">
        <f t="array" ref="M316">IF(OR(D316&lt;$AF$2, D316&gt;$AE$2), "Yes", "No")</f>
        <v>No</v>
      </c>
      <c r="N316" s="3"/>
      <c r="O316" s="3" t="b">
        <f>AND(Table1689106[[#This Row],[Measured Value]]&gt;Table1689106[[#This Row],[Mean Value]],D315&gt;E315,D314&gt;E314,D313&gt;E313,D312&gt;E312,D311&gt;E311,D310&gt;E310,D309&gt;E309)</f>
        <v>0</v>
      </c>
      <c r="P316" s="3" t="b">
        <f>AND(Table1689106[[#This Row],[Measured Value]]&lt;Table1689106[[#This Row],[Mean Value]],D315&lt;E315,D314&lt;E314,D313&lt;E313,D312&lt;E312,D311&lt;E311,D310&lt;E310,D309&lt;E309)</f>
        <v>0</v>
      </c>
      <c r="Q316" s="3" t="b">
        <f>AND(Table1689106[[#This Row],[Measured Value]]&gt;E315,E315&gt;E314,E314&gt;E313,E313&gt;E312,E312&gt;E311)</f>
        <v>0</v>
      </c>
      <c r="R316" s="3" t="b">
        <f>AND(Table1689106[[#This Row],[Measured Value]]&lt;E315,E315&lt;E314,E314&lt;E313,E313&lt;E312,E312&lt;E311)</f>
        <v>0</v>
      </c>
      <c r="S316" s="3" t="b">
        <f>AND(Table1689106[[#This Row],[Measured Value]]&gt;E315,E315&lt;E314,E314&gt;E313,E313&lt;E312,E312&gt;E311,E311&lt;E310,E310&gt;E309,E309&lt;E308,E308&gt;E307,E307&lt;E306,E306&gt;E305,E305&lt;E304,E304&gt;E303)</f>
        <v>0</v>
      </c>
      <c r="T316" s="3" t="b">
        <f>AND(Table1689106[[#This Row],[Measured Value]]&lt;F315,F315&gt;F314,F314&lt;F313,F313&gt;F312,F312&lt;F311,F311&gt;F310,F310&lt;F309,F309&gt;F308,F308&lt;F307,F307&gt;F306,F306&lt;F305,F305&gt;F304,F304&lt;F303)</f>
        <v>0</v>
      </c>
      <c r="AB316"/>
      <c r="AC316"/>
      <c r="AF316"/>
      <c r="AH316"/>
    </row>
    <row r="317" spans="1:34" x14ac:dyDescent="0.25">
      <c r="A317" s="2">
        <v>43375</v>
      </c>
      <c r="B317" s="17">
        <v>1303</v>
      </c>
      <c r="C317" s="21" t="s">
        <v>34</v>
      </c>
      <c r="D317" s="25">
        <v>3.49</v>
      </c>
      <c r="E317" s="22">
        <f>'[1]pH meter #2__083118AM'!$O$2</f>
        <v>3.5073563535911592</v>
      </c>
      <c r="F3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43375.543749999997</v>
      </c>
      <c r="G317" s="6">
        <f>Table1689106[[#This Row],[Mean Value]]+$V$2</f>
        <v>3.527303060242065</v>
      </c>
      <c r="H317" s="6">
        <f>Table1689106[[#This Row],[Mean Value]]-$V$2</f>
        <v>3.4874096469402533</v>
      </c>
      <c r="I317" s="26">
        <f>Table1689106[[#This Row],[Mean Value]]+$W$2</f>
        <v>3.5472497668929703</v>
      </c>
      <c r="J317" s="26">
        <f>Table1689106[[#This Row],[Mean Value]]-($W$2)</f>
        <v>3.467462940289348</v>
      </c>
      <c r="K317" s="8">
        <f>Table1689106[[#This Row],[Mean Value]]+$X$2</f>
        <v>3.5671964735438761</v>
      </c>
      <c r="L317" s="9">
        <f>Table1689106[[#This Row],[Mean Value]]-$X$2</f>
        <v>3.4475162336384422</v>
      </c>
      <c r="M317" s="23" t="str">
        <f t="array" ref="M317">IF(OR(D317&lt;$AF$2, D317&gt;$AE$2), "Yes", "No")</f>
        <v>No</v>
      </c>
      <c r="N317" s="3"/>
      <c r="O317" s="3" t="b">
        <f>AND(Table1689106[[#This Row],[Measured Value]]&gt;Table1689106[[#This Row],[Mean Value]],D316&gt;E316,D315&gt;E315,D314&gt;E314,D313&gt;E313,D312&gt;E312,D311&gt;E311,D310&gt;E310)</f>
        <v>0</v>
      </c>
      <c r="P317" s="3" t="b">
        <f>AND(Table1689106[[#This Row],[Measured Value]]&lt;Table1689106[[#This Row],[Mean Value]],D316&lt;E316,D315&lt;E315,D314&lt;E314,D313&lt;E313,D312&lt;E312,D311&lt;E311,D310&lt;E310)</f>
        <v>0</v>
      </c>
      <c r="Q317" s="3" t="b">
        <f>AND(Table1689106[[#This Row],[Measured Value]]&gt;E316,E316&gt;E315,E315&gt;E314,E314&gt;E313,E313&gt;E312)</f>
        <v>0</v>
      </c>
      <c r="R317" s="3" t="b">
        <f>AND(Table1689106[[#This Row],[Measured Value]]&lt;E316,E316&lt;E315,E315&lt;E314,E314&lt;E313,E313&lt;E312)</f>
        <v>0</v>
      </c>
      <c r="S317" s="3" t="b">
        <f>AND(Table1689106[[#This Row],[Measured Value]]&gt;E316,E316&lt;E315,E315&gt;E314,E314&lt;E313,E313&gt;E312,E312&lt;E311,E311&gt;E310,E310&lt;E309,E309&gt;E308,E308&lt;E307,E307&gt;E306,E306&lt;E305,E305&gt;E304)</f>
        <v>0</v>
      </c>
      <c r="T317" s="3" t="b">
        <f>AND(Table1689106[[#This Row],[Measured Value]]&lt;F316,F316&gt;F315,F315&lt;F314,F314&gt;F313,F313&lt;F312,F312&gt;F311,F311&lt;F310,F310&gt;F309,F309&lt;F308,F308&gt;F307,F307&lt;F306,F306&gt;F305,F305&lt;F304)</f>
        <v>0</v>
      </c>
      <c r="AB317"/>
      <c r="AC317"/>
      <c r="AF317"/>
      <c r="AH317"/>
    </row>
    <row r="318" spans="1:34" x14ac:dyDescent="0.25">
      <c r="A318" s="2">
        <v>43375</v>
      </c>
      <c r="B318" s="17">
        <v>1449</v>
      </c>
      <c r="C318" s="21" t="s">
        <v>39</v>
      </c>
      <c r="D318" s="25">
        <v>3.49</v>
      </c>
      <c r="E318" s="22">
        <f>'[1]pH meter #2__083118AM'!$O$2</f>
        <v>3.5073563535911592</v>
      </c>
      <c r="F3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43375.617361111108</v>
      </c>
      <c r="G318" s="6">
        <f>Table1689106[[#This Row],[Mean Value]]+$V$2</f>
        <v>3.527303060242065</v>
      </c>
      <c r="H318" s="6">
        <f>Table1689106[[#This Row],[Mean Value]]-$V$2</f>
        <v>3.4874096469402533</v>
      </c>
      <c r="I318" s="26">
        <f>Table1689106[[#This Row],[Mean Value]]+$W$2</f>
        <v>3.5472497668929703</v>
      </c>
      <c r="J318" s="26">
        <f>Table1689106[[#This Row],[Mean Value]]-($W$2)</f>
        <v>3.467462940289348</v>
      </c>
      <c r="K318" s="8">
        <f>Table1689106[[#This Row],[Mean Value]]+$X$2</f>
        <v>3.5671964735438761</v>
      </c>
      <c r="L318" s="9">
        <f>Table1689106[[#This Row],[Mean Value]]-$X$2</f>
        <v>3.4475162336384422</v>
      </c>
      <c r="M318" s="23" t="str">
        <f t="array" ref="M318">IF(OR(D318&lt;$AF$2, D318&gt;$AE$2), "Yes", "No")</f>
        <v>No</v>
      </c>
      <c r="N318" s="3"/>
      <c r="O318" s="3" t="b">
        <f>AND(Table1689106[[#This Row],[Measured Value]]&gt;Table1689106[[#This Row],[Mean Value]],D317&gt;E317,D316&gt;E316,D315&gt;E315,D314&gt;E314,D313&gt;E313,D312&gt;E312,D311&gt;E311)</f>
        <v>0</v>
      </c>
      <c r="P318" s="3" t="b">
        <f>AND(Table1689106[[#This Row],[Measured Value]]&lt;Table1689106[[#This Row],[Mean Value]],D317&lt;E317,D316&lt;E316,D315&lt;E315,D314&lt;E314,D313&lt;E313,D312&lt;E312,D311&lt;E311)</f>
        <v>0</v>
      </c>
      <c r="Q318" s="3" t="b">
        <f>AND(Table1689106[[#This Row],[Measured Value]]&gt;E317,E317&gt;E316,E316&gt;E315,E315&gt;E314,E314&gt;E313)</f>
        <v>0</v>
      </c>
      <c r="R318" s="3" t="b">
        <f>AND(Table1689106[[#This Row],[Measured Value]]&lt;E317,E317&lt;E316,E316&lt;E315,E315&lt;E314,E314&lt;E313)</f>
        <v>0</v>
      </c>
      <c r="S318" s="3" t="b">
        <f>AND(Table1689106[[#This Row],[Measured Value]]&gt;E317,E317&lt;E316,E316&gt;E315,E315&lt;E314,E314&gt;E313,E313&lt;E312,E312&gt;E311,E311&lt;E310,E310&gt;E309,E309&lt;E308,E308&gt;E307,E307&lt;E306,E306&gt;E305)</f>
        <v>0</v>
      </c>
      <c r="T318" s="3" t="b">
        <f>AND(Table1689106[[#This Row],[Measured Value]]&lt;F317,F317&gt;F316,F316&lt;F315,F315&gt;F314,F314&lt;F313,F313&gt;F312,F312&lt;F311,F311&gt;F310,F310&lt;F309,F309&gt;F308,F308&lt;F307,F307&gt;F306,F306&lt;F305)</f>
        <v>0</v>
      </c>
      <c r="AB318"/>
      <c r="AC318"/>
      <c r="AF318"/>
      <c r="AH318"/>
    </row>
    <row r="319" spans="1:34" x14ac:dyDescent="0.25">
      <c r="A319" s="2">
        <v>43375</v>
      </c>
      <c r="B319" s="17">
        <v>1520</v>
      </c>
      <c r="C319" s="21" t="s">
        <v>34</v>
      </c>
      <c r="D319" s="25">
        <v>3.49</v>
      </c>
      <c r="E319" s="22">
        <f>'[1]pH meter #2__083118AM'!$O$2</f>
        <v>3.5073563535911592</v>
      </c>
      <c r="F3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43375.638888888891</v>
      </c>
      <c r="G319" s="6">
        <f>Table1689106[[#This Row],[Mean Value]]+$V$2</f>
        <v>3.527303060242065</v>
      </c>
      <c r="H319" s="6">
        <f>Table1689106[[#This Row],[Mean Value]]-$V$2</f>
        <v>3.4874096469402533</v>
      </c>
      <c r="I319" s="26">
        <f>Table1689106[[#This Row],[Mean Value]]+$W$2</f>
        <v>3.5472497668929703</v>
      </c>
      <c r="J319" s="26">
        <f>Table1689106[[#This Row],[Mean Value]]-($W$2)</f>
        <v>3.467462940289348</v>
      </c>
      <c r="K319" s="8">
        <f>Table1689106[[#This Row],[Mean Value]]+$X$2</f>
        <v>3.5671964735438761</v>
      </c>
      <c r="L319" s="9">
        <f>Table1689106[[#This Row],[Mean Value]]-$X$2</f>
        <v>3.4475162336384422</v>
      </c>
      <c r="M319" s="23" t="str">
        <f t="array" ref="M319">IF(OR(D319&lt;$AF$2, D319&gt;$AE$2), "Yes", "No")</f>
        <v>No</v>
      </c>
      <c r="N319" s="3"/>
      <c r="O319" s="3" t="b">
        <f>AND(Table1689106[[#This Row],[Measured Value]]&gt;Table1689106[[#This Row],[Mean Value]],D318&gt;E318,D317&gt;E317,D316&gt;E316,D315&gt;E315,D314&gt;E314,D313&gt;E313,D312&gt;E312)</f>
        <v>0</v>
      </c>
      <c r="P319" s="3" t="b">
        <f>AND(Table1689106[[#This Row],[Measured Value]]&lt;Table1689106[[#This Row],[Mean Value]],D318&lt;E318,D317&lt;E317,D316&lt;E316,D315&lt;E315,D314&lt;E314,D313&lt;E313,D312&lt;E312)</f>
        <v>0</v>
      </c>
      <c r="Q319" s="3" t="b">
        <f>AND(Table1689106[[#This Row],[Measured Value]]&gt;E318,E318&gt;E317,E317&gt;E316,E316&gt;E315,E315&gt;E314)</f>
        <v>0</v>
      </c>
      <c r="R319" s="3" t="b">
        <f>AND(Table1689106[[#This Row],[Measured Value]]&lt;E318,E318&lt;E317,E317&lt;E316,E316&lt;E315,E315&lt;E314)</f>
        <v>0</v>
      </c>
      <c r="S319" s="3" t="b">
        <f>AND(Table1689106[[#This Row],[Measured Value]]&gt;E318,E318&lt;E317,E317&gt;E316,E316&lt;E315,E315&gt;E314,E314&lt;E313,E313&gt;E312,E312&lt;E311,E311&gt;E310,E310&lt;E309,E309&gt;E308,E308&lt;E307,E307&gt;E306)</f>
        <v>0</v>
      </c>
      <c r="T319" s="3" t="b">
        <f>AND(Table1689106[[#This Row],[Measured Value]]&lt;F318,F318&gt;F317,F317&lt;F316,F316&gt;F315,F315&lt;F314,F314&gt;F313,F313&lt;F312,F312&gt;F311,F311&lt;F310,F310&gt;F309,F309&lt;F308,F308&gt;F307,F307&lt;F306)</f>
        <v>0</v>
      </c>
      <c r="AB319"/>
      <c r="AC319"/>
      <c r="AF319"/>
      <c r="AH319"/>
    </row>
    <row r="320" spans="1:34" x14ac:dyDescent="0.25">
      <c r="A320" s="2">
        <v>43375</v>
      </c>
      <c r="B320" s="17">
        <v>1540</v>
      </c>
      <c r="C320" s="21" t="s">
        <v>34</v>
      </c>
      <c r="D320" s="25">
        <v>3.48</v>
      </c>
      <c r="E320" s="22">
        <f>'[1]pH meter #2__083118AM'!$O$2</f>
        <v>3.5073563535911592</v>
      </c>
      <c r="F3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43375.652777777781</v>
      </c>
      <c r="G320" s="6">
        <f>Table1689106[[#This Row],[Mean Value]]+$V$2</f>
        <v>3.527303060242065</v>
      </c>
      <c r="H320" s="6">
        <f>Table1689106[[#This Row],[Mean Value]]-$V$2</f>
        <v>3.4874096469402533</v>
      </c>
      <c r="I320" s="26">
        <f>Table1689106[[#This Row],[Mean Value]]+$W$2</f>
        <v>3.5472497668929703</v>
      </c>
      <c r="J320" s="26">
        <f>Table1689106[[#This Row],[Mean Value]]-($W$2)</f>
        <v>3.467462940289348</v>
      </c>
      <c r="K320" s="8">
        <f>Table1689106[[#This Row],[Mean Value]]+$X$2</f>
        <v>3.5671964735438761</v>
      </c>
      <c r="L320" s="9">
        <f>Table1689106[[#This Row],[Mean Value]]-$X$2</f>
        <v>3.4475162336384422</v>
      </c>
      <c r="M320" s="23" t="str">
        <f t="array" ref="M320">IF(OR(D320&lt;$AF$2, D320&gt;$AE$2), "Yes", "No")</f>
        <v>No</v>
      </c>
      <c r="N320" s="3"/>
      <c r="O320" s="3" t="b">
        <f>AND(Table1689106[[#This Row],[Measured Value]]&gt;Table1689106[[#This Row],[Mean Value]],D319&gt;E319,D318&gt;E318,D317&gt;E317,D316&gt;E316,D315&gt;E315,D314&gt;E314,D313&gt;E313)</f>
        <v>0</v>
      </c>
      <c r="P320" s="3" t="b">
        <f>AND(Table1689106[[#This Row],[Measured Value]]&lt;Table1689106[[#This Row],[Mean Value]],D319&lt;E319,D318&lt;E318,D317&lt;E317,D316&lt;E316,D315&lt;E315,D314&lt;E314,D313&lt;E313)</f>
        <v>1</v>
      </c>
      <c r="Q320" s="3" t="b">
        <f>AND(Table1689106[[#This Row],[Measured Value]]&gt;E319,E319&gt;E318,E318&gt;E317,E317&gt;E316,E316&gt;E315)</f>
        <v>0</v>
      </c>
      <c r="R320" s="3" t="b">
        <f>AND(Table1689106[[#This Row],[Measured Value]]&lt;E319,E319&lt;E318,E318&lt;E317,E317&lt;E316,E316&lt;E315)</f>
        <v>0</v>
      </c>
      <c r="S320" s="3" t="b">
        <f>AND(Table1689106[[#This Row],[Measured Value]]&gt;E319,E319&lt;E318,E318&gt;E317,E317&lt;E316,E316&gt;E315,E315&lt;E314,E314&gt;E313,E313&lt;E312,E312&gt;E311,E311&lt;E310,E310&gt;E309,E309&lt;E308,E308&gt;E307)</f>
        <v>0</v>
      </c>
      <c r="T320" s="3" t="b">
        <f>AND(Table1689106[[#This Row],[Measured Value]]&lt;F319,F319&gt;F318,F318&lt;F317,F317&gt;F316,F316&lt;F315,F315&gt;F314,F314&lt;F313,F313&gt;F312,F312&lt;F311,F311&gt;F310,F310&lt;F309,F309&gt;F308,F308&lt;F307)</f>
        <v>0</v>
      </c>
      <c r="AB320"/>
      <c r="AC320"/>
      <c r="AF320"/>
      <c r="AH320"/>
    </row>
    <row r="321" spans="1:34" x14ac:dyDescent="0.25">
      <c r="A321" s="2">
        <v>43375</v>
      </c>
      <c r="B321" s="17">
        <v>1630</v>
      </c>
      <c r="C321" s="21" t="s">
        <v>34</v>
      </c>
      <c r="D321" s="25">
        <v>3.48</v>
      </c>
      <c r="E321" s="22">
        <f>'[1]pH meter #2__083118AM'!$O$2</f>
        <v>3.5073563535911592</v>
      </c>
      <c r="F3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43375.6875</v>
      </c>
      <c r="G321" s="6">
        <f>Table1689106[[#This Row],[Mean Value]]+$V$2</f>
        <v>3.527303060242065</v>
      </c>
      <c r="H321" s="6">
        <f>Table1689106[[#This Row],[Mean Value]]-$V$2</f>
        <v>3.4874096469402533</v>
      </c>
      <c r="I321" s="26">
        <f>Table1689106[[#This Row],[Mean Value]]+$W$2</f>
        <v>3.5472497668929703</v>
      </c>
      <c r="J321" s="26">
        <f>Table1689106[[#This Row],[Mean Value]]-($W$2)</f>
        <v>3.467462940289348</v>
      </c>
      <c r="K321" s="8">
        <f>Table1689106[[#This Row],[Mean Value]]+$X$2</f>
        <v>3.5671964735438761</v>
      </c>
      <c r="L321" s="9">
        <f>Table1689106[[#This Row],[Mean Value]]-$X$2</f>
        <v>3.4475162336384422</v>
      </c>
      <c r="M321" s="23" t="str">
        <f t="array" ref="M321">IF(OR(D321&lt;$AF$2, D321&gt;$AE$2), "Yes", "No")</f>
        <v>No</v>
      </c>
      <c r="N321" s="3"/>
      <c r="O321" s="3" t="b">
        <f>AND(Table1689106[[#This Row],[Measured Value]]&gt;Table1689106[[#This Row],[Mean Value]],D320&gt;E320,D319&gt;E319,D318&gt;E318,D317&gt;E317,D316&gt;E316,D315&gt;E315,D314&gt;E314)</f>
        <v>0</v>
      </c>
      <c r="P321" s="3" t="b">
        <f>AND(Table1689106[[#This Row],[Measured Value]]&lt;Table1689106[[#This Row],[Mean Value]],D320&lt;E320,D319&lt;E319,D318&lt;E318,D317&lt;E317,D316&lt;E316,D315&lt;E315,D314&lt;E314)</f>
        <v>1</v>
      </c>
      <c r="Q321" s="3" t="b">
        <f>AND(Table1689106[[#This Row],[Measured Value]]&gt;E320,E320&gt;E319,E319&gt;E318,E318&gt;E317,E317&gt;E316)</f>
        <v>0</v>
      </c>
      <c r="R321" s="3" t="b">
        <f>AND(Table1689106[[#This Row],[Measured Value]]&lt;E320,E320&lt;E319,E319&lt;E318,E318&lt;E317,E317&lt;E316)</f>
        <v>0</v>
      </c>
      <c r="S321" s="3" t="b">
        <f>AND(Table1689106[[#This Row],[Measured Value]]&gt;E320,E320&lt;E319,E319&gt;E318,E318&lt;E317,E317&gt;E316,E316&lt;E315,E315&gt;E314,E314&lt;E313,E313&gt;E312,E312&lt;E311,E311&gt;E310,E310&lt;E309,E309&gt;E308)</f>
        <v>0</v>
      </c>
      <c r="T321" s="3" t="b">
        <f>AND(Table1689106[[#This Row],[Measured Value]]&lt;F320,F320&gt;F319,F319&lt;F318,F318&gt;F317,F317&lt;F316,F316&gt;F315,F315&lt;F314,F314&gt;F313,F313&lt;F312,F312&gt;F311,F311&lt;F310,F310&gt;F309,F309&lt;F308)</f>
        <v>0</v>
      </c>
      <c r="AB321"/>
      <c r="AC321"/>
      <c r="AF321"/>
      <c r="AH321"/>
    </row>
    <row r="322" spans="1:34" x14ac:dyDescent="0.25">
      <c r="A322" s="2">
        <v>43375</v>
      </c>
      <c r="B322" s="17">
        <v>1652</v>
      </c>
      <c r="C322" s="21" t="s">
        <v>51</v>
      </c>
      <c r="D322" s="25">
        <v>3.48</v>
      </c>
      <c r="E322" s="22">
        <f>'[1]pH meter #2__083118AM'!$O$2</f>
        <v>3.5073563535911592</v>
      </c>
      <c r="F3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43375.702777777777</v>
      </c>
      <c r="G322" s="6">
        <f>Table1689106[[#This Row],[Mean Value]]+$V$2</f>
        <v>3.527303060242065</v>
      </c>
      <c r="H322" s="6">
        <f>Table1689106[[#This Row],[Mean Value]]-$V$2</f>
        <v>3.4874096469402533</v>
      </c>
      <c r="I322" s="26">
        <f>Table1689106[[#This Row],[Mean Value]]+$W$2</f>
        <v>3.5472497668929703</v>
      </c>
      <c r="J322" s="26">
        <f>Table1689106[[#This Row],[Mean Value]]-($W$2)</f>
        <v>3.467462940289348</v>
      </c>
      <c r="K322" s="8">
        <f>Table1689106[[#This Row],[Mean Value]]+$X$2</f>
        <v>3.5671964735438761</v>
      </c>
      <c r="L322" s="9">
        <f>Table1689106[[#This Row],[Mean Value]]-$X$2</f>
        <v>3.4475162336384422</v>
      </c>
      <c r="M322" s="23" t="str">
        <f t="array" ref="M322">IF(OR(D322&lt;$AF$2, D322&gt;$AE$2), "Yes", "No")</f>
        <v>No</v>
      </c>
      <c r="N322" s="3"/>
      <c r="O322" s="3" t="b">
        <f>AND(Table1689106[[#This Row],[Measured Value]]&gt;Table1689106[[#This Row],[Mean Value]],D321&gt;E321,D320&gt;E320,D319&gt;E319,D318&gt;E318,D317&gt;E317,D316&gt;E316,D315&gt;E315)</f>
        <v>0</v>
      </c>
      <c r="P322" s="3" t="b">
        <f>AND(Table1689106[[#This Row],[Measured Value]]&lt;Table1689106[[#This Row],[Mean Value]],D321&lt;E321,D320&lt;E320,D319&lt;E319,D318&lt;E318,D317&lt;E317,D316&lt;E316,D315&lt;E315)</f>
        <v>1</v>
      </c>
      <c r="Q322" s="3" t="b">
        <f>AND(Table1689106[[#This Row],[Measured Value]]&gt;E321,E321&gt;E320,E320&gt;E319,E319&gt;E318,E318&gt;E317)</f>
        <v>0</v>
      </c>
      <c r="R322" s="3" t="b">
        <f>AND(Table1689106[[#This Row],[Measured Value]]&lt;E321,E321&lt;E320,E320&lt;E319,E319&lt;E318,E318&lt;E317)</f>
        <v>0</v>
      </c>
      <c r="S322" s="3" t="b">
        <f>AND(Table1689106[[#This Row],[Measured Value]]&gt;E321,E321&lt;E320,E320&gt;E319,E319&lt;E318,E318&gt;E317,E317&lt;E316,E316&gt;E315,E315&lt;E314,E314&gt;E313,E313&lt;E312,E312&gt;E311,E311&lt;E310,E310&gt;E309)</f>
        <v>0</v>
      </c>
      <c r="T322" s="3" t="b">
        <f>AND(Table1689106[[#This Row],[Measured Value]]&lt;F321,F321&gt;F320,F320&lt;F319,F319&gt;F318,F318&lt;F317,F317&gt;F316,F316&lt;F315,F315&gt;F314,F314&lt;F313,F313&gt;F312,F312&lt;F311,F311&gt;F310,F310&lt;F309)</f>
        <v>0</v>
      </c>
      <c r="AB322"/>
      <c r="AC322"/>
      <c r="AF322"/>
      <c r="AH322"/>
    </row>
    <row r="323" spans="1:34" x14ac:dyDescent="0.25">
      <c r="A323" s="2">
        <v>43375</v>
      </c>
      <c r="B323" s="17">
        <v>1704</v>
      </c>
      <c r="C323" s="21" t="s">
        <v>51</v>
      </c>
      <c r="D323" s="25">
        <v>3.48</v>
      </c>
      <c r="E323" s="22">
        <f>'[1]pH meter #2__083118AM'!$O$2</f>
        <v>3.5073563535911592</v>
      </c>
      <c r="F3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43375.711111111108</v>
      </c>
      <c r="G323" s="6">
        <f>Table1689106[[#This Row],[Mean Value]]+$V$2</f>
        <v>3.527303060242065</v>
      </c>
      <c r="H323" s="6">
        <f>Table1689106[[#This Row],[Mean Value]]-$V$2</f>
        <v>3.4874096469402533</v>
      </c>
      <c r="I323" s="26">
        <f>Table1689106[[#This Row],[Mean Value]]+$W$2</f>
        <v>3.5472497668929703</v>
      </c>
      <c r="J323" s="26">
        <f>Table1689106[[#This Row],[Mean Value]]-($W$2)</f>
        <v>3.467462940289348</v>
      </c>
      <c r="K323" s="8">
        <f>Table1689106[[#This Row],[Mean Value]]+$X$2</f>
        <v>3.5671964735438761</v>
      </c>
      <c r="L323" s="9">
        <f>Table1689106[[#This Row],[Mean Value]]-$X$2</f>
        <v>3.4475162336384422</v>
      </c>
      <c r="M323" s="23" t="str">
        <f t="array" ref="M323">IF(OR(D323&lt;$AF$2, D323&gt;$AE$2), "Yes", "No")</f>
        <v>No</v>
      </c>
      <c r="N323" s="3"/>
      <c r="O323" s="3" t="b">
        <f>AND(Table1689106[[#This Row],[Measured Value]]&gt;Table1689106[[#This Row],[Mean Value]],D322&gt;E322,D321&gt;E321,D320&gt;E320,D319&gt;E319,D318&gt;E318,D317&gt;E317,D316&gt;E316)</f>
        <v>0</v>
      </c>
      <c r="P323" s="3" t="b">
        <f>AND(Table1689106[[#This Row],[Measured Value]]&lt;Table1689106[[#This Row],[Mean Value]],D322&lt;E322,D321&lt;E321,D320&lt;E320,D319&lt;E319,D318&lt;E318,D317&lt;E317,D316&lt;E316)</f>
        <v>1</v>
      </c>
      <c r="Q323" s="3" t="b">
        <f>AND(Table1689106[[#This Row],[Measured Value]]&gt;E322,E322&gt;E321,E321&gt;E320,E320&gt;E319,E319&gt;E318)</f>
        <v>0</v>
      </c>
      <c r="R323" s="3" t="b">
        <f>AND(Table1689106[[#This Row],[Measured Value]]&lt;E322,E322&lt;E321,E321&lt;E320,E320&lt;E319,E319&lt;E318)</f>
        <v>0</v>
      </c>
      <c r="S323" s="3" t="b">
        <f>AND(Table1689106[[#This Row],[Measured Value]]&gt;E322,E322&lt;E321,E321&gt;E320,E320&lt;E319,E319&gt;E318,E318&lt;E317,E317&gt;E316,E316&lt;E315,E315&gt;E314,E314&lt;E313,E313&gt;E312,E312&lt;E311,E311&gt;E310)</f>
        <v>0</v>
      </c>
      <c r="T323" s="3" t="b">
        <f>AND(Table1689106[[#This Row],[Measured Value]]&lt;F322,F322&gt;F321,F321&lt;F320,F320&gt;F319,F319&lt;F318,F318&gt;F317,F317&lt;F316,F316&gt;F315,F315&lt;F314,F314&gt;F313,F313&lt;F312,F312&gt;F311,F311&lt;F310)</f>
        <v>0</v>
      </c>
      <c r="AB323"/>
      <c r="AC323"/>
      <c r="AF323"/>
      <c r="AH323"/>
    </row>
    <row r="324" spans="1:34" x14ac:dyDescent="0.25">
      <c r="A324" s="2">
        <v>43375</v>
      </c>
      <c r="B324" s="17">
        <v>1730</v>
      </c>
      <c r="C324" s="21" t="s">
        <v>51</v>
      </c>
      <c r="D324" s="25">
        <v>3.51</v>
      </c>
      <c r="E324" s="22">
        <f>'[1]pH meter #2__083118AM'!$O$2</f>
        <v>3.5073563535911592</v>
      </c>
      <c r="F3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43375.729166666664</v>
      </c>
      <c r="G324" s="6">
        <f>Table1689106[[#This Row],[Mean Value]]+$V$2</f>
        <v>3.527303060242065</v>
      </c>
      <c r="H324" s="6">
        <f>Table1689106[[#This Row],[Mean Value]]-$V$2</f>
        <v>3.4874096469402533</v>
      </c>
      <c r="I324" s="26">
        <f>Table1689106[[#This Row],[Mean Value]]+$W$2</f>
        <v>3.5472497668929703</v>
      </c>
      <c r="J324" s="26">
        <f>Table1689106[[#This Row],[Mean Value]]-($W$2)</f>
        <v>3.467462940289348</v>
      </c>
      <c r="K324" s="8">
        <f>Table1689106[[#This Row],[Mean Value]]+$X$2</f>
        <v>3.5671964735438761</v>
      </c>
      <c r="L324" s="9">
        <f>Table1689106[[#This Row],[Mean Value]]-$X$2</f>
        <v>3.4475162336384422</v>
      </c>
      <c r="M324" s="23" t="str">
        <f t="array" ref="M324">IF(OR(D324&lt;$AF$2, D324&gt;$AE$2), "Yes", "No")</f>
        <v>No</v>
      </c>
      <c r="N324" s="3"/>
      <c r="O324" s="3" t="b">
        <f>AND(Table1689106[[#This Row],[Measured Value]]&gt;Table1689106[[#This Row],[Mean Value]],D323&gt;E323,D322&gt;E322,D321&gt;E321,D320&gt;E320,D319&gt;E319,D318&gt;E318,D317&gt;E317)</f>
        <v>0</v>
      </c>
      <c r="P324" s="3" t="b">
        <f>AND(Table1689106[[#This Row],[Measured Value]]&lt;Table1689106[[#This Row],[Mean Value]],D323&lt;E323,D322&lt;E322,D321&lt;E321,D320&lt;E320,D319&lt;E319,D318&lt;E318,D317&lt;E317)</f>
        <v>0</v>
      </c>
      <c r="Q324" s="3" t="b">
        <f>AND(Table1689106[[#This Row],[Measured Value]]&gt;E323,E323&gt;E322,E322&gt;E321,E321&gt;E320,E320&gt;E319)</f>
        <v>0</v>
      </c>
      <c r="R324" s="3" t="b">
        <f>AND(Table1689106[[#This Row],[Measured Value]]&lt;E323,E323&lt;E322,E322&lt;E321,E321&lt;E320,E320&lt;E319)</f>
        <v>0</v>
      </c>
      <c r="S324" s="3" t="b">
        <f>AND(Table1689106[[#This Row],[Measured Value]]&gt;E323,E323&lt;E322,E322&gt;E321,E321&lt;E320,E320&gt;E319,E319&lt;E318,E318&gt;E317,E317&lt;E316,E316&gt;E315,E315&lt;E314,E314&gt;E313,E313&lt;E312,E312&gt;E311)</f>
        <v>0</v>
      </c>
      <c r="T324" s="3" t="b">
        <f>AND(Table1689106[[#This Row],[Measured Value]]&lt;F323,F323&gt;F322,F322&lt;F321,F321&gt;F320,F320&lt;F319,F319&gt;F318,F318&lt;F317,F317&gt;F316,F316&lt;F315,F315&gt;F314,F314&lt;F313,F313&gt;F312,F312&lt;F311)</f>
        <v>0</v>
      </c>
      <c r="AB324"/>
      <c r="AC324"/>
      <c r="AF324"/>
      <c r="AH324"/>
    </row>
    <row r="325" spans="1:34" ht="15.75" customHeight="1" x14ac:dyDescent="0.25">
      <c r="A325" s="2">
        <v>43375</v>
      </c>
      <c r="B325" s="17">
        <v>1800</v>
      </c>
      <c r="C325" s="21" t="s">
        <v>38</v>
      </c>
      <c r="D325" s="25">
        <v>3.51</v>
      </c>
      <c r="E325" s="22">
        <f>'[1]pH meter #2__083118AM'!$O$2</f>
        <v>3.5073563535911592</v>
      </c>
      <c r="F3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43375.75</v>
      </c>
      <c r="G325" s="6">
        <f>Table1689106[[#This Row],[Mean Value]]+$V$2</f>
        <v>3.527303060242065</v>
      </c>
      <c r="H325" s="6">
        <f>Table1689106[[#This Row],[Mean Value]]-$V$2</f>
        <v>3.4874096469402533</v>
      </c>
      <c r="I325" s="26">
        <f>Table1689106[[#This Row],[Mean Value]]+$W$2</f>
        <v>3.5472497668929703</v>
      </c>
      <c r="J325" s="26">
        <f>Table1689106[[#This Row],[Mean Value]]-($W$2)</f>
        <v>3.467462940289348</v>
      </c>
      <c r="K325" s="8">
        <f>Table1689106[[#This Row],[Mean Value]]+$X$2</f>
        <v>3.5671964735438761</v>
      </c>
      <c r="L325" s="9">
        <f>Table1689106[[#This Row],[Mean Value]]-$X$2</f>
        <v>3.4475162336384422</v>
      </c>
      <c r="M325" s="23" t="str">
        <f t="array" ref="M325">IF(OR(D325&lt;$AF$2, D325&gt;$AE$2), "Yes", "No")</f>
        <v>No</v>
      </c>
      <c r="N325" s="3"/>
      <c r="O325" s="3" t="b">
        <f>AND(Table1689106[[#This Row],[Measured Value]]&gt;Table1689106[[#This Row],[Mean Value]],D324&gt;E324,D323&gt;E323,D322&gt;E322,D321&gt;E321,D320&gt;E320,D319&gt;E319,D318&gt;E318)</f>
        <v>0</v>
      </c>
      <c r="P325" s="3" t="b">
        <f>AND(Table1689106[[#This Row],[Measured Value]]&lt;Table1689106[[#This Row],[Mean Value]],D324&lt;E324,D323&lt;E323,D322&lt;E322,D321&lt;E321,D320&lt;E320,D319&lt;E319,D318&lt;E318)</f>
        <v>0</v>
      </c>
      <c r="Q325" s="3" t="b">
        <f>AND(Table1689106[[#This Row],[Measured Value]]&gt;E324,E324&gt;E323,E323&gt;E322,E322&gt;E321,E321&gt;E320)</f>
        <v>0</v>
      </c>
      <c r="R325" s="3" t="b">
        <f>AND(Table1689106[[#This Row],[Measured Value]]&lt;E324,E324&lt;E323,E323&lt;E322,E322&lt;E321,E321&lt;E320)</f>
        <v>0</v>
      </c>
      <c r="S325" s="3" t="b">
        <f>AND(Table1689106[[#This Row],[Measured Value]]&gt;E324,E324&lt;E323,E323&gt;E322,E322&lt;E321,E321&gt;E320,E320&lt;E319,E319&gt;E318,E318&lt;E317,E317&gt;E316,E316&lt;E315,E315&gt;E314,E314&lt;E313,E313&gt;E312)</f>
        <v>0</v>
      </c>
      <c r="T325" s="3" t="b">
        <f>AND(Table1689106[[#This Row],[Measured Value]]&lt;F324,F324&gt;F323,F323&lt;F322,F322&gt;F321,F321&lt;F320,F320&gt;F319,F319&lt;F318,F318&gt;F317,F317&lt;F316,F316&gt;F315,F315&lt;F314,F314&gt;F313,F313&lt;F312)</f>
        <v>0</v>
      </c>
      <c r="AB325"/>
      <c r="AC325"/>
      <c r="AF325"/>
      <c r="AH325"/>
    </row>
    <row r="326" spans="1:34" x14ac:dyDescent="0.25">
      <c r="A326" s="2">
        <v>43375</v>
      </c>
      <c r="B326" s="17">
        <v>1800</v>
      </c>
      <c r="C326" s="21" t="s">
        <v>38</v>
      </c>
      <c r="D326" s="25">
        <v>3.51</v>
      </c>
      <c r="E326" s="22">
        <f>'[1]pH meter #2__083118AM'!$O$2</f>
        <v>3.5073563535911592</v>
      </c>
      <c r="F3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43375.75</v>
      </c>
      <c r="G326" s="6">
        <f>Table1689106[[#This Row],[Mean Value]]+$V$2</f>
        <v>3.527303060242065</v>
      </c>
      <c r="H326" s="6">
        <f>Table1689106[[#This Row],[Mean Value]]-$V$2</f>
        <v>3.4874096469402533</v>
      </c>
      <c r="I326" s="26">
        <f>Table1689106[[#This Row],[Mean Value]]+$W$2</f>
        <v>3.5472497668929703</v>
      </c>
      <c r="J326" s="26">
        <f>Table1689106[[#This Row],[Mean Value]]-($W$2)</f>
        <v>3.467462940289348</v>
      </c>
      <c r="K326" s="8">
        <f>Table1689106[[#This Row],[Mean Value]]+$X$2</f>
        <v>3.5671964735438761</v>
      </c>
      <c r="L326" s="9">
        <f>Table1689106[[#This Row],[Mean Value]]-$X$2</f>
        <v>3.4475162336384422</v>
      </c>
      <c r="M326" s="23" t="str">
        <f t="array" ref="M326">IF(OR(D326&lt;$AF$2, D326&gt;$AE$2), "Yes", "No")</f>
        <v>No</v>
      </c>
      <c r="N326" s="3"/>
      <c r="O326" s="3" t="b">
        <f>AND(Table1689106[[#This Row],[Measured Value]]&gt;Table1689106[[#This Row],[Mean Value]],D325&gt;E325,D324&gt;E324,D323&gt;E323,D322&gt;E322,D321&gt;E321,D320&gt;E320,D319&gt;E319)</f>
        <v>0</v>
      </c>
      <c r="P326" s="3" t="b">
        <f>AND(Table1689106[[#This Row],[Measured Value]]&lt;Table1689106[[#This Row],[Mean Value]],D325&lt;E325,D324&lt;E324,D323&lt;E323,D322&lt;E322,D321&lt;E321,D320&lt;E320,D319&lt;E319)</f>
        <v>0</v>
      </c>
      <c r="Q326" s="3" t="b">
        <f>AND(Table1689106[[#This Row],[Measured Value]]&gt;E325,E325&gt;E324,E324&gt;E323,E323&gt;E322,E322&gt;E321)</f>
        <v>0</v>
      </c>
      <c r="R326" s="3" t="b">
        <f>AND(Table1689106[[#This Row],[Measured Value]]&lt;E325,E325&lt;E324,E324&lt;E323,E323&lt;E322,E322&lt;E321)</f>
        <v>0</v>
      </c>
      <c r="S326" s="3" t="b">
        <f>AND(Table1689106[[#This Row],[Measured Value]]&gt;E325,E325&lt;E324,E324&gt;E323,E323&lt;E322,E322&gt;E321,E321&lt;E320,E320&gt;E319,E319&lt;E318,E318&gt;E317,E317&lt;E316,E316&gt;E315,E315&lt;E314,E314&gt;E313)</f>
        <v>0</v>
      </c>
      <c r="T326" s="3" t="b">
        <f>AND(Table1689106[[#This Row],[Measured Value]]&lt;F325,F325&gt;F324,F324&lt;F323,F323&gt;F322,F322&lt;F321,F321&gt;F320,F320&lt;F319,F319&gt;F318,F318&lt;F317,F317&gt;F316,F316&lt;F315,F315&gt;F314,F314&lt;F313)</f>
        <v>0</v>
      </c>
      <c r="AB326"/>
      <c r="AC326"/>
      <c r="AF326"/>
      <c r="AH326"/>
    </row>
    <row r="327" spans="1:34" x14ac:dyDescent="0.25">
      <c r="A327" s="2">
        <v>43376</v>
      </c>
      <c r="B327" s="17">
        <v>600</v>
      </c>
      <c r="C327" s="21" t="s">
        <v>40</v>
      </c>
      <c r="D327" s="25">
        <v>3.5</v>
      </c>
      <c r="E327" s="22">
        <f>'[1]pH meter #2__083118AM'!$O$2</f>
        <v>3.5073563535911592</v>
      </c>
      <c r="F3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43376.25</v>
      </c>
      <c r="G327" s="6">
        <f>Table1689106[[#This Row],[Mean Value]]+$V$2</f>
        <v>3.527303060242065</v>
      </c>
      <c r="H327" s="6">
        <f>Table1689106[[#This Row],[Mean Value]]-$V$2</f>
        <v>3.4874096469402533</v>
      </c>
      <c r="I327" s="26">
        <f>Table1689106[[#This Row],[Mean Value]]+$W$2</f>
        <v>3.5472497668929703</v>
      </c>
      <c r="J327" s="26">
        <f>Table1689106[[#This Row],[Mean Value]]-($W$2)</f>
        <v>3.467462940289348</v>
      </c>
      <c r="K327" s="8">
        <f>Table1689106[[#This Row],[Mean Value]]+$X$2</f>
        <v>3.5671964735438761</v>
      </c>
      <c r="L327" s="9">
        <f>Table1689106[[#This Row],[Mean Value]]-$X$2</f>
        <v>3.4475162336384422</v>
      </c>
      <c r="M327" s="23" t="str">
        <f t="array" ref="M327">IF(OR(D327&lt;$AF$2, D327&gt;$AE$2), "Yes", "No")</f>
        <v>No</v>
      </c>
      <c r="N327" s="3"/>
      <c r="O327" s="3" t="b">
        <f>AND(Table1689106[[#This Row],[Measured Value]]&gt;Table1689106[[#This Row],[Mean Value]],D326&gt;E326,D325&gt;E325,D324&gt;E324,D323&gt;E323,D322&gt;E322,D321&gt;E321,D320&gt;E320)</f>
        <v>0</v>
      </c>
      <c r="P327" s="3" t="b">
        <f>AND(Table1689106[[#This Row],[Measured Value]]&lt;Table1689106[[#This Row],[Mean Value]],D326&lt;E326,D325&lt;E325,D324&lt;E324,D323&lt;E323,D322&lt;E322,D321&lt;E321,D320&lt;E320)</f>
        <v>0</v>
      </c>
      <c r="Q327" s="3" t="b">
        <f>AND(Table1689106[[#This Row],[Measured Value]]&gt;E326,E326&gt;E325,E325&gt;E324,E324&gt;E323,E323&gt;E322)</f>
        <v>0</v>
      </c>
      <c r="R327" s="3" t="b">
        <f>AND(Table1689106[[#This Row],[Measured Value]]&lt;E326,E326&lt;E325,E325&lt;E324,E324&lt;E323,E323&lt;E322)</f>
        <v>0</v>
      </c>
      <c r="S327" s="3" t="b">
        <f>AND(Table1689106[[#This Row],[Measured Value]]&gt;E326,E326&lt;E325,E325&gt;E324,E324&lt;E323,E323&gt;E322,E322&lt;E321,E321&gt;E320,E320&lt;E319,E319&gt;E318,E318&lt;E317,E317&gt;E316,E316&lt;E315,E315&gt;E314)</f>
        <v>0</v>
      </c>
      <c r="T327" s="3" t="b">
        <f>AND(Table1689106[[#This Row],[Measured Value]]&lt;F326,F326&gt;F325,F325&lt;F324,F324&gt;F323,F323&lt;F322,F322&gt;F321,F321&lt;F320,F320&gt;F319,F319&lt;F318,F318&gt;F317,F317&lt;F316,F316&gt;F315,F315&lt;F314)</f>
        <v>0</v>
      </c>
      <c r="AB327"/>
      <c r="AC327"/>
      <c r="AF327"/>
      <c r="AH327"/>
    </row>
    <row r="328" spans="1:34" x14ac:dyDescent="0.25">
      <c r="A328" s="2">
        <v>43376</v>
      </c>
      <c r="B328" s="17">
        <v>637</v>
      </c>
      <c r="C328" s="21" t="s">
        <v>40</v>
      </c>
      <c r="D328" s="25">
        <v>3.5</v>
      </c>
      <c r="E328" s="22">
        <f>'[1]pH meter #2__083118AM'!$O$2</f>
        <v>3.5073563535911592</v>
      </c>
      <c r="F3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43376.275694444441</v>
      </c>
      <c r="G328" s="6">
        <f>Table1689106[[#This Row],[Mean Value]]+$V$2</f>
        <v>3.527303060242065</v>
      </c>
      <c r="H328" s="6">
        <f>Table1689106[[#This Row],[Mean Value]]-$V$2</f>
        <v>3.4874096469402533</v>
      </c>
      <c r="I328" s="26">
        <f>Table1689106[[#This Row],[Mean Value]]+$W$2</f>
        <v>3.5472497668929703</v>
      </c>
      <c r="J328" s="26">
        <f>Table1689106[[#This Row],[Mean Value]]-($W$2)</f>
        <v>3.467462940289348</v>
      </c>
      <c r="K328" s="8">
        <f>Table1689106[[#This Row],[Mean Value]]+$X$2</f>
        <v>3.5671964735438761</v>
      </c>
      <c r="L328" s="9">
        <f>Table1689106[[#This Row],[Mean Value]]-$X$2</f>
        <v>3.4475162336384422</v>
      </c>
      <c r="M328" s="23" t="str">
        <f t="array" ref="M328">IF(OR(D328&lt;$AF$2, D328&gt;$AE$2), "Yes", "No")</f>
        <v>No</v>
      </c>
      <c r="N328" s="3"/>
      <c r="O328" s="3" t="b">
        <f>AND(Table1689106[[#This Row],[Measured Value]]&gt;Table1689106[[#This Row],[Mean Value]],D327&gt;E327,D326&gt;E326,D325&gt;E325,D324&gt;E324,D323&gt;E323,D322&gt;E322,D321&gt;E321)</f>
        <v>0</v>
      </c>
      <c r="P328" s="3" t="b">
        <f>AND(Table1689106[[#This Row],[Measured Value]]&lt;Table1689106[[#This Row],[Mean Value]],D327&lt;E327,D326&lt;E326,D325&lt;E325,D324&lt;E324,D323&lt;E323,D322&lt;E322,D321&lt;E321)</f>
        <v>0</v>
      </c>
      <c r="Q328" s="3" t="b">
        <f>AND(Table1689106[[#This Row],[Measured Value]]&gt;E327,E327&gt;E326,E326&gt;E325,E325&gt;E324,E324&gt;E323)</f>
        <v>0</v>
      </c>
      <c r="R328" s="3" t="b">
        <f>AND(Table1689106[[#This Row],[Measured Value]]&lt;E327,E327&lt;E326,E326&lt;E325,E325&lt;E324,E324&lt;E323)</f>
        <v>0</v>
      </c>
      <c r="S328" s="3" t="b">
        <f>AND(Table1689106[[#This Row],[Measured Value]]&gt;E327,E327&lt;E326,E326&gt;E325,E325&lt;E324,E324&gt;E323,E323&lt;E322,E322&gt;E321,E321&lt;E320,E320&gt;E319,E319&lt;E318,E318&gt;E317,E317&lt;E316,E316&gt;E315)</f>
        <v>0</v>
      </c>
      <c r="T328" s="3" t="b">
        <f>AND(Table1689106[[#This Row],[Measured Value]]&lt;F327,F327&gt;F326,F326&lt;F325,F325&gt;F324,F324&lt;F323,F323&gt;F322,F322&lt;F321,F321&gt;F320,F320&lt;F319,F319&gt;F318,F318&lt;F317,F317&gt;F316,F316&lt;F315)</f>
        <v>0</v>
      </c>
      <c r="AB328"/>
      <c r="AC328"/>
      <c r="AF328"/>
      <c r="AH328"/>
    </row>
    <row r="329" spans="1:34" x14ac:dyDescent="0.25">
      <c r="A329" s="2">
        <v>43376</v>
      </c>
      <c r="B329" s="17">
        <v>656</v>
      </c>
      <c r="C329" s="21" t="s">
        <v>40</v>
      </c>
      <c r="D329" s="25">
        <v>3.5</v>
      </c>
      <c r="E329" s="22">
        <f>'[1]pH meter #2__083118AM'!$O$2</f>
        <v>3.5073563535911592</v>
      </c>
      <c r="F3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43376.288888888892</v>
      </c>
      <c r="G329" s="6">
        <f>Table1689106[[#This Row],[Mean Value]]+$V$2</f>
        <v>3.527303060242065</v>
      </c>
      <c r="H329" s="6">
        <f>Table1689106[[#This Row],[Mean Value]]-$V$2</f>
        <v>3.4874096469402533</v>
      </c>
      <c r="I329" s="26">
        <f>Table1689106[[#This Row],[Mean Value]]+$W$2</f>
        <v>3.5472497668929703</v>
      </c>
      <c r="J329" s="26">
        <f>Table1689106[[#This Row],[Mean Value]]-($W$2)</f>
        <v>3.467462940289348</v>
      </c>
      <c r="K329" s="8">
        <f>Table1689106[[#This Row],[Mean Value]]+$X$2</f>
        <v>3.5671964735438761</v>
      </c>
      <c r="L329" s="9">
        <f>Table1689106[[#This Row],[Mean Value]]-$X$2</f>
        <v>3.4475162336384422</v>
      </c>
      <c r="M329" s="23" t="str">
        <f t="array" ref="M329">IF(OR(D329&lt;$AF$2, D329&gt;$AE$2), "Yes", "No")</f>
        <v>No</v>
      </c>
      <c r="N329" s="3"/>
      <c r="O329" s="3" t="b">
        <f>AND(Table1689106[[#This Row],[Measured Value]]&gt;Table1689106[[#This Row],[Mean Value]],D328&gt;E328,D327&gt;E327,D326&gt;E326,D325&gt;E325,D324&gt;E324,D323&gt;E323,D322&gt;E322)</f>
        <v>0</v>
      </c>
      <c r="P329" s="3" t="b">
        <f>AND(Table1689106[[#This Row],[Measured Value]]&lt;Table1689106[[#This Row],[Mean Value]],D328&lt;E328,D327&lt;E327,D326&lt;E326,D325&lt;E325,D324&lt;E324,D323&lt;E323,D322&lt;E322)</f>
        <v>0</v>
      </c>
      <c r="Q329" s="3" t="b">
        <f>AND(Table1689106[[#This Row],[Measured Value]]&gt;E328,E328&gt;E327,E327&gt;E326,E326&gt;E325,E325&gt;E324)</f>
        <v>0</v>
      </c>
      <c r="R329" s="3" t="b">
        <f>AND(Table1689106[[#This Row],[Measured Value]]&lt;E328,E328&lt;E327,E327&lt;E326,E326&lt;E325,E325&lt;E324)</f>
        <v>0</v>
      </c>
      <c r="S329" s="3" t="b">
        <f>AND(Table1689106[[#This Row],[Measured Value]]&gt;E328,E328&lt;E327,E327&gt;E326,E326&lt;E325,E325&gt;E324,E324&lt;E323,E323&gt;E322,E322&lt;E321,E321&gt;E320,E320&lt;E319,E319&gt;E318,E318&lt;E317,E317&gt;E316)</f>
        <v>0</v>
      </c>
      <c r="T329" s="3" t="b">
        <f>AND(Table1689106[[#This Row],[Measured Value]]&lt;F328,F328&gt;F327,F327&lt;F326,F326&gt;F325,F325&lt;F324,F324&gt;F323,F323&lt;F322,F322&gt;F321,F321&lt;F320,F320&gt;F319,F319&lt;F318,F318&gt;F317,F317&lt;F316)</f>
        <v>0</v>
      </c>
      <c r="AB329"/>
      <c r="AC329"/>
      <c r="AF329"/>
      <c r="AH329"/>
    </row>
    <row r="330" spans="1:34" x14ac:dyDescent="0.25">
      <c r="A330" s="2">
        <v>43376</v>
      </c>
      <c r="B330" s="17">
        <v>715</v>
      </c>
      <c r="C330" s="21" t="s">
        <v>30</v>
      </c>
      <c r="D330" s="25">
        <v>3.5</v>
      </c>
      <c r="E330" s="22">
        <f>'[1]pH meter #2__083118AM'!$O$2</f>
        <v>3.5073563535911592</v>
      </c>
      <c r="F3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43376.302083333336</v>
      </c>
      <c r="G330" s="6">
        <f>Table1689106[[#This Row],[Mean Value]]+$V$2</f>
        <v>3.527303060242065</v>
      </c>
      <c r="H330" s="6">
        <f>Table1689106[[#This Row],[Mean Value]]-$V$2</f>
        <v>3.4874096469402533</v>
      </c>
      <c r="I330" s="26">
        <f>Table1689106[[#This Row],[Mean Value]]+$W$2</f>
        <v>3.5472497668929703</v>
      </c>
      <c r="J330" s="26">
        <f>Table1689106[[#This Row],[Mean Value]]-($W$2)</f>
        <v>3.467462940289348</v>
      </c>
      <c r="K330" s="8">
        <f>Table1689106[[#This Row],[Mean Value]]+$X$2</f>
        <v>3.5671964735438761</v>
      </c>
      <c r="L330" s="9">
        <f>Table1689106[[#This Row],[Mean Value]]-$X$2</f>
        <v>3.4475162336384422</v>
      </c>
      <c r="M330" s="23" t="str">
        <f t="array" ref="M330">IF(OR(D330&lt;$AF$2, D330&gt;$AE$2), "Yes", "No")</f>
        <v>No</v>
      </c>
      <c r="N330" s="3"/>
      <c r="O330" s="3" t="b">
        <f>AND(Table1689106[[#This Row],[Measured Value]]&gt;Table1689106[[#This Row],[Mean Value]],D329&gt;E329,D328&gt;E328,D327&gt;E327,D326&gt;E326,D325&gt;E325,D324&gt;E324,D323&gt;E323)</f>
        <v>0</v>
      </c>
      <c r="P330" s="3" t="b">
        <f>AND(Table1689106[[#This Row],[Measured Value]]&lt;Table1689106[[#This Row],[Mean Value]],D329&lt;E329,D328&lt;E328,D327&lt;E327,D326&lt;E326,D325&lt;E325,D324&lt;E324,D323&lt;E323)</f>
        <v>0</v>
      </c>
      <c r="Q330" s="3" t="b">
        <f>AND(Table1689106[[#This Row],[Measured Value]]&gt;E329,E329&gt;E328,E328&gt;E327,E327&gt;E326,E326&gt;E325)</f>
        <v>0</v>
      </c>
      <c r="R330" s="3" t="b">
        <f>AND(Table1689106[[#This Row],[Measured Value]]&lt;E329,E329&lt;E328,E328&lt;E327,E327&lt;E326,E326&lt;E325)</f>
        <v>0</v>
      </c>
      <c r="S330" s="3" t="b">
        <f>AND(Table1689106[[#This Row],[Measured Value]]&gt;E329,E329&lt;E328,E328&gt;E327,E327&lt;E326,E326&gt;E325,E325&lt;E324,E324&gt;E323,E323&lt;E322,E322&gt;E321,E321&lt;E320,E320&gt;E319,E319&lt;E318,E318&gt;E317)</f>
        <v>0</v>
      </c>
      <c r="T330" s="3" t="b">
        <f>AND(Table1689106[[#This Row],[Measured Value]]&lt;F329,F329&gt;F328,F328&lt;F327,F327&gt;F326,F326&lt;F325,F325&gt;F324,F324&lt;F323,F323&gt;F322,F322&lt;F321,F321&gt;F320,F320&lt;F319,F319&gt;F318,F318&lt;F317)</f>
        <v>0</v>
      </c>
      <c r="AB330"/>
      <c r="AC330"/>
      <c r="AF330"/>
      <c r="AH330"/>
    </row>
    <row r="331" spans="1:34" x14ac:dyDescent="0.25">
      <c r="A331" s="2">
        <v>43376</v>
      </c>
      <c r="B331" s="17">
        <v>720</v>
      </c>
      <c r="C331" s="21" t="s">
        <v>35</v>
      </c>
      <c r="D331" s="25">
        <v>3.5</v>
      </c>
      <c r="E331" s="22">
        <f>'[1]pH meter #2__083118AM'!$O$2</f>
        <v>3.5073563535911592</v>
      </c>
      <c r="F3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43376.305555555555</v>
      </c>
      <c r="G331" s="6">
        <f>Table1689106[[#This Row],[Mean Value]]+$V$2</f>
        <v>3.527303060242065</v>
      </c>
      <c r="H331" s="6">
        <f>Table1689106[[#This Row],[Mean Value]]-$V$2</f>
        <v>3.4874096469402533</v>
      </c>
      <c r="I331" s="26">
        <f>Table1689106[[#This Row],[Mean Value]]+$W$2</f>
        <v>3.5472497668929703</v>
      </c>
      <c r="J331" s="26">
        <f>Table1689106[[#This Row],[Mean Value]]-($W$2)</f>
        <v>3.467462940289348</v>
      </c>
      <c r="K331" s="8">
        <f>Table1689106[[#This Row],[Mean Value]]+$X$2</f>
        <v>3.5671964735438761</v>
      </c>
      <c r="L331" s="9">
        <f>Table1689106[[#This Row],[Mean Value]]-$X$2</f>
        <v>3.4475162336384422</v>
      </c>
      <c r="M331" s="23" t="str">
        <f t="array" ref="M331">IF(OR(D331&lt;$AF$2, D331&gt;$AE$2), "Yes", "No")</f>
        <v>No</v>
      </c>
      <c r="N331" s="3"/>
      <c r="O331" s="3" t="b">
        <f>AND(Table1689106[[#This Row],[Measured Value]]&gt;Table1689106[[#This Row],[Mean Value]],D330&gt;E330,D329&gt;E329,D328&gt;E328,D327&gt;E327,D326&gt;E326,D325&gt;E325,D324&gt;E324)</f>
        <v>0</v>
      </c>
      <c r="P331" s="3" t="b">
        <f>AND(Table1689106[[#This Row],[Measured Value]]&lt;Table1689106[[#This Row],[Mean Value]],D330&lt;E330,D329&lt;E329,D328&lt;E328,D327&lt;E327,D326&lt;E326,D325&lt;E325,D324&lt;E324)</f>
        <v>0</v>
      </c>
      <c r="Q331" s="3" t="b">
        <f>AND(Table1689106[[#This Row],[Measured Value]]&gt;E330,E330&gt;E329,E329&gt;E328,E328&gt;E327,E327&gt;E326)</f>
        <v>0</v>
      </c>
      <c r="R331" s="3" t="b">
        <f>AND(Table1689106[[#This Row],[Measured Value]]&lt;E330,E330&lt;E329,E329&lt;E328,E328&lt;E327,E327&lt;E326)</f>
        <v>0</v>
      </c>
      <c r="S331" s="3" t="b">
        <f>AND(Table1689106[[#This Row],[Measured Value]]&gt;E330,E330&lt;E329,E329&gt;E328,E328&lt;E327,E327&gt;E326,E326&lt;E325,E325&gt;E324,E324&lt;E323,E323&gt;E322,E322&lt;E321,E321&gt;E320,E320&lt;E319,E319&gt;E318)</f>
        <v>0</v>
      </c>
      <c r="T331" s="3" t="b">
        <f>AND(Table1689106[[#This Row],[Measured Value]]&lt;F330,F330&gt;F329,F329&lt;F328,F328&gt;F327,F327&lt;F326,F326&gt;F325,F325&lt;F324,F324&gt;F323,F323&lt;F322,F322&gt;F321,F321&lt;F320,F320&gt;F319,F319&lt;F318)</f>
        <v>0</v>
      </c>
      <c r="AB331"/>
      <c r="AC331"/>
      <c r="AF331"/>
      <c r="AH331"/>
    </row>
    <row r="332" spans="1:34" x14ac:dyDescent="0.25">
      <c r="A332" s="2">
        <v>43376</v>
      </c>
      <c r="B332" s="17">
        <v>731</v>
      </c>
      <c r="C332" s="21" t="s">
        <v>31</v>
      </c>
      <c r="D332" s="25">
        <v>3.5</v>
      </c>
      <c r="E332" s="22">
        <f>'[1]pH meter #2__083118AM'!$O$2</f>
        <v>3.5073563535911592</v>
      </c>
      <c r="F3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43376.313194444447</v>
      </c>
      <c r="G332" s="6">
        <f>Table1689106[[#This Row],[Mean Value]]+$V$2</f>
        <v>3.527303060242065</v>
      </c>
      <c r="H332" s="6">
        <f>Table1689106[[#This Row],[Mean Value]]-$V$2</f>
        <v>3.4874096469402533</v>
      </c>
      <c r="I332" s="26">
        <f>Table1689106[[#This Row],[Mean Value]]+$W$2</f>
        <v>3.5472497668929703</v>
      </c>
      <c r="J332" s="26">
        <f>Table1689106[[#This Row],[Mean Value]]-($W$2)</f>
        <v>3.467462940289348</v>
      </c>
      <c r="K332" s="8">
        <f>Table1689106[[#This Row],[Mean Value]]+$X$2</f>
        <v>3.5671964735438761</v>
      </c>
      <c r="L332" s="9">
        <f>Table1689106[[#This Row],[Mean Value]]-$X$2</f>
        <v>3.4475162336384422</v>
      </c>
      <c r="M332" s="23" t="str">
        <f t="array" ref="M332">IF(OR(D332&lt;$AF$2, D332&gt;$AE$2), "Yes", "No")</f>
        <v>No</v>
      </c>
      <c r="N332" s="3"/>
      <c r="O332" s="3" t="b">
        <f>AND(Table1689106[[#This Row],[Measured Value]]&gt;Table1689106[[#This Row],[Mean Value]],D331&gt;E331,D330&gt;E330,D329&gt;E329,D328&gt;E328,D327&gt;E327,D326&gt;E326,D325&gt;E325)</f>
        <v>0</v>
      </c>
      <c r="P332" s="3" t="b">
        <f>AND(Table1689106[[#This Row],[Measured Value]]&lt;Table1689106[[#This Row],[Mean Value]],D331&lt;E331,D330&lt;E330,D329&lt;E329,D328&lt;E328,D327&lt;E327,D326&lt;E326,D325&lt;E325)</f>
        <v>0</v>
      </c>
      <c r="Q332" s="3" t="b">
        <f>AND(Table1689106[[#This Row],[Measured Value]]&gt;E331,E331&gt;E330,E330&gt;E329,E329&gt;E328,E328&gt;E327)</f>
        <v>0</v>
      </c>
      <c r="R332" s="3" t="b">
        <f>AND(Table1689106[[#This Row],[Measured Value]]&lt;E331,E331&lt;E330,E330&lt;E329,E329&lt;E328,E328&lt;E327)</f>
        <v>0</v>
      </c>
      <c r="S332" s="3" t="b">
        <f>AND(Table1689106[[#This Row],[Measured Value]]&gt;E331,E331&lt;E330,E330&gt;E329,E329&lt;E328,E328&gt;E327,E327&lt;E326,E326&gt;E325,E325&lt;E324,E324&gt;E323,E323&lt;E322,E322&gt;E321,E321&lt;E320,E320&gt;E319)</f>
        <v>0</v>
      </c>
      <c r="T332" s="3" t="b">
        <f>AND(Table1689106[[#This Row],[Measured Value]]&lt;F331,F331&gt;F330,F330&lt;F329,F329&gt;F328,F328&lt;F327,F327&gt;F326,F326&lt;F325,F325&gt;F324,F324&lt;F323,F323&gt;F322,F322&lt;F321,F321&gt;F320,F320&lt;F319)</f>
        <v>0</v>
      </c>
      <c r="AB332"/>
      <c r="AC332"/>
      <c r="AF332"/>
      <c r="AH332"/>
    </row>
    <row r="333" spans="1:34" x14ac:dyDescent="0.25">
      <c r="A333" s="2">
        <v>43376</v>
      </c>
      <c r="B333" s="17">
        <v>835</v>
      </c>
      <c r="C333" s="21" t="s">
        <v>30</v>
      </c>
      <c r="D333" s="25">
        <v>3.5</v>
      </c>
      <c r="E333" s="22">
        <f>'[1]pH meter #2__083118AM'!$O$2</f>
        <v>3.5073563535911592</v>
      </c>
      <c r="F3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43376.357638888891</v>
      </c>
      <c r="G333" s="6">
        <f>Table1689106[[#This Row],[Mean Value]]+$V$2</f>
        <v>3.527303060242065</v>
      </c>
      <c r="H333" s="6">
        <f>Table1689106[[#This Row],[Mean Value]]-$V$2</f>
        <v>3.4874096469402533</v>
      </c>
      <c r="I333" s="26">
        <f>Table1689106[[#This Row],[Mean Value]]+$W$2</f>
        <v>3.5472497668929703</v>
      </c>
      <c r="J333" s="26">
        <f>Table1689106[[#This Row],[Mean Value]]-($W$2)</f>
        <v>3.467462940289348</v>
      </c>
      <c r="K333" s="8">
        <f>Table1689106[[#This Row],[Mean Value]]+$X$2</f>
        <v>3.5671964735438761</v>
      </c>
      <c r="L333" s="9">
        <f>Table1689106[[#This Row],[Mean Value]]-$X$2</f>
        <v>3.4475162336384422</v>
      </c>
      <c r="M333" s="23" t="str">
        <f t="array" ref="M333">IF(OR(D333&lt;$AF$2, D333&gt;$AE$2), "Yes", "No")</f>
        <v>No</v>
      </c>
      <c r="N333" s="3"/>
      <c r="O333" s="3" t="b">
        <f>AND(Table1689106[[#This Row],[Measured Value]]&gt;Table1689106[[#This Row],[Mean Value]],D332&gt;E332,D331&gt;E331,D330&gt;E330,D329&gt;E329,D328&gt;E328,D327&gt;E327,D326&gt;E326)</f>
        <v>0</v>
      </c>
      <c r="P333" s="3" t="b">
        <f>AND(Table1689106[[#This Row],[Measured Value]]&lt;Table1689106[[#This Row],[Mean Value]],D332&lt;E332,D331&lt;E331,D330&lt;E330,D329&lt;E329,D328&lt;E328,D327&lt;E327,D326&lt;E326)</f>
        <v>0</v>
      </c>
      <c r="Q333" s="3" t="b">
        <f>AND(Table1689106[[#This Row],[Measured Value]]&gt;E332,E332&gt;E331,E331&gt;E330,E330&gt;E329,E329&gt;E328)</f>
        <v>0</v>
      </c>
      <c r="R333" s="3" t="b">
        <f>AND(Table1689106[[#This Row],[Measured Value]]&lt;E332,E332&lt;E331,E331&lt;E330,E330&lt;E329,E329&lt;E328)</f>
        <v>0</v>
      </c>
      <c r="S333" s="3" t="b">
        <f>AND(Table1689106[[#This Row],[Measured Value]]&gt;E332,E332&lt;E331,E331&gt;E330,E330&lt;E329,E329&gt;E328,E328&lt;E327,E327&gt;E326,E326&lt;E325,E325&gt;E324,E324&lt;E323,E323&gt;E322,E322&lt;E321,E321&gt;E320)</f>
        <v>0</v>
      </c>
      <c r="T333" s="3" t="b">
        <f>AND(Table1689106[[#This Row],[Measured Value]]&lt;F332,F332&gt;F331,F331&lt;F330,F330&gt;F329,F329&lt;F328,F328&gt;F327,F327&lt;F326,F326&gt;F325,F325&lt;F324,F324&gt;F323,F323&lt;F322,F322&gt;F321,F321&lt;F320)</f>
        <v>0</v>
      </c>
      <c r="AB333"/>
      <c r="AC333"/>
      <c r="AF333"/>
      <c r="AH333"/>
    </row>
    <row r="334" spans="1:34" x14ac:dyDescent="0.25">
      <c r="A334" s="2">
        <v>43376</v>
      </c>
      <c r="B334" s="17">
        <v>910</v>
      </c>
      <c r="C334" s="21" t="s">
        <v>45</v>
      </c>
      <c r="D334" s="25">
        <v>3.5</v>
      </c>
      <c r="E334" s="22">
        <f>'[1]pH meter #2__083118AM'!$O$2</f>
        <v>3.5073563535911592</v>
      </c>
      <c r="F3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43376.381944444445</v>
      </c>
      <c r="G334" s="6">
        <f>Table1689106[[#This Row],[Mean Value]]+$V$2</f>
        <v>3.527303060242065</v>
      </c>
      <c r="H334" s="6">
        <f>Table1689106[[#This Row],[Mean Value]]-$V$2</f>
        <v>3.4874096469402533</v>
      </c>
      <c r="I334" s="26">
        <f>Table1689106[[#This Row],[Mean Value]]+$W$2</f>
        <v>3.5472497668929703</v>
      </c>
      <c r="J334" s="26">
        <f>Table1689106[[#This Row],[Mean Value]]-($W$2)</f>
        <v>3.467462940289348</v>
      </c>
      <c r="K334" s="8">
        <f>Table1689106[[#This Row],[Mean Value]]+$X$2</f>
        <v>3.5671964735438761</v>
      </c>
      <c r="L334" s="9">
        <f>Table1689106[[#This Row],[Mean Value]]-$X$2</f>
        <v>3.4475162336384422</v>
      </c>
      <c r="M334" s="23" t="str">
        <f t="array" ref="M334">IF(OR(D334&lt;$AF$2, D334&gt;$AE$2), "Yes", "No")</f>
        <v>No</v>
      </c>
      <c r="N334" s="3"/>
      <c r="O334" s="3" t="b">
        <f>AND(Table1689106[[#This Row],[Measured Value]]&gt;Table1689106[[#This Row],[Mean Value]],D333&gt;E333,D332&gt;E332,D331&gt;E331,D330&gt;E330,D329&gt;E329,D328&gt;E328,D327&gt;E327)</f>
        <v>0</v>
      </c>
      <c r="P334" s="3" t="b">
        <f>AND(Table1689106[[#This Row],[Measured Value]]&lt;Table1689106[[#This Row],[Mean Value]],D333&lt;E333,D332&lt;E332,D331&lt;E331,D330&lt;E330,D329&lt;E329,D328&lt;E328,D327&lt;E327)</f>
        <v>1</v>
      </c>
      <c r="Q334" s="3" t="b">
        <f>AND(Table1689106[[#This Row],[Measured Value]]&gt;E333,E333&gt;E332,E332&gt;E331,E331&gt;E330,E330&gt;E329)</f>
        <v>0</v>
      </c>
      <c r="R334" s="3" t="b">
        <f>AND(Table1689106[[#This Row],[Measured Value]]&lt;E333,E333&lt;E332,E332&lt;E331,E331&lt;E330,E330&lt;E329)</f>
        <v>0</v>
      </c>
      <c r="S334" s="3" t="b">
        <f>AND(Table1689106[[#This Row],[Measured Value]]&gt;E333,E333&lt;E332,E332&gt;E331,E331&lt;E330,E330&gt;E329,E329&lt;E328,E328&gt;E327,E327&lt;E326,E326&gt;E325,E325&lt;E324,E324&gt;E323,E323&lt;E322,E322&gt;E321)</f>
        <v>0</v>
      </c>
      <c r="T334" s="3" t="b">
        <f>AND(Table1689106[[#This Row],[Measured Value]]&lt;F333,F333&gt;F332,F332&lt;F331,F331&gt;F330,F330&lt;F329,F329&gt;F328,F328&lt;F327,F327&gt;F326,F326&lt;F325,F325&gt;F324,F324&lt;F323,F323&gt;F322,F322&lt;F321)</f>
        <v>0</v>
      </c>
      <c r="AB334"/>
      <c r="AC334"/>
      <c r="AF334"/>
      <c r="AH334"/>
    </row>
    <row r="335" spans="1:34" x14ac:dyDescent="0.25">
      <c r="A335" s="2">
        <v>43376</v>
      </c>
      <c r="B335" s="17">
        <v>1027</v>
      </c>
      <c r="C335" s="21" t="s">
        <v>34</v>
      </c>
      <c r="D335" s="25">
        <v>3.51</v>
      </c>
      <c r="E335" s="22">
        <f>'[1]pH meter #2__083118AM'!$O$2</f>
        <v>3.5073563535911592</v>
      </c>
      <c r="F3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43376.435416666667</v>
      </c>
      <c r="G335" s="6">
        <f>Table1689106[[#This Row],[Mean Value]]+$V$2</f>
        <v>3.527303060242065</v>
      </c>
      <c r="H335" s="6">
        <f>Table1689106[[#This Row],[Mean Value]]-$V$2</f>
        <v>3.4874096469402533</v>
      </c>
      <c r="I335" s="26">
        <f>Table1689106[[#This Row],[Mean Value]]+$W$2</f>
        <v>3.5472497668929703</v>
      </c>
      <c r="J335" s="26">
        <f>Table1689106[[#This Row],[Mean Value]]-($W$2)</f>
        <v>3.467462940289348</v>
      </c>
      <c r="K335" s="8">
        <f>Table1689106[[#This Row],[Mean Value]]+$X$2</f>
        <v>3.5671964735438761</v>
      </c>
      <c r="L335" s="9">
        <f>Table1689106[[#This Row],[Mean Value]]-$X$2</f>
        <v>3.4475162336384422</v>
      </c>
      <c r="M335" s="23" t="str">
        <f t="array" ref="M335">IF(OR(D335&lt;$AF$2, D335&gt;$AE$2), "Yes", "No")</f>
        <v>No</v>
      </c>
      <c r="N335" s="3"/>
      <c r="O335" s="3" t="b">
        <f>AND(Table1689106[[#This Row],[Measured Value]]&gt;Table1689106[[#This Row],[Mean Value]],D334&gt;E334,D333&gt;E333,D332&gt;E332,D331&gt;E331,D330&gt;E330,D329&gt;E329,D328&gt;E328)</f>
        <v>0</v>
      </c>
      <c r="P335" s="3" t="b">
        <f>AND(Table1689106[[#This Row],[Measured Value]]&lt;Table1689106[[#This Row],[Mean Value]],D334&lt;E334,D333&lt;E333,D332&lt;E332,D331&lt;E331,D330&lt;E330,D329&lt;E329,D328&lt;E328)</f>
        <v>0</v>
      </c>
      <c r="Q335" s="3" t="b">
        <f>AND(Table1689106[[#This Row],[Measured Value]]&gt;E334,E334&gt;E333,E333&gt;E332,E332&gt;E331,E331&gt;E330)</f>
        <v>0</v>
      </c>
      <c r="R335" s="3" t="b">
        <f>AND(Table1689106[[#This Row],[Measured Value]]&lt;E334,E334&lt;E333,E333&lt;E332,E332&lt;E331,E331&lt;E330)</f>
        <v>0</v>
      </c>
      <c r="S335" s="3" t="b">
        <f>AND(Table1689106[[#This Row],[Measured Value]]&gt;E334,E334&lt;E333,E333&gt;E332,E332&lt;E331,E331&gt;E330,E330&lt;E329,E329&gt;E328,E328&lt;E327,E327&gt;E326,E326&lt;E325,E325&gt;E324,E324&lt;E323,E323&gt;E322)</f>
        <v>0</v>
      </c>
      <c r="T335" s="3" t="b">
        <f>AND(Table1689106[[#This Row],[Measured Value]]&lt;F334,F334&gt;F333,F333&lt;F332,F332&gt;F331,F331&lt;F330,F330&gt;F329,F329&lt;F328,F328&gt;F327,F327&lt;F326,F326&gt;F325,F325&lt;F324,F324&gt;F323,F323&lt;F322)</f>
        <v>0</v>
      </c>
      <c r="AB335"/>
      <c r="AC335"/>
      <c r="AF335"/>
      <c r="AH335"/>
    </row>
    <row r="336" spans="1:34" x14ac:dyDescent="0.25">
      <c r="A336" s="2">
        <v>43376</v>
      </c>
      <c r="B336" s="17">
        <v>1040</v>
      </c>
      <c r="C336" s="21" t="s">
        <v>34</v>
      </c>
      <c r="D336" s="25">
        <v>3.49</v>
      </c>
      <c r="E336" s="22">
        <f>'[1]pH meter #2__083118AM'!$O$2</f>
        <v>3.5073563535911592</v>
      </c>
      <c r="F3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43376.444444444445</v>
      </c>
      <c r="G336" s="6">
        <f>Table1689106[[#This Row],[Mean Value]]+$V$2</f>
        <v>3.527303060242065</v>
      </c>
      <c r="H336" s="6">
        <f>Table1689106[[#This Row],[Mean Value]]-$V$2</f>
        <v>3.4874096469402533</v>
      </c>
      <c r="I336" s="26">
        <f>Table1689106[[#This Row],[Mean Value]]+$W$2</f>
        <v>3.5472497668929703</v>
      </c>
      <c r="J336" s="26">
        <f>Table1689106[[#This Row],[Mean Value]]-($W$2)</f>
        <v>3.467462940289348</v>
      </c>
      <c r="K336" s="8">
        <f>Table1689106[[#This Row],[Mean Value]]+$X$2</f>
        <v>3.5671964735438761</v>
      </c>
      <c r="L336" s="9">
        <f>Table1689106[[#This Row],[Mean Value]]-$X$2</f>
        <v>3.4475162336384422</v>
      </c>
      <c r="M336" s="23" t="str">
        <f t="array" ref="M336">IF(OR(D336&lt;$AF$2, D336&gt;$AE$2), "Yes", "No")</f>
        <v>No</v>
      </c>
      <c r="N336" s="3"/>
      <c r="O336" s="3" t="b">
        <f>AND(Table1689106[[#This Row],[Measured Value]]&gt;Table1689106[[#This Row],[Mean Value]],D335&gt;E335,D334&gt;E334,D333&gt;E333,D332&gt;E332,D331&gt;E331,D330&gt;E330,D329&gt;E329)</f>
        <v>0</v>
      </c>
      <c r="P336" s="3" t="b">
        <f>AND(Table1689106[[#This Row],[Measured Value]]&lt;Table1689106[[#This Row],[Mean Value]],D335&lt;E335,D334&lt;E334,D333&lt;E333,D332&lt;E332,D331&lt;E331,D330&lt;E330,D329&lt;E329)</f>
        <v>0</v>
      </c>
      <c r="Q336" s="3" t="b">
        <f>AND(Table1689106[[#This Row],[Measured Value]]&gt;E335,E335&gt;E334,E334&gt;E333,E333&gt;E332,E332&gt;E331)</f>
        <v>0</v>
      </c>
      <c r="R336" s="3" t="b">
        <f>AND(Table1689106[[#This Row],[Measured Value]]&lt;E335,E335&lt;E334,E334&lt;E333,E333&lt;E332,E332&lt;E331)</f>
        <v>0</v>
      </c>
      <c r="S336" s="3" t="b">
        <f>AND(Table1689106[[#This Row],[Measured Value]]&gt;E335,E335&lt;E334,E334&gt;E333,E333&lt;E332,E332&gt;E331,E331&lt;E330,E330&gt;E329,E329&lt;E328,E328&gt;E327,E327&lt;E326,E326&gt;E325,E325&lt;E324,E324&gt;E323)</f>
        <v>0</v>
      </c>
      <c r="T336" s="3" t="b">
        <f>AND(Table1689106[[#This Row],[Measured Value]]&lt;F335,F335&gt;F334,F334&lt;F333,F333&gt;F332,F332&lt;F331,F331&gt;F330,F330&lt;F329,F329&gt;F328,F328&lt;F327,F327&gt;F326,F326&lt;F325,F325&gt;F324,F324&lt;F323)</f>
        <v>0</v>
      </c>
      <c r="AB336"/>
      <c r="AC336"/>
      <c r="AF336"/>
      <c r="AH336"/>
    </row>
    <row r="337" spans="1:34" x14ac:dyDescent="0.25">
      <c r="A337" s="2">
        <v>43376</v>
      </c>
      <c r="B337" s="17">
        <v>1052</v>
      </c>
      <c r="C337" s="21" t="s">
        <v>34</v>
      </c>
      <c r="D337" s="25">
        <v>3.49</v>
      </c>
      <c r="E337" s="22">
        <f>'[1]pH meter #2__083118AM'!$O$2</f>
        <v>3.5073563535911592</v>
      </c>
      <c r="F3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43376.452777777777</v>
      </c>
      <c r="G337" s="6">
        <f>Table1689106[[#This Row],[Mean Value]]+$V$2</f>
        <v>3.527303060242065</v>
      </c>
      <c r="H337" s="6">
        <f>Table1689106[[#This Row],[Mean Value]]-$V$2</f>
        <v>3.4874096469402533</v>
      </c>
      <c r="I337" s="26">
        <f>Table1689106[[#This Row],[Mean Value]]+$W$2</f>
        <v>3.5472497668929703</v>
      </c>
      <c r="J337" s="26">
        <f>Table1689106[[#This Row],[Mean Value]]-($W$2)</f>
        <v>3.467462940289348</v>
      </c>
      <c r="K337" s="8">
        <f>Table1689106[[#This Row],[Mean Value]]+$X$2</f>
        <v>3.5671964735438761</v>
      </c>
      <c r="L337" s="9">
        <f>Table1689106[[#This Row],[Mean Value]]-$X$2</f>
        <v>3.4475162336384422</v>
      </c>
      <c r="M337" s="23" t="str">
        <f t="array" ref="M337">IF(OR(D337&lt;$AF$2, D337&gt;$AE$2), "Yes", "No")</f>
        <v>No</v>
      </c>
      <c r="N337" s="3"/>
      <c r="O337" s="3" t="b">
        <f>AND(Table1689106[[#This Row],[Measured Value]]&gt;Table1689106[[#This Row],[Mean Value]],D336&gt;E336,D335&gt;E335,D334&gt;E334,D333&gt;E333,D332&gt;E332,D331&gt;E331,D330&gt;E330)</f>
        <v>0</v>
      </c>
      <c r="P337" s="3" t="b">
        <f>AND(Table1689106[[#This Row],[Measured Value]]&lt;Table1689106[[#This Row],[Mean Value]],D336&lt;E336,D335&lt;E335,D334&lt;E334,D333&lt;E333,D332&lt;E332,D331&lt;E331,D330&lt;E330)</f>
        <v>0</v>
      </c>
      <c r="Q337" s="3" t="b">
        <f>AND(Table1689106[[#This Row],[Measured Value]]&gt;E336,E336&gt;E335,E335&gt;E334,E334&gt;E333,E333&gt;E332)</f>
        <v>0</v>
      </c>
      <c r="R337" s="3" t="b">
        <f>AND(Table1689106[[#This Row],[Measured Value]]&lt;E336,E336&lt;E335,E335&lt;E334,E334&lt;E333,E333&lt;E332)</f>
        <v>0</v>
      </c>
      <c r="S337" s="3" t="b">
        <f>AND(Table1689106[[#This Row],[Measured Value]]&gt;E336,E336&lt;E335,E335&gt;E334,E334&lt;E333,E333&gt;E332,E332&lt;E331,E331&gt;E330,E330&lt;E329,E329&gt;E328,E328&lt;E327,E327&gt;E326,E326&lt;E325,E325&gt;E324)</f>
        <v>0</v>
      </c>
      <c r="T337" s="3" t="b">
        <f>AND(Table1689106[[#This Row],[Measured Value]]&lt;F336,F336&gt;F335,F335&lt;F334,F334&gt;F333,F333&lt;F332,F332&gt;F331,F331&lt;F330,F330&gt;F329,F329&lt;F328,F328&gt;F327,F327&lt;F326,F326&gt;F325,F325&lt;F324)</f>
        <v>0</v>
      </c>
      <c r="AB337"/>
      <c r="AC337"/>
      <c r="AF337"/>
      <c r="AH337"/>
    </row>
    <row r="338" spans="1:34" x14ac:dyDescent="0.25">
      <c r="A338" s="2">
        <v>43376</v>
      </c>
      <c r="B338" s="17">
        <v>1120</v>
      </c>
      <c r="C338" s="21" t="s">
        <v>30</v>
      </c>
      <c r="D338" s="25">
        <v>3.49</v>
      </c>
      <c r="E338" s="22">
        <f>'[1]pH meter #2__083118AM'!$O$2</f>
        <v>3.5073563535911592</v>
      </c>
      <c r="F3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43376.472222222219</v>
      </c>
      <c r="G338" s="6">
        <f>Table1689106[[#This Row],[Mean Value]]+$V$2</f>
        <v>3.527303060242065</v>
      </c>
      <c r="H338" s="6">
        <f>Table1689106[[#This Row],[Mean Value]]-$V$2</f>
        <v>3.4874096469402533</v>
      </c>
      <c r="I338" s="26">
        <f>Table1689106[[#This Row],[Mean Value]]+$W$2</f>
        <v>3.5472497668929703</v>
      </c>
      <c r="J338" s="26">
        <f>Table1689106[[#This Row],[Mean Value]]-($W$2)</f>
        <v>3.467462940289348</v>
      </c>
      <c r="K338" s="8">
        <f>Table1689106[[#This Row],[Mean Value]]+$X$2</f>
        <v>3.5671964735438761</v>
      </c>
      <c r="L338" s="9">
        <f>Table1689106[[#This Row],[Mean Value]]-$X$2</f>
        <v>3.4475162336384422</v>
      </c>
      <c r="M338" s="23" t="str">
        <f t="array" ref="M338">IF(OR(D338&lt;$AF$2, D338&gt;$AE$2), "Yes", "No")</f>
        <v>No</v>
      </c>
      <c r="N338" s="3"/>
      <c r="O338" s="3" t="b">
        <f>AND(Table1689106[[#This Row],[Measured Value]]&gt;Table1689106[[#This Row],[Mean Value]],D337&gt;E337,D336&gt;E336,D335&gt;E335,D334&gt;E334,D333&gt;E333,D332&gt;E332,D331&gt;E331)</f>
        <v>0</v>
      </c>
      <c r="P338" s="3" t="b">
        <f>AND(Table1689106[[#This Row],[Measured Value]]&lt;Table1689106[[#This Row],[Mean Value]],D337&lt;E337,D336&lt;E336,D335&lt;E335,D334&lt;E334,D333&lt;E333,D332&lt;E332,D331&lt;E331)</f>
        <v>0</v>
      </c>
      <c r="Q338" s="3" t="b">
        <f>AND(Table1689106[[#This Row],[Measured Value]]&gt;E337,E337&gt;E336,E336&gt;E335,E335&gt;E334,E334&gt;E333)</f>
        <v>0</v>
      </c>
      <c r="R338" s="3" t="b">
        <f>AND(Table1689106[[#This Row],[Measured Value]]&lt;E337,E337&lt;E336,E336&lt;E335,E335&lt;E334,E334&lt;E333)</f>
        <v>0</v>
      </c>
      <c r="S338" s="3" t="b">
        <f>AND(Table1689106[[#This Row],[Measured Value]]&gt;E337,E337&lt;E336,E336&gt;E335,E335&lt;E334,E334&gt;E333,E333&lt;E332,E332&gt;E331,E331&lt;E330,E330&gt;E329,E329&lt;E328,E328&gt;E327,E327&lt;E326,E326&gt;E325)</f>
        <v>0</v>
      </c>
      <c r="T338" s="3" t="b">
        <f>AND(Table1689106[[#This Row],[Measured Value]]&lt;F337,F337&gt;F336,F336&lt;F335,F335&gt;F334,F334&lt;F333,F333&gt;F332,F332&lt;F331,F331&gt;F330,F330&lt;F329,F329&gt;F328,F328&lt;F327,F327&gt;F326,F326&lt;F325)</f>
        <v>0</v>
      </c>
      <c r="AB338"/>
      <c r="AC338"/>
      <c r="AF338"/>
      <c r="AH338"/>
    </row>
    <row r="339" spans="1:34" x14ac:dyDescent="0.25">
      <c r="A339" s="2">
        <v>43376</v>
      </c>
      <c r="B339" s="17">
        <v>1154</v>
      </c>
      <c r="C339" s="21" t="s">
        <v>31</v>
      </c>
      <c r="D339" s="25">
        <v>3.48</v>
      </c>
      <c r="E339" s="22">
        <f>'[1]pH meter #2__083118AM'!$O$2</f>
        <v>3.5073563535911592</v>
      </c>
      <c r="F3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43376.495833333334</v>
      </c>
      <c r="G339" s="6">
        <f>Table1689106[[#This Row],[Mean Value]]+$V$2</f>
        <v>3.527303060242065</v>
      </c>
      <c r="H339" s="6">
        <f>Table1689106[[#This Row],[Mean Value]]-$V$2</f>
        <v>3.4874096469402533</v>
      </c>
      <c r="I339" s="26">
        <f>Table1689106[[#This Row],[Mean Value]]+$W$2</f>
        <v>3.5472497668929703</v>
      </c>
      <c r="J339" s="26">
        <f>Table1689106[[#This Row],[Mean Value]]-($W$2)</f>
        <v>3.467462940289348</v>
      </c>
      <c r="K339" s="8">
        <f>Table1689106[[#This Row],[Mean Value]]+$X$2</f>
        <v>3.5671964735438761</v>
      </c>
      <c r="L339" s="9">
        <f>Table1689106[[#This Row],[Mean Value]]-$X$2</f>
        <v>3.4475162336384422</v>
      </c>
      <c r="M339" s="23" t="str">
        <f t="array" ref="M339">IF(OR(D339&lt;$AF$2, D339&gt;$AE$2), "Yes", "No")</f>
        <v>No</v>
      </c>
      <c r="N339" s="3"/>
      <c r="O339" s="3" t="b">
        <f>AND(Table1689106[[#This Row],[Measured Value]]&gt;Table1689106[[#This Row],[Mean Value]],D338&gt;E338,D337&gt;E337,D336&gt;E336,D335&gt;E335,D334&gt;E334,D333&gt;E333,D332&gt;E332)</f>
        <v>0</v>
      </c>
      <c r="P339" s="3" t="b">
        <f>AND(Table1689106[[#This Row],[Measured Value]]&lt;Table1689106[[#This Row],[Mean Value]],D338&lt;E338,D337&lt;E337,D336&lt;E336,D335&lt;E335,D334&lt;E334,D333&lt;E333,D332&lt;E332)</f>
        <v>0</v>
      </c>
      <c r="Q339" s="3" t="b">
        <f>AND(Table1689106[[#This Row],[Measured Value]]&gt;E338,E338&gt;E337,E337&gt;E336,E336&gt;E335,E335&gt;E334)</f>
        <v>0</v>
      </c>
      <c r="R339" s="3" t="b">
        <f>AND(Table1689106[[#This Row],[Measured Value]]&lt;E338,E338&lt;E337,E337&lt;E336,E336&lt;E335,E335&lt;E334)</f>
        <v>0</v>
      </c>
      <c r="S339" s="3" t="b">
        <f>AND(Table1689106[[#This Row],[Measured Value]]&gt;E338,E338&lt;E337,E337&gt;E336,E336&lt;E335,E335&gt;E334,E334&lt;E333,E333&gt;E332,E332&lt;E331,E331&gt;E330,E330&lt;E329,E329&gt;E328,E328&lt;E327,E327&gt;E326)</f>
        <v>0</v>
      </c>
      <c r="T339" s="3" t="b">
        <f>AND(Table1689106[[#This Row],[Measured Value]]&lt;F338,F338&gt;F337,F337&lt;F336,F336&gt;F335,F335&lt;F334,F334&gt;F333,F333&lt;F332,F332&gt;F331,F331&lt;F330,F330&gt;F329,F329&lt;F328,F328&gt;F327,F327&lt;F326)</f>
        <v>0</v>
      </c>
      <c r="AB339"/>
      <c r="AC339"/>
      <c r="AF339"/>
      <c r="AH339"/>
    </row>
    <row r="340" spans="1:34" x14ac:dyDescent="0.25">
      <c r="A340" s="2">
        <v>43376</v>
      </c>
      <c r="B340" s="17">
        <v>1210</v>
      </c>
      <c r="C340" s="21" t="s">
        <v>26</v>
      </c>
      <c r="D340" s="25">
        <v>3.48</v>
      </c>
      <c r="E340" s="22">
        <f>'[1]pH meter #2__083118AM'!$O$2</f>
        <v>3.5073563535911592</v>
      </c>
      <c r="F3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43376.506944444445</v>
      </c>
      <c r="G340" s="6">
        <f>Table1689106[[#This Row],[Mean Value]]+$V$2</f>
        <v>3.527303060242065</v>
      </c>
      <c r="H340" s="6">
        <f>Table1689106[[#This Row],[Mean Value]]-$V$2</f>
        <v>3.4874096469402533</v>
      </c>
      <c r="I340" s="26">
        <f>Table1689106[[#This Row],[Mean Value]]+$W$2</f>
        <v>3.5472497668929703</v>
      </c>
      <c r="J340" s="26">
        <f>Table1689106[[#This Row],[Mean Value]]-($W$2)</f>
        <v>3.467462940289348</v>
      </c>
      <c r="K340" s="8">
        <f>Table1689106[[#This Row],[Mean Value]]+$X$2</f>
        <v>3.5671964735438761</v>
      </c>
      <c r="L340" s="9">
        <f>Table1689106[[#This Row],[Mean Value]]-$X$2</f>
        <v>3.4475162336384422</v>
      </c>
      <c r="M340" s="23" t="str">
        <f t="array" ref="M340">IF(OR(D340&lt;$AF$2, D340&gt;$AE$2), "Yes", "No")</f>
        <v>No</v>
      </c>
      <c r="N340" s="3"/>
      <c r="O340" s="3" t="b">
        <f>AND(Table1689106[[#This Row],[Measured Value]]&gt;Table1689106[[#This Row],[Mean Value]],D339&gt;E339,D338&gt;E338,D337&gt;E337,D336&gt;E336,D335&gt;E335,D334&gt;E334,D333&gt;E333)</f>
        <v>0</v>
      </c>
      <c r="P340" s="3" t="b">
        <f>AND(Table1689106[[#This Row],[Measured Value]]&lt;Table1689106[[#This Row],[Mean Value]],D339&lt;E339,D338&lt;E338,D337&lt;E337,D336&lt;E336,D335&lt;E335,D334&lt;E334,D333&lt;E333)</f>
        <v>0</v>
      </c>
      <c r="Q340" s="3" t="b">
        <f>AND(Table1689106[[#This Row],[Measured Value]]&gt;E339,E339&gt;E338,E338&gt;E337,E337&gt;E336,E336&gt;E335)</f>
        <v>0</v>
      </c>
      <c r="R340" s="3" t="b">
        <f>AND(Table1689106[[#This Row],[Measured Value]]&lt;E339,E339&lt;E338,E338&lt;E337,E337&lt;E336,E336&lt;E335)</f>
        <v>0</v>
      </c>
      <c r="S340" s="3" t="b">
        <f>AND(Table1689106[[#This Row],[Measured Value]]&gt;E339,E339&lt;E338,E338&gt;E337,E337&lt;E336,E336&gt;E335,E335&lt;E334,E334&gt;E333,E333&lt;E332,E332&gt;E331,E331&lt;E330,E330&gt;E329,E329&lt;E328,E328&gt;E327)</f>
        <v>0</v>
      </c>
      <c r="T340" s="3" t="b">
        <f>AND(Table1689106[[#This Row],[Measured Value]]&lt;F339,F339&gt;F338,F338&lt;F337,F337&gt;F336,F336&lt;F335,F335&gt;F334,F334&lt;F333,F333&gt;F332,F332&lt;F331,F331&gt;F330,F330&lt;F329,F329&gt;F328,F328&lt;F327)</f>
        <v>0</v>
      </c>
      <c r="AB340"/>
      <c r="AC340"/>
      <c r="AF340"/>
      <c r="AH340"/>
    </row>
    <row r="341" spans="1:34" x14ac:dyDescent="0.25">
      <c r="A341" s="2">
        <v>43376</v>
      </c>
      <c r="B341" s="17">
        <v>1240</v>
      </c>
      <c r="C341" s="21" t="s">
        <v>45</v>
      </c>
      <c r="D341" s="25">
        <v>3.49</v>
      </c>
      <c r="E341" s="22">
        <f>'[1]pH meter #2__083118AM'!$O$2</f>
        <v>3.5073563535911592</v>
      </c>
      <c r="F3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43376.527777777781</v>
      </c>
      <c r="G341" s="6">
        <f>Table1689106[[#This Row],[Mean Value]]+$V$2</f>
        <v>3.527303060242065</v>
      </c>
      <c r="H341" s="6">
        <f>Table1689106[[#This Row],[Mean Value]]-$V$2</f>
        <v>3.4874096469402533</v>
      </c>
      <c r="I341" s="26">
        <f>Table1689106[[#This Row],[Mean Value]]+$W$2</f>
        <v>3.5472497668929703</v>
      </c>
      <c r="J341" s="26">
        <f>Table1689106[[#This Row],[Mean Value]]-($W$2)</f>
        <v>3.467462940289348</v>
      </c>
      <c r="K341" s="8">
        <f>Table1689106[[#This Row],[Mean Value]]+$X$2</f>
        <v>3.5671964735438761</v>
      </c>
      <c r="L341" s="9">
        <f>Table1689106[[#This Row],[Mean Value]]-$X$2</f>
        <v>3.4475162336384422</v>
      </c>
      <c r="M341" s="23" t="str">
        <f t="array" ref="M341">IF(OR(D341&lt;$AF$2, D341&gt;$AE$2), "Yes", "No")</f>
        <v>No</v>
      </c>
      <c r="N341" s="3"/>
      <c r="O341" s="3" t="b">
        <f>AND(Table1689106[[#This Row],[Measured Value]]&gt;Table1689106[[#This Row],[Mean Value]],D340&gt;E340,D339&gt;E339,D338&gt;E338,D337&gt;E337,D336&gt;E336,D335&gt;E335,D334&gt;E334)</f>
        <v>0</v>
      </c>
      <c r="P341" s="3" t="b">
        <f>AND(Table1689106[[#This Row],[Measured Value]]&lt;Table1689106[[#This Row],[Mean Value]],D340&lt;E340,D339&lt;E339,D338&lt;E338,D337&lt;E337,D336&lt;E336,D335&lt;E335,D334&lt;E334)</f>
        <v>0</v>
      </c>
      <c r="Q341" s="3" t="b">
        <f>AND(Table1689106[[#This Row],[Measured Value]]&gt;E340,E340&gt;E339,E339&gt;E338,E338&gt;E337,E337&gt;E336)</f>
        <v>0</v>
      </c>
      <c r="R341" s="3" t="b">
        <f>AND(Table1689106[[#This Row],[Measured Value]]&lt;E340,E340&lt;E339,E339&lt;E338,E338&lt;E337,E337&lt;E336)</f>
        <v>0</v>
      </c>
      <c r="S341" s="3" t="b">
        <f>AND(Table1689106[[#This Row],[Measured Value]]&gt;E340,E340&lt;E339,E339&gt;E338,E338&lt;E337,E337&gt;E336,E336&lt;E335,E335&gt;E334,E334&lt;E333,E333&gt;E332,E332&lt;E331,E331&gt;E330,E330&lt;E329,E329&gt;E328)</f>
        <v>0</v>
      </c>
      <c r="T341" s="3" t="b">
        <f>AND(Table1689106[[#This Row],[Measured Value]]&lt;F340,F340&gt;F339,F339&lt;F338,F338&gt;F337,F337&lt;F336,F336&gt;F335,F335&lt;F334,F334&gt;F333,F333&lt;F332,F332&gt;F331,F331&lt;F330,F330&gt;F329,F329&lt;F328)</f>
        <v>0</v>
      </c>
      <c r="AB341"/>
      <c r="AC341"/>
      <c r="AF341"/>
      <c r="AH341"/>
    </row>
    <row r="342" spans="1:34" x14ac:dyDescent="0.25">
      <c r="A342" s="2">
        <v>43376</v>
      </c>
      <c r="B342" s="17">
        <v>1243</v>
      </c>
      <c r="C342" s="21" t="s">
        <v>40</v>
      </c>
      <c r="D342" s="25">
        <v>3.49</v>
      </c>
      <c r="E342" s="22">
        <f>'[1]pH meter #2__083118AM'!$O$2</f>
        <v>3.5073563535911592</v>
      </c>
      <c r="F3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43376.529861111114</v>
      </c>
      <c r="G342" s="6">
        <f>Table1689106[[#This Row],[Mean Value]]+$V$2</f>
        <v>3.527303060242065</v>
      </c>
      <c r="H342" s="6">
        <f>Table1689106[[#This Row],[Mean Value]]-$V$2</f>
        <v>3.4874096469402533</v>
      </c>
      <c r="I342" s="26">
        <f>Table1689106[[#This Row],[Mean Value]]+$W$2</f>
        <v>3.5472497668929703</v>
      </c>
      <c r="J342" s="26">
        <f>Table1689106[[#This Row],[Mean Value]]-($W$2)</f>
        <v>3.467462940289348</v>
      </c>
      <c r="K342" s="8">
        <f>Table1689106[[#This Row],[Mean Value]]+$X$2</f>
        <v>3.5671964735438761</v>
      </c>
      <c r="L342" s="9">
        <f>Table1689106[[#This Row],[Mean Value]]-$X$2</f>
        <v>3.4475162336384422</v>
      </c>
      <c r="M342" s="23" t="str">
        <f t="array" ref="M342">IF(OR(D342&lt;$AF$2, D342&gt;$AE$2), "Yes", "No")</f>
        <v>No</v>
      </c>
      <c r="N342" s="3"/>
      <c r="O342" s="3" t="b">
        <f>AND(Table1689106[[#This Row],[Measured Value]]&gt;Table1689106[[#This Row],[Mean Value]],D341&gt;E341,D340&gt;E340,D339&gt;E339,D338&gt;E338,D337&gt;E337,D336&gt;E336,D335&gt;E335)</f>
        <v>0</v>
      </c>
      <c r="P342" s="3" t="b">
        <f>AND(Table1689106[[#This Row],[Measured Value]]&lt;Table1689106[[#This Row],[Mean Value]],D341&lt;E341,D340&lt;E340,D339&lt;E339,D338&lt;E338,D337&lt;E337,D336&lt;E336,D335&lt;E335)</f>
        <v>0</v>
      </c>
      <c r="Q342" s="3" t="b">
        <f>AND(Table1689106[[#This Row],[Measured Value]]&gt;E341,E341&gt;E340,E340&gt;E339,E339&gt;E338,E338&gt;E337)</f>
        <v>0</v>
      </c>
      <c r="R342" s="3" t="b">
        <f>AND(Table1689106[[#This Row],[Measured Value]]&lt;E341,E341&lt;E340,E340&lt;E339,E339&lt;E338,E338&lt;E337)</f>
        <v>0</v>
      </c>
      <c r="S342" s="3" t="b">
        <f>AND(Table1689106[[#This Row],[Measured Value]]&gt;E341,E341&lt;E340,E340&gt;E339,E339&lt;E338,E338&gt;E337,E337&lt;E336,E336&gt;E335,E335&lt;E334,E334&gt;E333,E333&lt;E332,E332&gt;E331,E331&lt;E330,E330&gt;E329)</f>
        <v>0</v>
      </c>
      <c r="T342" s="3" t="b">
        <f>AND(Table1689106[[#This Row],[Measured Value]]&lt;F341,F341&gt;F340,F340&lt;F339,F339&gt;F338,F338&lt;F337,F337&gt;F336,F336&lt;F335,F335&gt;F334,F334&lt;F333,F333&gt;F332,F332&lt;F331,F331&gt;F330,F330&lt;F329)</f>
        <v>0</v>
      </c>
      <c r="AB342"/>
      <c r="AC342"/>
      <c r="AF342"/>
      <c r="AH342"/>
    </row>
    <row r="343" spans="1:34" x14ac:dyDescent="0.25">
      <c r="A343" s="2">
        <v>43376</v>
      </c>
      <c r="B343" s="17">
        <v>1250</v>
      </c>
      <c r="C343" s="21" t="s">
        <v>45</v>
      </c>
      <c r="D343" s="25">
        <v>3.49</v>
      </c>
      <c r="E343" s="22">
        <f>'[1]pH meter #2__083118AM'!$O$2</f>
        <v>3.5073563535911592</v>
      </c>
      <c r="F3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43376.534722222219</v>
      </c>
      <c r="G343" s="6">
        <f>Table1689106[[#This Row],[Mean Value]]+$V$2</f>
        <v>3.527303060242065</v>
      </c>
      <c r="H343" s="6">
        <f>Table1689106[[#This Row],[Mean Value]]-$V$2</f>
        <v>3.4874096469402533</v>
      </c>
      <c r="I343" s="26">
        <f>Table1689106[[#This Row],[Mean Value]]+$W$2</f>
        <v>3.5472497668929703</v>
      </c>
      <c r="J343" s="26">
        <f>Table1689106[[#This Row],[Mean Value]]-($W$2)</f>
        <v>3.467462940289348</v>
      </c>
      <c r="K343" s="8">
        <f>Table1689106[[#This Row],[Mean Value]]+$X$2</f>
        <v>3.5671964735438761</v>
      </c>
      <c r="L343" s="9">
        <f>Table1689106[[#This Row],[Mean Value]]-$X$2</f>
        <v>3.4475162336384422</v>
      </c>
      <c r="M343" s="23" t="str">
        <f t="array" ref="M343">IF(OR(D343&lt;$AF$2, D343&gt;$AE$2), "Yes", "No")</f>
        <v>No</v>
      </c>
      <c r="N343" s="3"/>
      <c r="O343" s="3" t="b">
        <f>AND(Table1689106[[#This Row],[Measured Value]]&gt;Table1689106[[#This Row],[Mean Value]],D342&gt;E342,D341&gt;E341,D340&gt;E340,D339&gt;E339,D338&gt;E338,D337&gt;E337,D336&gt;E336)</f>
        <v>0</v>
      </c>
      <c r="P343" s="3" t="b">
        <f>AND(Table1689106[[#This Row],[Measured Value]]&lt;Table1689106[[#This Row],[Mean Value]],D342&lt;E342,D341&lt;E341,D340&lt;E340,D339&lt;E339,D338&lt;E338,D337&lt;E337,D336&lt;E336)</f>
        <v>1</v>
      </c>
      <c r="Q343" s="3" t="b">
        <f>AND(Table1689106[[#This Row],[Measured Value]]&gt;E342,E342&gt;E341,E341&gt;E340,E340&gt;E339,E339&gt;E338)</f>
        <v>0</v>
      </c>
      <c r="R343" s="3" t="b">
        <f>AND(Table1689106[[#This Row],[Measured Value]]&lt;E342,E342&lt;E341,E341&lt;E340,E340&lt;E339,E339&lt;E338)</f>
        <v>0</v>
      </c>
      <c r="S343" s="3" t="b">
        <f>AND(Table1689106[[#This Row],[Measured Value]]&gt;E342,E342&lt;E341,E341&gt;E340,E340&lt;E339,E339&gt;E338,E338&lt;E337,E337&gt;E336,E336&lt;E335,E335&gt;E334,E334&lt;E333,E333&gt;E332,E332&lt;E331,E331&gt;E330)</f>
        <v>0</v>
      </c>
      <c r="T343" s="3" t="b">
        <f>AND(Table1689106[[#This Row],[Measured Value]]&lt;F342,F342&gt;F341,F341&lt;F340,F340&gt;F339,F339&lt;F338,F338&gt;F337,F337&lt;F336,F336&gt;F335,F335&lt;F334,F334&gt;F333,F333&lt;F332,F332&gt;F331,F331&lt;F330)</f>
        <v>0</v>
      </c>
      <c r="AB343"/>
      <c r="AC343"/>
      <c r="AF343"/>
      <c r="AH343"/>
    </row>
    <row r="344" spans="1:34" x14ac:dyDescent="0.25">
      <c r="A344" s="2">
        <v>43376</v>
      </c>
      <c r="B344" s="17">
        <v>1253</v>
      </c>
      <c r="C344" s="21" t="s">
        <v>31</v>
      </c>
      <c r="D344" s="25">
        <v>3.49</v>
      </c>
      <c r="E344" s="22">
        <f>'[1]pH meter #2__083118AM'!$O$2</f>
        <v>3.5073563535911592</v>
      </c>
      <c r="F3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43376.536805555559</v>
      </c>
      <c r="G344" s="6">
        <f>Table1689106[[#This Row],[Mean Value]]+$V$2</f>
        <v>3.527303060242065</v>
      </c>
      <c r="H344" s="6">
        <f>Table1689106[[#This Row],[Mean Value]]-$V$2</f>
        <v>3.4874096469402533</v>
      </c>
      <c r="I344" s="26">
        <f>Table1689106[[#This Row],[Mean Value]]+$W$2</f>
        <v>3.5472497668929703</v>
      </c>
      <c r="J344" s="26">
        <f>Table1689106[[#This Row],[Mean Value]]-($W$2)</f>
        <v>3.467462940289348</v>
      </c>
      <c r="K344" s="8">
        <f>Table1689106[[#This Row],[Mean Value]]+$X$2</f>
        <v>3.5671964735438761</v>
      </c>
      <c r="L344" s="9">
        <f>Table1689106[[#This Row],[Mean Value]]-$X$2</f>
        <v>3.4475162336384422</v>
      </c>
      <c r="M344" s="23" t="str">
        <f t="array" ref="M344">IF(OR(D344&lt;$AF$2, D344&gt;$AE$2), "Yes", "No")</f>
        <v>No</v>
      </c>
      <c r="N344" s="3"/>
      <c r="O344" s="3" t="b">
        <f>AND(Table1689106[[#This Row],[Measured Value]]&gt;Table1689106[[#This Row],[Mean Value]],D343&gt;E343,D342&gt;E342,D341&gt;E341,D340&gt;E340,D339&gt;E339,D338&gt;E338,D337&gt;E337)</f>
        <v>0</v>
      </c>
      <c r="P344" s="3" t="b">
        <f>AND(Table1689106[[#This Row],[Measured Value]]&lt;Table1689106[[#This Row],[Mean Value]],D343&lt;E343,D342&lt;E342,D341&lt;E341,D340&lt;E340,D339&lt;E339,D338&lt;E338,D337&lt;E337)</f>
        <v>1</v>
      </c>
      <c r="Q344" s="3" t="b">
        <f>AND(Table1689106[[#This Row],[Measured Value]]&gt;E343,E343&gt;E342,E342&gt;E341,E341&gt;E340,E340&gt;E339)</f>
        <v>0</v>
      </c>
      <c r="R344" s="3" t="b">
        <f>AND(Table1689106[[#This Row],[Measured Value]]&lt;E343,E343&lt;E342,E342&lt;E341,E341&lt;E340,E340&lt;E339)</f>
        <v>0</v>
      </c>
      <c r="S344" s="3" t="b">
        <f>AND(Table1689106[[#This Row],[Measured Value]]&gt;E343,E343&lt;E342,E342&gt;E341,E341&lt;E340,E340&gt;E339,E339&lt;E338,E338&gt;E337,E337&lt;E336,E336&gt;E335,E335&lt;E334,E334&gt;E333,E333&lt;E332,E332&gt;E331)</f>
        <v>0</v>
      </c>
      <c r="T344" s="3" t="b">
        <f>AND(Table1689106[[#This Row],[Measured Value]]&lt;F343,F343&gt;F342,F342&lt;F341,F341&gt;F340,F340&lt;F339,F339&gt;F338,F338&lt;F337,F337&gt;F336,F336&lt;F335,F335&gt;F334,F334&lt;F333,F333&gt;F332,F332&lt;F331)</f>
        <v>0</v>
      </c>
      <c r="AB344"/>
      <c r="AC344"/>
      <c r="AF344"/>
      <c r="AH344"/>
    </row>
    <row r="345" spans="1:34" x14ac:dyDescent="0.25">
      <c r="A345" s="2">
        <v>43376</v>
      </c>
      <c r="B345" s="17">
        <v>1323</v>
      </c>
      <c r="C345" s="21" t="s">
        <v>31</v>
      </c>
      <c r="D345" s="25">
        <v>3.47</v>
      </c>
      <c r="E345" s="22">
        <f>'[1]pH meter #2__083118AM'!$O$2</f>
        <v>3.5073563535911592</v>
      </c>
      <c r="F3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43376.557638888888</v>
      </c>
      <c r="G345" s="6">
        <f>Table1689106[[#This Row],[Mean Value]]+$V$2</f>
        <v>3.527303060242065</v>
      </c>
      <c r="H345" s="6">
        <f>Table1689106[[#This Row],[Mean Value]]-$V$2</f>
        <v>3.4874096469402533</v>
      </c>
      <c r="I345" s="26">
        <f>Table1689106[[#This Row],[Mean Value]]+$W$2</f>
        <v>3.5472497668929703</v>
      </c>
      <c r="J345" s="26">
        <f>Table1689106[[#This Row],[Mean Value]]-($W$2)</f>
        <v>3.467462940289348</v>
      </c>
      <c r="K345" s="8">
        <f>Table1689106[[#This Row],[Mean Value]]+$X$2</f>
        <v>3.5671964735438761</v>
      </c>
      <c r="L345" s="9">
        <f>Table1689106[[#This Row],[Mean Value]]-$X$2</f>
        <v>3.4475162336384422</v>
      </c>
      <c r="M345" s="23" t="str">
        <f t="array" ref="M345">IF(OR(D345&lt;$AF$2, D345&gt;$AE$2), "Yes", "No")</f>
        <v>No</v>
      </c>
      <c r="N345" s="3"/>
      <c r="O345" s="3" t="b">
        <f>AND(Table1689106[[#This Row],[Measured Value]]&gt;Table1689106[[#This Row],[Mean Value]],D344&gt;E344,D343&gt;E343,D342&gt;E342,D341&gt;E341,D340&gt;E340,D339&gt;E339,D338&gt;E338)</f>
        <v>0</v>
      </c>
      <c r="P345" s="3" t="b">
        <f>AND(Table1689106[[#This Row],[Measured Value]]&lt;Table1689106[[#This Row],[Mean Value]],D344&lt;E344,D343&lt;E343,D342&lt;E342,D341&lt;E341,D340&lt;E340,D339&lt;E339,D338&lt;E338)</f>
        <v>1</v>
      </c>
      <c r="Q345" s="3" t="b">
        <f>AND(Table1689106[[#This Row],[Measured Value]]&gt;E344,E344&gt;E343,E343&gt;E342,E342&gt;E341,E341&gt;E340)</f>
        <v>0</v>
      </c>
      <c r="R345" s="3" t="b">
        <f>AND(Table1689106[[#This Row],[Measured Value]]&lt;E344,E344&lt;E343,E343&lt;E342,E342&lt;E341,E341&lt;E340)</f>
        <v>0</v>
      </c>
      <c r="S345" s="3" t="b">
        <f>AND(Table1689106[[#This Row],[Measured Value]]&gt;E344,E344&lt;E343,E343&gt;E342,E342&lt;E341,E341&gt;E340,E340&lt;E339,E339&gt;E338,E338&lt;E337,E337&gt;E336,E336&lt;E335,E335&gt;E334,E334&lt;E333,E333&gt;E332)</f>
        <v>0</v>
      </c>
      <c r="T345" s="3" t="b">
        <f>AND(Table1689106[[#This Row],[Measured Value]]&lt;F344,F344&gt;F343,F343&lt;F342,F342&gt;F341,F341&lt;F340,F340&gt;F339,F339&lt;F338,F338&gt;F337,F337&lt;F336,F336&gt;F335,F335&lt;F334,F334&gt;F333,F333&lt;F332)</f>
        <v>0</v>
      </c>
    </row>
    <row r="346" spans="1:34" x14ac:dyDescent="0.25">
      <c r="A346" s="2">
        <v>43376</v>
      </c>
      <c r="B346" s="17">
        <v>1330</v>
      </c>
      <c r="C346" s="21" t="s">
        <v>32</v>
      </c>
      <c r="D346" s="25">
        <v>3.48</v>
      </c>
      <c r="E346" s="22">
        <f>'[1]pH meter #2__083118AM'!$O$2</f>
        <v>3.5073563535911592</v>
      </c>
      <c r="F3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43376.5625</v>
      </c>
      <c r="G346" s="6">
        <f>Table1689106[[#This Row],[Mean Value]]+$V$2</f>
        <v>3.527303060242065</v>
      </c>
      <c r="H346" s="6">
        <f>Table1689106[[#This Row],[Mean Value]]-$V$2</f>
        <v>3.4874096469402533</v>
      </c>
      <c r="I346" s="26">
        <f>Table1689106[[#This Row],[Mean Value]]+$W$2</f>
        <v>3.5472497668929703</v>
      </c>
      <c r="J346" s="26">
        <f>Table1689106[[#This Row],[Mean Value]]-($W$2)</f>
        <v>3.467462940289348</v>
      </c>
      <c r="K346" s="8">
        <f>Table1689106[[#This Row],[Mean Value]]+$X$2</f>
        <v>3.5671964735438761</v>
      </c>
      <c r="L346" s="9">
        <f>Table1689106[[#This Row],[Mean Value]]-$X$2</f>
        <v>3.4475162336384422</v>
      </c>
      <c r="M346" s="23" t="str">
        <f t="array" ref="M346">IF(OR(D346&lt;$AF$2, D346&gt;$AE$2), "Yes", "No")</f>
        <v>No</v>
      </c>
      <c r="N346" s="3"/>
      <c r="O346" s="3" t="b">
        <f>AND(Table1689106[[#This Row],[Measured Value]]&gt;Table1689106[[#This Row],[Mean Value]],D345&gt;E345,D344&gt;E344,D343&gt;E343,D342&gt;E342,D341&gt;E341,D340&gt;E340,D339&gt;E339)</f>
        <v>0</v>
      </c>
      <c r="P346" s="3" t="b">
        <f>AND(Table1689106[[#This Row],[Measured Value]]&lt;Table1689106[[#This Row],[Mean Value]],D345&lt;E345,D344&lt;E344,D343&lt;E343,D342&lt;E342,D341&lt;E341,D340&lt;E340,D339&lt;E339)</f>
        <v>1</v>
      </c>
      <c r="Q346" s="3" t="b">
        <f>AND(Table1689106[[#This Row],[Measured Value]]&gt;E345,E345&gt;E344,E344&gt;E343,E343&gt;E342,E342&gt;E341)</f>
        <v>0</v>
      </c>
      <c r="R346" s="3" t="b">
        <f>AND(Table1689106[[#This Row],[Measured Value]]&lt;E345,E345&lt;E344,E344&lt;E343,E343&lt;E342,E342&lt;E341)</f>
        <v>0</v>
      </c>
      <c r="S346" s="3" t="b">
        <f>AND(Table1689106[[#This Row],[Measured Value]]&gt;E345,E345&lt;E344,E344&gt;E343,E343&lt;E342,E342&gt;E341,E341&lt;E340,E340&gt;E339,E339&lt;E338,E338&gt;E337,E337&lt;E336,E336&gt;E335,E335&lt;E334,E334&gt;E333)</f>
        <v>0</v>
      </c>
      <c r="T346" s="3" t="b">
        <f>AND(Table1689106[[#This Row],[Measured Value]]&lt;F345,F345&gt;F344,F344&lt;F343,F343&gt;F342,F342&lt;F341,F341&gt;F340,F340&lt;F339,F339&gt;F338,F338&lt;F337,F337&gt;F336,F336&lt;F335,F335&gt;F334,F334&lt;F333)</f>
        <v>0</v>
      </c>
      <c r="AB346"/>
      <c r="AC346"/>
      <c r="AF346"/>
      <c r="AH346"/>
    </row>
    <row r="347" spans="1:34" x14ac:dyDescent="0.25">
      <c r="A347" s="2">
        <v>43376</v>
      </c>
      <c r="B347" s="17">
        <v>1402</v>
      </c>
      <c r="C347" s="21" t="s">
        <v>34</v>
      </c>
      <c r="D347" s="25">
        <v>3.48</v>
      </c>
      <c r="E347" s="22">
        <f>'[1]pH meter #2__083118AM'!$O$2</f>
        <v>3.5073563535911592</v>
      </c>
      <c r="F3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43376.584722222222</v>
      </c>
      <c r="G347" s="6">
        <f>Table1689106[[#This Row],[Mean Value]]+$V$2</f>
        <v>3.527303060242065</v>
      </c>
      <c r="H347" s="6">
        <f>Table1689106[[#This Row],[Mean Value]]-$V$2</f>
        <v>3.4874096469402533</v>
      </c>
      <c r="I347" s="26">
        <f>Table1689106[[#This Row],[Mean Value]]+$W$2</f>
        <v>3.5472497668929703</v>
      </c>
      <c r="J347" s="26">
        <f>Table1689106[[#This Row],[Mean Value]]-($W$2)</f>
        <v>3.467462940289348</v>
      </c>
      <c r="K347" s="8">
        <f>Table1689106[[#This Row],[Mean Value]]+$X$2</f>
        <v>3.5671964735438761</v>
      </c>
      <c r="L347" s="9">
        <f>Table1689106[[#This Row],[Mean Value]]-$X$2</f>
        <v>3.4475162336384422</v>
      </c>
      <c r="M347" s="23" t="str">
        <f t="array" ref="M347">IF(OR(D347&lt;$AF$2, D347&gt;$AE$2), "Yes", "No")</f>
        <v>No</v>
      </c>
      <c r="N347" s="3"/>
      <c r="O347" s="3" t="b">
        <f>AND(Table1689106[[#This Row],[Measured Value]]&gt;Table1689106[[#This Row],[Mean Value]],D346&gt;E346,D345&gt;E345,D344&gt;E344,D343&gt;E343,D342&gt;E342,D341&gt;E341,D340&gt;E340)</f>
        <v>0</v>
      </c>
      <c r="P347" s="3" t="b">
        <f>AND(Table1689106[[#This Row],[Measured Value]]&lt;Table1689106[[#This Row],[Mean Value]],D346&lt;E346,D345&lt;E345,D344&lt;E344,D343&lt;E343,D342&lt;E342,D341&lt;E341,D340&lt;E340)</f>
        <v>1</v>
      </c>
      <c r="Q347" s="3" t="b">
        <f>AND(Table1689106[[#This Row],[Measured Value]]&gt;E346,E346&gt;E345,E345&gt;E344,E344&gt;E343,E343&gt;E342)</f>
        <v>0</v>
      </c>
      <c r="R347" s="3" t="b">
        <f>AND(Table1689106[[#This Row],[Measured Value]]&lt;E346,E346&lt;E345,E345&lt;E344,E344&lt;E343,E343&lt;E342)</f>
        <v>0</v>
      </c>
      <c r="S347" s="3" t="b">
        <f>AND(Table1689106[[#This Row],[Measured Value]]&gt;E346,E346&lt;E345,E345&gt;E344,E344&lt;E343,E343&gt;E342,E342&lt;E341,E341&gt;E340,E340&lt;E339,E339&gt;E338,E338&lt;E337,E337&gt;E336,E336&lt;E335,E335&gt;E334)</f>
        <v>0</v>
      </c>
      <c r="T347" s="3" t="b">
        <f>AND(Table1689106[[#This Row],[Measured Value]]&lt;F346,F346&gt;F345,F345&lt;F344,F344&gt;F343,F343&lt;F342,F342&gt;F341,F341&lt;F340,F340&gt;F339,F339&lt;F338,F338&gt;F337,F337&lt;F336,F336&gt;F335,F335&lt;F334)</f>
        <v>0</v>
      </c>
      <c r="AB347"/>
      <c r="AC347"/>
      <c r="AF347"/>
      <c r="AH347"/>
    </row>
    <row r="348" spans="1:34" x14ac:dyDescent="0.25">
      <c r="A348" s="2">
        <v>43376</v>
      </c>
      <c r="B348" s="17">
        <v>1445</v>
      </c>
      <c r="C348" s="21" t="s">
        <v>31</v>
      </c>
      <c r="D348" s="25">
        <v>3.47</v>
      </c>
      <c r="E348" s="22">
        <f>'[1]pH meter #2__083118AM'!$O$2</f>
        <v>3.5073563535911592</v>
      </c>
      <c r="F3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43376.614583333336</v>
      </c>
      <c r="G348" s="6">
        <f>Table1689106[[#This Row],[Mean Value]]+$V$2</f>
        <v>3.527303060242065</v>
      </c>
      <c r="H348" s="6">
        <f>Table1689106[[#This Row],[Mean Value]]-$V$2</f>
        <v>3.4874096469402533</v>
      </c>
      <c r="I348" s="26">
        <f>Table1689106[[#This Row],[Mean Value]]+$W$2</f>
        <v>3.5472497668929703</v>
      </c>
      <c r="J348" s="26">
        <f>Table1689106[[#This Row],[Mean Value]]-($W$2)</f>
        <v>3.467462940289348</v>
      </c>
      <c r="K348" s="8">
        <f>Table1689106[[#This Row],[Mean Value]]+$X$2</f>
        <v>3.5671964735438761</v>
      </c>
      <c r="L348" s="9">
        <f>Table1689106[[#This Row],[Mean Value]]-$X$2</f>
        <v>3.4475162336384422</v>
      </c>
      <c r="M348" s="23" t="str">
        <f t="array" ref="M348">IF(OR(D348&lt;$AF$2, D348&gt;$AE$2), "Yes", "No")</f>
        <v>No</v>
      </c>
      <c r="N348" s="3"/>
      <c r="O348" s="3" t="b">
        <f>AND(Table1689106[[#This Row],[Measured Value]]&gt;Table1689106[[#This Row],[Mean Value]],D347&gt;E347,D346&gt;E346,D345&gt;E345,D344&gt;E344,D343&gt;E343,D342&gt;E342,D341&gt;E341)</f>
        <v>0</v>
      </c>
      <c r="P348" s="3" t="b">
        <f>AND(Table1689106[[#This Row],[Measured Value]]&lt;Table1689106[[#This Row],[Mean Value]],D347&lt;E347,D346&lt;E346,D345&lt;E345,D344&lt;E344,D343&lt;E343,D342&lt;E342,D341&lt;E341)</f>
        <v>1</v>
      </c>
      <c r="Q348" s="3" t="b">
        <f>AND(Table1689106[[#This Row],[Measured Value]]&gt;E347,E347&gt;E346,E346&gt;E345,E345&gt;E344,E344&gt;E343)</f>
        <v>0</v>
      </c>
      <c r="R348" s="3" t="b">
        <f>AND(Table1689106[[#This Row],[Measured Value]]&lt;E347,E347&lt;E346,E346&lt;E345,E345&lt;E344,E344&lt;E343)</f>
        <v>0</v>
      </c>
      <c r="S348" s="3" t="b">
        <f>AND(Table1689106[[#This Row],[Measured Value]]&gt;E347,E347&lt;E346,E346&gt;E345,E345&lt;E344,E344&gt;E343,E343&lt;E342,E342&gt;E341,E341&lt;E340,E340&gt;E339,E339&lt;E338,E338&gt;E337,E337&lt;E336,E336&gt;E335)</f>
        <v>0</v>
      </c>
      <c r="T348" s="3" t="b">
        <f>AND(Table1689106[[#This Row],[Measured Value]]&lt;F347,F347&gt;F346,F346&lt;F345,F345&gt;F344,F344&lt;F343,F343&gt;F342,F342&lt;F341,F341&gt;F340,F340&lt;F339,F339&gt;F338,F338&lt;F337,F337&gt;F336,F336&lt;F335)</f>
        <v>0</v>
      </c>
      <c r="AB348"/>
      <c r="AC348"/>
      <c r="AF348"/>
      <c r="AH348"/>
    </row>
    <row r="349" spans="1:34" x14ac:dyDescent="0.25">
      <c r="A349" s="2">
        <v>43376</v>
      </c>
      <c r="B349" s="17">
        <v>1519</v>
      </c>
      <c r="C349" s="21" t="s">
        <v>34</v>
      </c>
      <c r="D349" s="25">
        <v>3.47</v>
      </c>
      <c r="E349" s="22">
        <f>'[1]pH meter #2__083118AM'!$O$2</f>
        <v>3.5073563535911592</v>
      </c>
      <c r="F3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43376.638194444444</v>
      </c>
      <c r="G349" s="6">
        <f>Table1689106[[#This Row],[Mean Value]]+$V$2</f>
        <v>3.527303060242065</v>
      </c>
      <c r="H349" s="6">
        <f>Table1689106[[#This Row],[Mean Value]]-$V$2</f>
        <v>3.4874096469402533</v>
      </c>
      <c r="I349" s="26">
        <f>Table1689106[[#This Row],[Mean Value]]+$W$2</f>
        <v>3.5472497668929703</v>
      </c>
      <c r="J349" s="26">
        <f>Table1689106[[#This Row],[Mean Value]]-($W$2)</f>
        <v>3.467462940289348</v>
      </c>
      <c r="K349" s="8">
        <f>Table1689106[[#This Row],[Mean Value]]+$X$2</f>
        <v>3.5671964735438761</v>
      </c>
      <c r="L349" s="9">
        <f>Table1689106[[#This Row],[Mean Value]]-$X$2</f>
        <v>3.4475162336384422</v>
      </c>
      <c r="M349" s="23" t="str">
        <f t="array" ref="M349">IF(OR(D349&lt;$AF$2, D349&gt;$AE$2), "Yes", "No")</f>
        <v>No</v>
      </c>
      <c r="N349" s="3"/>
      <c r="O349" s="3" t="b">
        <f>AND(Table1689106[[#This Row],[Measured Value]]&gt;Table1689106[[#This Row],[Mean Value]],D348&gt;E348,D347&gt;E347,D346&gt;E346,D345&gt;E345,D344&gt;E344,D343&gt;E343,D342&gt;E342)</f>
        <v>0</v>
      </c>
      <c r="P349" s="3" t="b">
        <f>AND(Table1689106[[#This Row],[Measured Value]]&lt;Table1689106[[#This Row],[Mean Value]],D348&lt;E348,D347&lt;E347,D346&lt;E346,D345&lt;E345,D344&lt;E344,D343&lt;E343,D342&lt;E342)</f>
        <v>1</v>
      </c>
      <c r="Q349" s="3" t="b">
        <f>AND(Table1689106[[#This Row],[Measured Value]]&gt;E348,E348&gt;E347,E347&gt;E346,E346&gt;E345,E345&gt;E344)</f>
        <v>0</v>
      </c>
      <c r="R349" s="3" t="b">
        <f>AND(Table1689106[[#This Row],[Measured Value]]&lt;E348,E348&lt;E347,E347&lt;E346,E346&lt;E345,E345&lt;E344)</f>
        <v>0</v>
      </c>
      <c r="S349" s="3" t="b">
        <f>AND(Table1689106[[#This Row],[Measured Value]]&gt;E348,E348&lt;E347,E347&gt;E346,E346&lt;E345,E345&gt;E344,E344&lt;E343,E343&gt;E342,E342&lt;E341,E341&gt;E340,E340&lt;E339,E339&gt;E338,E338&lt;E337,E337&gt;E336)</f>
        <v>0</v>
      </c>
      <c r="T349" s="3" t="b">
        <f>AND(Table1689106[[#This Row],[Measured Value]]&lt;F348,F348&gt;F347,F347&lt;F346,F346&gt;F345,F345&lt;F344,F344&gt;F343,F343&lt;F342,F342&gt;F341,F341&lt;F340,F340&gt;F339,F339&lt;F338,F338&gt;F337,F337&lt;F336)</f>
        <v>0</v>
      </c>
      <c r="AB349"/>
      <c r="AC349"/>
      <c r="AF349"/>
      <c r="AH349"/>
    </row>
    <row r="350" spans="1:34" x14ac:dyDescent="0.25">
      <c r="A350" s="2">
        <v>43376</v>
      </c>
      <c r="B350" s="17">
        <v>1538</v>
      </c>
      <c r="C350" s="21" t="s">
        <v>44</v>
      </c>
      <c r="D350" s="25">
        <v>3.47</v>
      </c>
      <c r="E350" s="22">
        <f>'[1]pH meter #2__083118AM'!$O$2</f>
        <v>3.5073563535911592</v>
      </c>
      <c r="F3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43376.651388888888</v>
      </c>
      <c r="G350" s="6">
        <f>Table1689106[[#This Row],[Mean Value]]+$V$2</f>
        <v>3.527303060242065</v>
      </c>
      <c r="H350" s="6">
        <f>Table1689106[[#This Row],[Mean Value]]-$V$2</f>
        <v>3.4874096469402533</v>
      </c>
      <c r="I350" s="26">
        <f>Table1689106[[#This Row],[Mean Value]]+$W$2</f>
        <v>3.5472497668929703</v>
      </c>
      <c r="J350" s="26">
        <f>Table1689106[[#This Row],[Mean Value]]-($W$2)</f>
        <v>3.467462940289348</v>
      </c>
      <c r="K350" s="8">
        <f>Table1689106[[#This Row],[Mean Value]]+$X$2</f>
        <v>3.5671964735438761</v>
      </c>
      <c r="L350" s="9">
        <f>Table1689106[[#This Row],[Mean Value]]-$X$2</f>
        <v>3.4475162336384422</v>
      </c>
      <c r="M350" s="23" t="str">
        <f t="array" ref="M350">IF(OR(D350&lt;$AF$2, D350&gt;$AE$2), "Yes", "No")</f>
        <v>No</v>
      </c>
      <c r="N350" s="3"/>
      <c r="O350" s="3" t="b">
        <f>AND(Table1689106[[#This Row],[Measured Value]]&gt;Table1689106[[#This Row],[Mean Value]],D349&gt;E349,D348&gt;E348,D347&gt;E347,D346&gt;E346,D345&gt;E345,D344&gt;E344,D343&gt;E343)</f>
        <v>0</v>
      </c>
      <c r="P350" s="3" t="b">
        <f>AND(Table1689106[[#This Row],[Measured Value]]&lt;Table1689106[[#This Row],[Mean Value]],D349&lt;E349,D348&lt;E348,D347&lt;E347,D346&lt;E346,D345&lt;E345,D344&lt;E344,D343&lt;E343)</f>
        <v>1</v>
      </c>
      <c r="Q350" s="3" t="b">
        <f>AND(Table1689106[[#This Row],[Measured Value]]&gt;E349,E349&gt;E348,E348&gt;E347,E347&gt;E346,E346&gt;E345)</f>
        <v>0</v>
      </c>
      <c r="R350" s="3" t="b">
        <f>AND(Table1689106[[#This Row],[Measured Value]]&lt;E349,E349&lt;E348,E348&lt;E347,E347&lt;E346,E346&lt;E345)</f>
        <v>0</v>
      </c>
      <c r="S350" s="3" t="b">
        <f>AND(Table1689106[[#This Row],[Measured Value]]&gt;E349,E349&lt;E348,E348&gt;E347,E347&lt;E346,E346&gt;E345,E345&lt;E344,E344&gt;E343,E343&lt;E342,E342&gt;E341,E341&lt;E340,E340&gt;E339,E339&lt;E338,E338&gt;E337)</f>
        <v>0</v>
      </c>
      <c r="T350" s="3" t="b">
        <f>AND(Table1689106[[#This Row],[Measured Value]]&lt;F349,F349&gt;F348,F348&lt;F347,F347&gt;F346,F346&lt;F345,F345&gt;F344,F344&lt;F343,F343&gt;F342,F342&lt;F341,F341&gt;F340,F340&lt;F339,F339&gt;F338,F338&lt;F337)</f>
        <v>0</v>
      </c>
      <c r="AB350"/>
      <c r="AC350"/>
      <c r="AF350"/>
      <c r="AH350"/>
    </row>
    <row r="351" spans="1:34" x14ac:dyDescent="0.25">
      <c r="A351" s="2">
        <v>43376</v>
      </c>
      <c r="B351" s="17">
        <v>1555</v>
      </c>
      <c r="C351" s="21" t="s">
        <v>41</v>
      </c>
      <c r="D351" s="25">
        <v>3.46</v>
      </c>
      <c r="E351" s="22">
        <f>'[1]pH meter #2__083118AM'!$O$2</f>
        <v>3.5073563535911592</v>
      </c>
      <c r="F3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43376.663194444445</v>
      </c>
      <c r="G351" s="6">
        <f>Table1689106[[#This Row],[Mean Value]]+$V$2</f>
        <v>3.527303060242065</v>
      </c>
      <c r="H351" s="6">
        <f>Table1689106[[#This Row],[Mean Value]]-$V$2</f>
        <v>3.4874096469402533</v>
      </c>
      <c r="I351" s="26">
        <f>Table1689106[[#This Row],[Mean Value]]+$W$2</f>
        <v>3.5472497668929703</v>
      </c>
      <c r="J351" s="26">
        <f>Table1689106[[#This Row],[Mean Value]]-($W$2)</f>
        <v>3.467462940289348</v>
      </c>
      <c r="K351" s="8">
        <f>Table1689106[[#This Row],[Mean Value]]+$X$2</f>
        <v>3.5671964735438761</v>
      </c>
      <c r="L351" s="9">
        <f>Table1689106[[#This Row],[Mean Value]]-$X$2</f>
        <v>3.4475162336384422</v>
      </c>
      <c r="M351" s="23" t="str">
        <f t="array" ref="M351">IF(OR(D351&lt;$AF$2, D351&gt;$AE$2), "Yes", "No")</f>
        <v>No</v>
      </c>
      <c r="N351" s="3"/>
      <c r="O351" s="3" t="b">
        <f>AND(Table1689106[[#This Row],[Measured Value]]&gt;Table1689106[[#This Row],[Mean Value]],D350&gt;E350,D349&gt;E349,D348&gt;E348,D347&gt;E347,D346&gt;E346,D345&gt;E345,D344&gt;E344)</f>
        <v>0</v>
      </c>
      <c r="P351" s="3" t="b">
        <f>AND(Table1689106[[#This Row],[Measured Value]]&lt;Table1689106[[#This Row],[Mean Value]],D350&lt;E350,D349&lt;E349,D348&lt;E348,D347&lt;E347,D346&lt;E346,D345&lt;E345,D344&lt;E344)</f>
        <v>1</v>
      </c>
      <c r="Q351" s="3" t="b">
        <f>AND(Table1689106[[#This Row],[Measured Value]]&gt;E350,E350&gt;E349,E349&gt;E348,E348&gt;E347,E347&gt;E346)</f>
        <v>0</v>
      </c>
      <c r="R351" s="3" t="b">
        <f>AND(Table1689106[[#This Row],[Measured Value]]&lt;E350,E350&lt;E349,E349&lt;E348,E348&lt;E347,E347&lt;E346)</f>
        <v>0</v>
      </c>
      <c r="S351" s="3" t="b">
        <f>AND(Table1689106[[#This Row],[Measured Value]]&gt;E350,E350&lt;E349,E349&gt;E348,E348&lt;E347,E347&gt;E346,E346&lt;E345,E345&gt;E344,E344&lt;E343,E343&gt;E342,E342&lt;E341,E341&gt;E340,E340&lt;E339,E339&gt;E338)</f>
        <v>0</v>
      </c>
      <c r="T351" s="3" t="b">
        <f>AND(Table1689106[[#This Row],[Measured Value]]&lt;F350,F350&gt;F349,F349&lt;F348,F348&gt;F347,F347&lt;F346,F346&gt;F345,F345&lt;F344,F344&gt;F343,F343&lt;F342,F342&gt;F341,F341&lt;F340,F340&gt;F339,F339&lt;F338)</f>
        <v>0</v>
      </c>
      <c r="AB351"/>
      <c r="AC351"/>
      <c r="AF351"/>
      <c r="AH351"/>
    </row>
    <row r="352" spans="1:34" x14ac:dyDescent="0.25">
      <c r="A352" s="2">
        <v>43376</v>
      </c>
      <c r="B352" s="17">
        <v>1630</v>
      </c>
      <c r="C352" s="21" t="s">
        <v>38</v>
      </c>
      <c r="D352" s="25">
        <v>3.47</v>
      </c>
      <c r="E352" s="22">
        <f>'[1]pH meter #2__083118AM'!$O$2</f>
        <v>3.5073563535911592</v>
      </c>
      <c r="F3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43376.6875</v>
      </c>
      <c r="G352" s="6">
        <f>Table1689106[[#This Row],[Mean Value]]+$V$2</f>
        <v>3.527303060242065</v>
      </c>
      <c r="H352" s="6">
        <f>Table1689106[[#This Row],[Mean Value]]-$V$2</f>
        <v>3.4874096469402533</v>
      </c>
      <c r="I352" s="26">
        <f>Table1689106[[#This Row],[Mean Value]]+$W$2</f>
        <v>3.5472497668929703</v>
      </c>
      <c r="J352" s="26">
        <f>Table1689106[[#This Row],[Mean Value]]-($W$2)</f>
        <v>3.467462940289348</v>
      </c>
      <c r="K352" s="8">
        <f>Table1689106[[#This Row],[Mean Value]]+$X$2</f>
        <v>3.5671964735438761</v>
      </c>
      <c r="L352" s="9">
        <f>Table1689106[[#This Row],[Mean Value]]-$X$2</f>
        <v>3.4475162336384422</v>
      </c>
      <c r="M352" s="23" t="str">
        <f t="array" ref="M352">IF(OR(D352&lt;$AF$2, D352&gt;$AE$2), "Yes", "No")</f>
        <v>No</v>
      </c>
      <c r="N352" s="3"/>
      <c r="O352" s="3" t="b">
        <f>AND(Table1689106[[#This Row],[Measured Value]]&gt;Table1689106[[#This Row],[Mean Value]],D351&gt;E351,D350&gt;E350,D349&gt;E349,D348&gt;E348,D347&gt;E347,D346&gt;E346,D345&gt;E345)</f>
        <v>0</v>
      </c>
      <c r="P352" s="3" t="b">
        <f>AND(Table1689106[[#This Row],[Measured Value]]&lt;Table1689106[[#This Row],[Mean Value]],D351&lt;E351,D350&lt;E350,D349&lt;E349,D348&lt;E348,D347&lt;E347,D346&lt;E346,D345&lt;E345)</f>
        <v>1</v>
      </c>
      <c r="Q352" s="3" t="b">
        <f>AND(Table1689106[[#This Row],[Measured Value]]&gt;E351,E351&gt;E350,E350&gt;E349,E349&gt;E348,E348&gt;E347)</f>
        <v>0</v>
      </c>
      <c r="R352" s="3" t="b">
        <f>AND(Table1689106[[#This Row],[Measured Value]]&lt;E351,E351&lt;E350,E350&lt;E349,E349&lt;E348,E348&lt;E347)</f>
        <v>0</v>
      </c>
      <c r="S352" s="3" t="b">
        <f>AND(Table1689106[[#This Row],[Measured Value]]&gt;E351,E351&lt;E350,E350&gt;E349,E349&lt;E348,E348&gt;E347,E347&lt;E346,E346&gt;E345,E345&lt;E344,E344&gt;E343,E343&lt;E342,E342&gt;E341,E341&lt;E340,E340&gt;E339)</f>
        <v>0</v>
      </c>
      <c r="T352" s="3" t="b">
        <f>AND(Table1689106[[#This Row],[Measured Value]]&lt;F351,F351&gt;F350,F350&lt;F349,F349&gt;F348,F348&lt;F347,F347&gt;F346,F346&lt;F345,F345&gt;F344,F344&lt;F343,F343&gt;F342,F342&lt;F341,F341&gt;F340,F340&lt;F339)</f>
        <v>0</v>
      </c>
      <c r="AB352"/>
      <c r="AC352"/>
      <c r="AF352"/>
      <c r="AH352"/>
    </row>
    <row r="353" spans="1:34" x14ac:dyDescent="0.25">
      <c r="A353" s="2">
        <v>43376</v>
      </c>
      <c r="B353" s="17">
        <v>1630</v>
      </c>
      <c r="C353" s="21" t="s">
        <v>52</v>
      </c>
      <c r="D353" s="25">
        <v>3.47</v>
      </c>
      <c r="E353" s="22">
        <f>'[1]pH meter #2__083118AM'!$O$2</f>
        <v>3.5073563535911592</v>
      </c>
      <c r="F3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43376.6875</v>
      </c>
      <c r="G353" s="6">
        <f>Table1689106[[#This Row],[Mean Value]]+$V$2</f>
        <v>3.527303060242065</v>
      </c>
      <c r="H353" s="6">
        <f>Table1689106[[#This Row],[Mean Value]]-$V$2</f>
        <v>3.4874096469402533</v>
      </c>
      <c r="I353" s="26">
        <f>Table1689106[[#This Row],[Mean Value]]+$W$2</f>
        <v>3.5472497668929703</v>
      </c>
      <c r="J353" s="26">
        <f>Table1689106[[#This Row],[Mean Value]]-($W$2)</f>
        <v>3.467462940289348</v>
      </c>
      <c r="K353" s="8">
        <f>Table1689106[[#This Row],[Mean Value]]+$X$2</f>
        <v>3.5671964735438761</v>
      </c>
      <c r="L353" s="9">
        <f>Table1689106[[#This Row],[Mean Value]]-$X$2</f>
        <v>3.4475162336384422</v>
      </c>
      <c r="M353" s="23" t="str">
        <f t="array" ref="M353">IF(OR(D353&lt;$AF$2, D353&gt;$AE$2), "Yes", "No")</f>
        <v>No</v>
      </c>
      <c r="N353" s="3"/>
      <c r="O353" s="3" t="b">
        <f>AND(Table1689106[[#This Row],[Measured Value]]&gt;Table1689106[[#This Row],[Mean Value]],D352&gt;E352,D351&gt;E351,D350&gt;E350,D349&gt;E349,D348&gt;E348,D347&gt;E347,D346&gt;E346)</f>
        <v>0</v>
      </c>
      <c r="P353" s="3" t="b">
        <f>AND(Table1689106[[#This Row],[Measured Value]]&lt;Table1689106[[#This Row],[Mean Value]],D352&lt;E352,D351&lt;E351,D350&lt;E350,D349&lt;E349,D348&lt;E348,D347&lt;E347,D346&lt;E346)</f>
        <v>1</v>
      </c>
      <c r="Q353" s="3" t="b">
        <f>AND(Table1689106[[#This Row],[Measured Value]]&gt;E352,E352&gt;E351,E351&gt;E350,E350&gt;E349,E349&gt;E348)</f>
        <v>0</v>
      </c>
      <c r="R353" s="3" t="b">
        <f>AND(Table1689106[[#This Row],[Measured Value]]&lt;E352,E352&lt;E351,E351&lt;E350,E350&lt;E349,E349&lt;E348)</f>
        <v>0</v>
      </c>
      <c r="S353" s="3" t="b">
        <f>AND(Table1689106[[#This Row],[Measured Value]]&gt;E352,E352&lt;E351,E351&gt;E350,E350&lt;E349,E349&gt;E348,E348&lt;E347,E347&gt;E346,E346&lt;E345,E345&gt;E344,E344&lt;E343,E343&gt;E342,E342&lt;E341,E341&gt;E340)</f>
        <v>0</v>
      </c>
      <c r="T353" s="3" t="b">
        <f>AND(Table1689106[[#This Row],[Measured Value]]&lt;F352,F352&gt;F351,F351&lt;F350,F350&gt;F349,F349&lt;F348,F348&gt;F347,F347&lt;F346,F346&gt;F345,F345&lt;F344,F344&gt;F343,F343&lt;F342,F342&gt;F341,F341&lt;F340)</f>
        <v>0</v>
      </c>
      <c r="AB353"/>
      <c r="AC353"/>
      <c r="AF353"/>
      <c r="AH353"/>
    </row>
    <row r="354" spans="1:34" x14ac:dyDescent="0.25">
      <c r="A354" s="2">
        <v>43376</v>
      </c>
      <c r="B354" s="17">
        <v>1650</v>
      </c>
      <c r="C354" s="21" t="s">
        <v>38</v>
      </c>
      <c r="D354" s="25">
        <v>3.46</v>
      </c>
      <c r="E354" s="22">
        <f>'[1]pH meter #2__083118AM'!$O$2</f>
        <v>3.5073563535911592</v>
      </c>
      <c r="F3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43376.701388888891</v>
      </c>
      <c r="G354" s="6">
        <f>Table1689106[[#This Row],[Mean Value]]+$V$2</f>
        <v>3.527303060242065</v>
      </c>
      <c r="H354" s="6">
        <f>Table1689106[[#This Row],[Mean Value]]-$V$2</f>
        <v>3.4874096469402533</v>
      </c>
      <c r="I354" s="26">
        <f>Table1689106[[#This Row],[Mean Value]]+$W$2</f>
        <v>3.5472497668929703</v>
      </c>
      <c r="J354" s="26">
        <f>Table1689106[[#This Row],[Mean Value]]-($W$2)</f>
        <v>3.467462940289348</v>
      </c>
      <c r="K354" s="8">
        <f>Table1689106[[#This Row],[Mean Value]]+$X$2</f>
        <v>3.5671964735438761</v>
      </c>
      <c r="L354" s="9">
        <f>Table1689106[[#This Row],[Mean Value]]-$X$2</f>
        <v>3.4475162336384422</v>
      </c>
      <c r="M354" s="23" t="str">
        <f t="array" ref="M354">IF(OR(D354&lt;$AF$2, D354&gt;$AE$2), "Yes", "No")</f>
        <v>No</v>
      </c>
      <c r="N354" s="3"/>
      <c r="O354" s="3" t="b">
        <f>AND(Table1689106[[#This Row],[Measured Value]]&gt;Table1689106[[#This Row],[Mean Value]],D353&gt;E353,D352&gt;E352,D351&gt;E351,D350&gt;E350,D349&gt;E349,D348&gt;E348,D347&gt;E347)</f>
        <v>0</v>
      </c>
      <c r="P354" s="3" t="b">
        <f>AND(Table1689106[[#This Row],[Measured Value]]&lt;Table1689106[[#This Row],[Mean Value]],D353&lt;E353,D352&lt;E352,D351&lt;E351,D350&lt;E350,D349&lt;E349,D348&lt;E348,D347&lt;E347)</f>
        <v>1</v>
      </c>
      <c r="Q354" s="3" t="b">
        <f>AND(Table1689106[[#This Row],[Measured Value]]&gt;E353,E353&gt;E352,E352&gt;E351,E351&gt;E350,E350&gt;E349)</f>
        <v>0</v>
      </c>
      <c r="R354" s="3" t="b">
        <f>AND(Table1689106[[#This Row],[Measured Value]]&lt;E353,E353&lt;E352,E352&lt;E351,E351&lt;E350,E350&lt;E349)</f>
        <v>0</v>
      </c>
      <c r="S354" s="3" t="b">
        <f>AND(Table1689106[[#This Row],[Measured Value]]&gt;E353,E353&lt;E352,E352&gt;E351,E351&lt;E350,E350&gt;E349,E349&lt;E348,E348&gt;E347,E347&lt;E346,E346&gt;E345,E345&lt;E344,E344&gt;E343,E343&lt;E342,E342&gt;E341)</f>
        <v>0</v>
      </c>
      <c r="T354" s="3" t="b">
        <f>AND(Table1689106[[#This Row],[Measured Value]]&lt;F353,F353&gt;F352,F352&lt;F351,F351&gt;F350,F350&lt;F349,F349&gt;F348,F348&lt;F347,F347&gt;F346,F346&lt;F345,F345&gt;F344,F344&lt;F343,F343&gt;F342,F342&lt;F341)</f>
        <v>0</v>
      </c>
      <c r="AB354"/>
      <c r="AC354"/>
      <c r="AF354"/>
      <c r="AH354"/>
    </row>
    <row r="355" spans="1:34" x14ac:dyDescent="0.25">
      <c r="A355" s="2">
        <v>43376</v>
      </c>
      <c r="B355" s="17">
        <v>1715</v>
      </c>
      <c r="C355" s="21" t="s">
        <v>26</v>
      </c>
      <c r="D355" s="25">
        <v>3.47</v>
      </c>
      <c r="E355" s="22">
        <f>'[1]pH meter #2__083118AM'!$O$2</f>
        <v>3.5073563535911592</v>
      </c>
      <c r="F3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43376.71875</v>
      </c>
      <c r="G355" s="6">
        <f>Table1689106[[#This Row],[Mean Value]]+$V$2</f>
        <v>3.527303060242065</v>
      </c>
      <c r="H355" s="6">
        <f>Table1689106[[#This Row],[Mean Value]]-$V$2</f>
        <v>3.4874096469402533</v>
      </c>
      <c r="I355" s="26">
        <f>Table1689106[[#This Row],[Mean Value]]+$W$2</f>
        <v>3.5472497668929703</v>
      </c>
      <c r="J355" s="26">
        <f>Table1689106[[#This Row],[Mean Value]]-($W$2)</f>
        <v>3.467462940289348</v>
      </c>
      <c r="K355" s="8">
        <f>Table1689106[[#This Row],[Mean Value]]+$X$2</f>
        <v>3.5671964735438761</v>
      </c>
      <c r="L355" s="9">
        <f>Table1689106[[#This Row],[Mean Value]]-$X$2</f>
        <v>3.4475162336384422</v>
      </c>
      <c r="M355" s="23" t="str">
        <f t="array" ref="M355">IF(OR(D355&lt;$AF$2, D355&gt;$AE$2), "Yes", "No")</f>
        <v>No</v>
      </c>
      <c r="N355" s="3"/>
      <c r="O355" s="3" t="b">
        <f>AND(Table1689106[[#This Row],[Measured Value]]&gt;Table1689106[[#This Row],[Mean Value]],D354&gt;E354,D353&gt;E353,D352&gt;E352,D351&gt;E351,D350&gt;E350,D349&gt;E349,D348&gt;E348)</f>
        <v>0</v>
      </c>
      <c r="P355" s="3" t="b">
        <f>AND(Table1689106[[#This Row],[Measured Value]]&lt;Table1689106[[#This Row],[Mean Value]],D354&lt;E354,D353&lt;E353,D352&lt;E352,D351&lt;E351,D350&lt;E350,D349&lt;E349,D348&lt;E348)</f>
        <v>1</v>
      </c>
      <c r="Q355" s="3" t="b">
        <f>AND(Table1689106[[#This Row],[Measured Value]]&gt;E354,E354&gt;E353,E353&gt;E352,E352&gt;E351,E351&gt;E350)</f>
        <v>0</v>
      </c>
      <c r="R355" s="3" t="b">
        <f>AND(Table1689106[[#This Row],[Measured Value]]&lt;E354,E354&lt;E353,E353&lt;E352,E352&lt;E351,E351&lt;E350)</f>
        <v>0</v>
      </c>
      <c r="S355" s="3" t="b">
        <f>AND(Table1689106[[#This Row],[Measured Value]]&gt;E354,E354&lt;E353,E353&gt;E352,E352&lt;E351,E351&gt;E350,E350&lt;E349,E349&gt;E348,E348&lt;E347,E347&gt;E346,E346&lt;E345,E345&gt;E344,E344&lt;E343,E343&gt;E342)</f>
        <v>0</v>
      </c>
      <c r="T355" s="3" t="b">
        <f>AND(Table1689106[[#This Row],[Measured Value]]&lt;F354,F354&gt;F353,F353&lt;F352,F352&gt;F351,F351&lt;F350,F350&gt;F349,F349&lt;F348,F348&gt;F347,F347&lt;F346,F346&gt;F345,F345&lt;F344,F344&gt;F343,F343&lt;F342)</f>
        <v>0</v>
      </c>
      <c r="AB355"/>
      <c r="AC355"/>
      <c r="AF355"/>
      <c r="AH355"/>
    </row>
    <row r="356" spans="1:34" x14ac:dyDescent="0.25">
      <c r="A356" s="2">
        <v>43376</v>
      </c>
      <c r="B356" s="17">
        <v>1750</v>
      </c>
      <c r="C356" s="21" t="s">
        <v>51</v>
      </c>
      <c r="D356" s="25">
        <v>3.47</v>
      </c>
      <c r="E356" s="22">
        <f>'[1]pH meter #2__083118AM'!$O$2</f>
        <v>3.5073563535911592</v>
      </c>
      <c r="F3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43376.743055555555</v>
      </c>
      <c r="G356" s="6">
        <f>Table1689106[[#This Row],[Mean Value]]+$V$2</f>
        <v>3.527303060242065</v>
      </c>
      <c r="H356" s="6">
        <f>Table1689106[[#This Row],[Mean Value]]-$V$2</f>
        <v>3.4874096469402533</v>
      </c>
      <c r="I356" s="26">
        <f>Table1689106[[#This Row],[Mean Value]]+$W$2</f>
        <v>3.5472497668929703</v>
      </c>
      <c r="J356" s="26">
        <f>Table1689106[[#This Row],[Mean Value]]-($W$2)</f>
        <v>3.467462940289348</v>
      </c>
      <c r="K356" s="8">
        <f>Table1689106[[#This Row],[Mean Value]]+$X$2</f>
        <v>3.5671964735438761</v>
      </c>
      <c r="L356" s="9">
        <f>Table1689106[[#This Row],[Mean Value]]-$X$2</f>
        <v>3.4475162336384422</v>
      </c>
      <c r="M356" s="23" t="str">
        <f t="array" ref="M356">IF(OR(D356&lt;$AF$2, D356&gt;$AE$2), "Yes", "No")</f>
        <v>No</v>
      </c>
      <c r="N356" s="3"/>
      <c r="O356" s="3" t="b">
        <f>AND(Table1689106[[#This Row],[Measured Value]]&gt;Table1689106[[#This Row],[Mean Value]],D355&gt;E355,D354&gt;E354,D353&gt;E353,D352&gt;E352,D351&gt;E351,D350&gt;E350,D349&gt;E349)</f>
        <v>0</v>
      </c>
      <c r="P356" s="3" t="b">
        <f>AND(Table1689106[[#This Row],[Measured Value]]&lt;Table1689106[[#This Row],[Mean Value]],D355&lt;E355,D354&lt;E354,D353&lt;E353,D352&lt;E352,D351&lt;E351,D350&lt;E350,D349&lt;E349)</f>
        <v>1</v>
      </c>
      <c r="Q356" s="3" t="b">
        <f>AND(Table1689106[[#This Row],[Measured Value]]&gt;E355,E355&gt;E354,E354&gt;E353,E353&gt;E352,E352&gt;E351)</f>
        <v>0</v>
      </c>
      <c r="R356" s="3" t="b">
        <f>AND(Table1689106[[#This Row],[Measured Value]]&lt;E355,E355&lt;E354,E354&lt;E353,E353&lt;E352,E352&lt;E351)</f>
        <v>0</v>
      </c>
      <c r="S356" s="3" t="b">
        <f>AND(Table1689106[[#This Row],[Measured Value]]&gt;E355,E355&lt;E354,E354&gt;E353,E353&lt;E352,E352&gt;E351,E351&lt;E350,E350&gt;E349,E349&lt;E348,E348&gt;E347,E347&lt;E346,E346&gt;E345,E345&lt;E344,E344&gt;E343)</f>
        <v>0</v>
      </c>
      <c r="T356" s="3" t="b">
        <f>AND(Table1689106[[#This Row],[Measured Value]]&lt;F355,F355&gt;F354,F354&lt;F353,F353&gt;F352,F352&lt;F351,F351&gt;F350,F350&lt;F349,F349&gt;F348,F348&lt;F347,F347&gt;F346,F346&lt;F345,F345&gt;F344,F344&lt;F343)</f>
        <v>0</v>
      </c>
      <c r="AB356"/>
      <c r="AC356"/>
      <c r="AF356"/>
      <c r="AH356"/>
    </row>
    <row r="357" spans="1:34" x14ac:dyDescent="0.25">
      <c r="A357" s="2">
        <v>43376</v>
      </c>
      <c r="B357" s="17">
        <v>1826</v>
      </c>
      <c r="C357" s="21" t="s">
        <v>34</v>
      </c>
      <c r="D357" s="25">
        <v>3.47</v>
      </c>
      <c r="E357" s="22">
        <f>'[1]pH meter #2__083118AM'!$O$2</f>
        <v>3.5073563535911592</v>
      </c>
      <c r="F3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43376.768055555556</v>
      </c>
      <c r="G357" s="6">
        <f>Table1689106[[#This Row],[Mean Value]]+$V$2</f>
        <v>3.527303060242065</v>
      </c>
      <c r="H357" s="6">
        <f>Table1689106[[#This Row],[Mean Value]]-$V$2</f>
        <v>3.4874096469402533</v>
      </c>
      <c r="I357" s="26">
        <f>Table1689106[[#This Row],[Mean Value]]+$W$2</f>
        <v>3.5472497668929703</v>
      </c>
      <c r="J357" s="26">
        <f>Table1689106[[#This Row],[Mean Value]]-($W$2)</f>
        <v>3.467462940289348</v>
      </c>
      <c r="K357" s="8">
        <f>Table1689106[[#This Row],[Mean Value]]+$X$2</f>
        <v>3.5671964735438761</v>
      </c>
      <c r="L357" s="9">
        <f>Table1689106[[#This Row],[Mean Value]]-$X$2</f>
        <v>3.4475162336384422</v>
      </c>
      <c r="M357" s="23" t="str">
        <f t="array" ref="M357">IF(OR(D357&lt;$AF$2, D357&gt;$AE$2), "Yes", "No")</f>
        <v>No</v>
      </c>
      <c r="N357" s="3"/>
      <c r="O357" s="3" t="b">
        <f>AND(Table1689106[[#This Row],[Measured Value]]&gt;Table1689106[[#This Row],[Mean Value]],D356&gt;E356,D355&gt;E355,D354&gt;E354,D353&gt;E353,D352&gt;E352,D351&gt;E351,D350&gt;E350)</f>
        <v>0</v>
      </c>
      <c r="P357" s="3" t="b">
        <f>AND(Table1689106[[#This Row],[Measured Value]]&lt;Table1689106[[#This Row],[Mean Value]],D356&lt;E356,D355&lt;E355,D354&lt;E354,D353&lt;E353,D352&lt;E352,D351&lt;E351,D350&lt;E350)</f>
        <v>1</v>
      </c>
      <c r="Q357" s="3" t="b">
        <f>AND(Table1689106[[#This Row],[Measured Value]]&gt;E356,E356&gt;E355,E355&gt;E354,E354&gt;E353,E353&gt;E352)</f>
        <v>0</v>
      </c>
      <c r="R357" s="3" t="b">
        <f>AND(Table1689106[[#This Row],[Measured Value]]&lt;E356,E356&lt;E355,E355&lt;E354,E354&lt;E353,E353&lt;E352)</f>
        <v>0</v>
      </c>
      <c r="S357" s="3" t="b">
        <f>AND(Table1689106[[#This Row],[Measured Value]]&gt;E356,E356&lt;E355,E355&gt;E354,E354&lt;E353,E353&gt;E352,E352&lt;E351,E351&gt;E350,E350&lt;E349,E349&gt;E348,E348&lt;E347,E347&gt;E346,E346&lt;E345,E345&gt;E344)</f>
        <v>0</v>
      </c>
      <c r="T357" s="3" t="b">
        <f>AND(Table1689106[[#This Row],[Measured Value]]&lt;F356,F356&gt;F355,F355&lt;F354,F354&gt;F353,F353&lt;F352,F352&gt;F351,F351&lt;F350,F350&gt;F349,F349&lt;F348,F348&gt;F347,F347&lt;F346,F346&gt;F345,F345&lt;F344)</f>
        <v>0</v>
      </c>
      <c r="AB357"/>
      <c r="AC357"/>
      <c r="AF357"/>
      <c r="AH357"/>
    </row>
    <row r="358" spans="1:34" x14ac:dyDescent="0.25">
      <c r="A358" s="2">
        <v>43376</v>
      </c>
      <c r="B358" s="17">
        <v>1900</v>
      </c>
      <c r="C358" s="21" t="s">
        <v>38</v>
      </c>
      <c r="D358" s="25">
        <v>3.46</v>
      </c>
      <c r="E358" s="22">
        <f>'[1]pH meter #2__083118AM'!$O$2</f>
        <v>3.5073563535911592</v>
      </c>
      <c r="F3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43376.791666666664</v>
      </c>
      <c r="G358" s="6">
        <f>Table1689106[[#This Row],[Mean Value]]+$V$2</f>
        <v>3.527303060242065</v>
      </c>
      <c r="H358" s="6">
        <f>Table1689106[[#This Row],[Mean Value]]-$V$2</f>
        <v>3.4874096469402533</v>
      </c>
      <c r="I358" s="26">
        <f>Table1689106[[#This Row],[Mean Value]]+$W$2</f>
        <v>3.5472497668929703</v>
      </c>
      <c r="J358" s="26">
        <f>Table1689106[[#This Row],[Mean Value]]-($W$2)</f>
        <v>3.467462940289348</v>
      </c>
      <c r="K358" s="8">
        <f>Table1689106[[#This Row],[Mean Value]]+$X$2</f>
        <v>3.5671964735438761</v>
      </c>
      <c r="L358" s="9">
        <f>Table1689106[[#This Row],[Mean Value]]-$X$2</f>
        <v>3.4475162336384422</v>
      </c>
      <c r="M358" s="23" t="str">
        <f t="array" ref="M358">IF(OR(D358&lt;$AF$2, D358&gt;$AE$2), "Yes", "No")</f>
        <v>No</v>
      </c>
      <c r="N358" s="3"/>
      <c r="O358" s="3" t="b">
        <f>AND(Table1689106[[#This Row],[Measured Value]]&gt;Table1689106[[#This Row],[Mean Value]],D357&gt;E357,D356&gt;E356,D355&gt;E355,D354&gt;E354,D353&gt;E353,D352&gt;E352,D351&gt;E351)</f>
        <v>0</v>
      </c>
      <c r="P358" s="3" t="b">
        <f>AND(Table1689106[[#This Row],[Measured Value]]&lt;Table1689106[[#This Row],[Mean Value]],D357&lt;E357,D356&lt;E356,D355&lt;E355,D354&lt;E354,D353&lt;E353,D352&lt;E352,D351&lt;E351)</f>
        <v>1</v>
      </c>
      <c r="Q358" s="3" t="b">
        <f>AND(Table1689106[[#This Row],[Measured Value]]&gt;E357,E357&gt;E356,E356&gt;E355,E355&gt;E354,E354&gt;E353)</f>
        <v>0</v>
      </c>
      <c r="R358" s="3" t="b">
        <f>AND(Table1689106[[#This Row],[Measured Value]]&lt;E357,E357&lt;E356,E356&lt;E355,E355&lt;E354,E354&lt;E353)</f>
        <v>0</v>
      </c>
      <c r="S358" s="3" t="b">
        <f>AND(Table1689106[[#This Row],[Measured Value]]&gt;E357,E357&lt;E356,E356&gt;E355,E355&lt;E354,E354&gt;E353,E353&lt;E352,E352&gt;E351,E351&lt;E350,E350&gt;E349,E349&lt;E348,E348&gt;E347,E347&lt;E346,E346&gt;E345)</f>
        <v>0</v>
      </c>
      <c r="T358" s="3" t="b">
        <f>AND(Table1689106[[#This Row],[Measured Value]]&lt;F357,F357&gt;F356,F356&lt;F355,F355&gt;F354,F354&lt;F353,F353&gt;F352,F352&lt;F351,F351&gt;F350,F350&lt;F349,F349&gt;F348,F348&lt;F347,F347&gt;F346,F346&lt;F345)</f>
        <v>0</v>
      </c>
      <c r="AB358"/>
      <c r="AC358"/>
      <c r="AF358"/>
      <c r="AH358"/>
    </row>
    <row r="359" spans="1:34" x14ac:dyDescent="0.25">
      <c r="A359" s="2">
        <v>43377</v>
      </c>
      <c r="B359" s="17">
        <v>610</v>
      </c>
      <c r="C359" s="21" t="s">
        <v>40</v>
      </c>
      <c r="D359" s="25">
        <v>3.51</v>
      </c>
      <c r="E359" s="22">
        <f>'[1]pH meter #2__083118AM'!$O$2</f>
        <v>3.5073563535911592</v>
      </c>
      <c r="F3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43377.256944444445</v>
      </c>
      <c r="G359" s="6">
        <f>Table1689106[[#This Row],[Mean Value]]+$V$2</f>
        <v>3.527303060242065</v>
      </c>
      <c r="H359" s="6">
        <f>Table1689106[[#This Row],[Mean Value]]-$V$2</f>
        <v>3.4874096469402533</v>
      </c>
      <c r="I359" s="26">
        <f>Table1689106[[#This Row],[Mean Value]]+$W$2</f>
        <v>3.5472497668929703</v>
      </c>
      <c r="J359" s="26">
        <f>Table1689106[[#This Row],[Mean Value]]-($W$2)</f>
        <v>3.467462940289348</v>
      </c>
      <c r="K359" s="8">
        <f>Table1689106[[#This Row],[Mean Value]]+$X$2</f>
        <v>3.5671964735438761</v>
      </c>
      <c r="L359" s="9">
        <f>Table1689106[[#This Row],[Mean Value]]-$X$2</f>
        <v>3.4475162336384422</v>
      </c>
      <c r="M359" s="23" t="str">
        <f t="array" ref="M359">IF(OR(D359&lt;$AF$2, D359&gt;$AE$2), "Yes", "No")</f>
        <v>No</v>
      </c>
      <c r="N359" s="3"/>
      <c r="O359" s="3" t="b">
        <f>AND(Table1689106[[#This Row],[Measured Value]]&gt;Table1689106[[#This Row],[Mean Value]],D358&gt;E358,D357&gt;E357,D356&gt;E356,D355&gt;E355,D354&gt;E354,D353&gt;E353,D352&gt;E352)</f>
        <v>0</v>
      </c>
      <c r="P359" s="3" t="b">
        <f>AND(Table1689106[[#This Row],[Measured Value]]&lt;Table1689106[[#This Row],[Mean Value]],D358&lt;E358,D357&lt;E357,D356&lt;E356,D355&lt;E355,D354&lt;E354,D353&lt;E353,D352&lt;E352)</f>
        <v>0</v>
      </c>
      <c r="Q359" s="3" t="b">
        <f>AND(Table1689106[[#This Row],[Measured Value]]&gt;E358,E358&gt;E357,E357&gt;E356,E356&gt;E355,E355&gt;E354)</f>
        <v>0</v>
      </c>
      <c r="R359" s="3" t="b">
        <f>AND(Table1689106[[#This Row],[Measured Value]]&lt;E358,E358&lt;E357,E357&lt;E356,E356&lt;E355,E355&lt;E354)</f>
        <v>0</v>
      </c>
      <c r="S359" s="3" t="b">
        <f>AND(Table1689106[[#This Row],[Measured Value]]&gt;E358,E358&lt;E357,E357&gt;E356,E356&lt;E355,E355&gt;E354,E354&lt;E353,E353&gt;E352,E352&lt;E351,E351&gt;E350,E350&lt;E349,E349&gt;E348,E348&lt;E347,E347&gt;E346)</f>
        <v>0</v>
      </c>
      <c r="T359" s="3" t="b">
        <f>AND(Table1689106[[#This Row],[Measured Value]]&lt;F358,F358&gt;F357,F357&lt;F356,F356&gt;F355,F355&lt;F354,F354&gt;F353,F353&lt;F352,F352&gt;F351,F351&lt;F350,F350&gt;F349,F349&lt;F348,F348&gt;F347,F347&lt;F346)</f>
        <v>0</v>
      </c>
      <c r="AB359"/>
      <c r="AC359"/>
      <c r="AF359"/>
      <c r="AH359"/>
    </row>
    <row r="360" spans="1:34" x14ac:dyDescent="0.25">
      <c r="A360" s="2">
        <v>43377</v>
      </c>
      <c r="B360" s="17">
        <v>644</v>
      </c>
      <c r="C360" s="21" t="s">
        <v>31</v>
      </c>
      <c r="D360" s="25">
        <v>3.5</v>
      </c>
      <c r="E360" s="22">
        <f>'[1]pH meter #2__083118AM'!$O$2</f>
        <v>3.5073563535911592</v>
      </c>
      <c r="F3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43377.280555555553</v>
      </c>
      <c r="G360" s="6">
        <f>Table1689106[[#This Row],[Mean Value]]+$V$2</f>
        <v>3.527303060242065</v>
      </c>
      <c r="H360" s="6">
        <f>Table1689106[[#This Row],[Mean Value]]-$V$2</f>
        <v>3.4874096469402533</v>
      </c>
      <c r="I360" s="26">
        <f>Table1689106[[#This Row],[Mean Value]]+$W$2</f>
        <v>3.5472497668929703</v>
      </c>
      <c r="J360" s="26">
        <f>Table1689106[[#This Row],[Mean Value]]-($W$2)</f>
        <v>3.467462940289348</v>
      </c>
      <c r="K360" s="8">
        <f>Table1689106[[#This Row],[Mean Value]]+$X$2</f>
        <v>3.5671964735438761</v>
      </c>
      <c r="L360" s="9">
        <f>Table1689106[[#This Row],[Mean Value]]-$X$2</f>
        <v>3.4475162336384422</v>
      </c>
      <c r="M360" s="23" t="str">
        <f t="array" ref="M360">IF(OR(D360&lt;$AF$2, D360&gt;$AE$2), "Yes", "No")</f>
        <v>No</v>
      </c>
      <c r="N360" s="3"/>
      <c r="O360" s="3" t="b">
        <f>AND(Table1689106[[#This Row],[Measured Value]]&gt;Table1689106[[#This Row],[Mean Value]],D359&gt;E359,D358&gt;E358,D357&gt;E357,D356&gt;E356,D355&gt;E355,D354&gt;E354,D353&gt;E353)</f>
        <v>0</v>
      </c>
      <c r="P360" s="3" t="b">
        <f>AND(Table1689106[[#This Row],[Measured Value]]&lt;Table1689106[[#This Row],[Mean Value]],D359&lt;E359,D358&lt;E358,D357&lt;E357,D356&lt;E356,D355&lt;E355,D354&lt;E354,D353&lt;E353)</f>
        <v>0</v>
      </c>
      <c r="Q360" s="3" t="b">
        <f>AND(Table1689106[[#This Row],[Measured Value]]&gt;E359,E359&gt;E358,E358&gt;E357,E357&gt;E356,E356&gt;E355)</f>
        <v>0</v>
      </c>
      <c r="R360" s="3" t="b">
        <f>AND(Table1689106[[#This Row],[Measured Value]]&lt;E359,E359&lt;E358,E358&lt;E357,E357&lt;E356,E356&lt;E355)</f>
        <v>0</v>
      </c>
      <c r="S360" s="3" t="b">
        <f>AND(Table1689106[[#This Row],[Measured Value]]&gt;E359,E359&lt;E358,E358&gt;E357,E357&lt;E356,E356&gt;E355,E355&lt;E354,E354&gt;E353,E353&lt;E352,E352&gt;E351,E351&lt;E350,E350&gt;E349,E349&lt;E348,E348&gt;E347)</f>
        <v>0</v>
      </c>
      <c r="T360" s="3" t="b">
        <f>AND(Table1689106[[#This Row],[Measured Value]]&lt;F359,F359&gt;F358,F358&lt;F357,F357&gt;F356,F356&lt;F355,F355&gt;F354,F354&lt;F353,F353&gt;F352,F352&lt;F351,F351&gt;F350,F350&lt;F349,F349&gt;F348,F348&lt;F347)</f>
        <v>0</v>
      </c>
      <c r="AB360"/>
      <c r="AC360"/>
      <c r="AF360"/>
      <c r="AH360"/>
    </row>
    <row r="361" spans="1:34" x14ac:dyDescent="0.25">
      <c r="A361" s="2">
        <v>43377</v>
      </c>
      <c r="B361" s="17">
        <v>718</v>
      </c>
      <c r="C361" s="21" t="s">
        <v>31</v>
      </c>
      <c r="D361" s="25">
        <v>3.5</v>
      </c>
      <c r="E361" s="22">
        <f>'[1]pH meter #2__083118AM'!$O$2</f>
        <v>3.5073563535911592</v>
      </c>
      <c r="F3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43377.304166666669</v>
      </c>
      <c r="G361" s="6">
        <f>Table1689106[[#This Row],[Mean Value]]+$V$2</f>
        <v>3.527303060242065</v>
      </c>
      <c r="H361" s="6">
        <f>Table1689106[[#This Row],[Mean Value]]-$V$2</f>
        <v>3.4874096469402533</v>
      </c>
      <c r="I361" s="26">
        <f>Table1689106[[#This Row],[Mean Value]]+$W$2</f>
        <v>3.5472497668929703</v>
      </c>
      <c r="J361" s="26">
        <f>Table1689106[[#This Row],[Mean Value]]-($W$2)</f>
        <v>3.467462940289348</v>
      </c>
      <c r="K361" s="8">
        <f>Table1689106[[#This Row],[Mean Value]]+$X$2</f>
        <v>3.5671964735438761</v>
      </c>
      <c r="L361" s="9">
        <f>Table1689106[[#This Row],[Mean Value]]-$X$2</f>
        <v>3.4475162336384422</v>
      </c>
      <c r="M361" s="23" t="str">
        <f t="array" ref="M361">IF(OR(D361&lt;$AF$2, D361&gt;$AE$2), "Yes", "No")</f>
        <v>No</v>
      </c>
      <c r="N361" s="3"/>
      <c r="O361" s="3" t="b">
        <f>AND(Table1689106[[#This Row],[Measured Value]]&gt;Table1689106[[#This Row],[Mean Value]],D360&gt;E360,D359&gt;E359,D358&gt;E358,D357&gt;E357,D356&gt;E356,D355&gt;E355,D354&gt;E354)</f>
        <v>0</v>
      </c>
      <c r="P361" s="3" t="b">
        <f>AND(Table1689106[[#This Row],[Measured Value]]&lt;Table1689106[[#This Row],[Mean Value]],D360&lt;E360,D359&lt;E359,D358&lt;E358,D357&lt;E357,D356&lt;E356,D355&lt;E355,D354&lt;E354)</f>
        <v>0</v>
      </c>
      <c r="Q361" s="3" t="b">
        <f>AND(Table1689106[[#This Row],[Measured Value]]&gt;E360,E360&gt;E359,E359&gt;E358,E358&gt;E357,E357&gt;E356)</f>
        <v>0</v>
      </c>
      <c r="R361" s="3" t="b">
        <f>AND(Table1689106[[#This Row],[Measured Value]]&lt;E360,E360&lt;E359,E359&lt;E358,E358&lt;E357,E357&lt;E356)</f>
        <v>0</v>
      </c>
      <c r="S361" s="3" t="b">
        <f>AND(Table1689106[[#This Row],[Measured Value]]&gt;E360,E360&lt;E359,E359&gt;E358,E358&lt;E357,E357&gt;E356,E356&lt;E355,E355&gt;E354,E354&lt;E353,E353&gt;E352,E352&lt;E351,E351&gt;E350,E350&lt;E349,E349&gt;E348)</f>
        <v>0</v>
      </c>
      <c r="T361" s="3" t="b">
        <f>AND(Table1689106[[#This Row],[Measured Value]]&lt;F360,F360&gt;F359,F359&lt;F358,F358&gt;F357,F357&lt;F356,F356&gt;F355,F355&lt;F354,F354&gt;F353,F353&lt;F352,F352&gt;F351,F351&lt;F350,F350&gt;F349,F349&lt;F348)</f>
        <v>0</v>
      </c>
      <c r="AB361"/>
      <c r="AC361"/>
      <c r="AF361"/>
      <c r="AH361"/>
    </row>
    <row r="362" spans="1:34" x14ac:dyDescent="0.25">
      <c r="A362" s="2">
        <v>43377</v>
      </c>
      <c r="B362" s="17">
        <v>800</v>
      </c>
      <c r="C362" s="21" t="s">
        <v>30</v>
      </c>
      <c r="D362" s="25">
        <v>3.49</v>
      </c>
      <c r="E362" s="22">
        <f>'[1]pH meter #2__083118AM'!$O$2</f>
        <v>3.5073563535911592</v>
      </c>
      <c r="F3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43377.333333333336</v>
      </c>
      <c r="G362" s="6">
        <f>Table1689106[[#This Row],[Mean Value]]+$V$2</f>
        <v>3.527303060242065</v>
      </c>
      <c r="H362" s="6">
        <f>Table1689106[[#This Row],[Mean Value]]-$V$2</f>
        <v>3.4874096469402533</v>
      </c>
      <c r="I362" s="26">
        <f>Table1689106[[#This Row],[Mean Value]]+$W$2</f>
        <v>3.5472497668929703</v>
      </c>
      <c r="J362" s="26">
        <f>Table1689106[[#This Row],[Mean Value]]-($W$2)</f>
        <v>3.467462940289348</v>
      </c>
      <c r="K362" s="8">
        <f>Table1689106[[#This Row],[Mean Value]]+$X$2</f>
        <v>3.5671964735438761</v>
      </c>
      <c r="L362" s="9">
        <f>Table1689106[[#This Row],[Mean Value]]-$X$2</f>
        <v>3.4475162336384422</v>
      </c>
      <c r="M362" s="23" t="str">
        <f t="array" ref="M362">IF(OR(D362&lt;$AF$2, D362&gt;$AE$2), "Yes", "No")</f>
        <v>No</v>
      </c>
      <c r="N362" s="3"/>
      <c r="O362" s="3" t="b">
        <f>AND(Table1689106[[#This Row],[Measured Value]]&gt;Table1689106[[#This Row],[Mean Value]],D361&gt;E361,D360&gt;E360,D359&gt;E359,D358&gt;E358,D357&gt;E357,D356&gt;E356,D355&gt;E355)</f>
        <v>0</v>
      </c>
      <c r="P362" s="3" t="b">
        <f>AND(Table1689106[[#This Row],[Measured Value]]&lt;Table1689106[[#This Row],[Mean Value]],D361&lt;E361,D360&lt;E360,D359&lt;E359,D358&lt;E358,D357&lt;E357,D356&lt;E356,D355&lt;E355)</f>
        <v>0</v>
      </c>
      <c r="Q362" s="3" t="b">
        <f>AND(Table1689106[[#This Row],[Measured Value]]&gt;E361,E361&gt;E360,E360&gt;E359,E359&gt;E358,E358&gt;E357)</f>
        <v>0</v>
      </c>
      <c r="R362" s="3" t="b">
        <f>AND(Table1689106[[#This Row],[Measured Value]]&lt;E361,E361&lt;E360,E360&lt;E359,E359&lt;E358,E358&lt;E357)</f>
        <v>0</v>
      </c>
      <c r="S362" s="3" t="b">
        <f>AND(Table1689106[[#This Row],[Measured Value]]&gt;E361,E361&lt;E360,E360&gt;E359,E359&lt;E358,E358&gt;E357,E357&lt;E356,E356&gt;E355,E355&lt;E354,E354&gt;E353,E353&lt;E352,E352&gt;E351,E351&lt;E350,E350&gt;E349)</f>
        <v>0</v>
      </c>
      <c r="T362" s="3" t="b">
        <f>AND(Table1689106[[#This Row],[Measured Value]]&lt;F361,F361&gt;F360,F360&lt;F359,F359&gt;F358,F358&lt;F357,F357&gt;F356,F356&lt;F355,F355&gt;F354,F354&lt;F353,F353&gt;F352,F352&lt;F351,F351&gt;F350,F350&lt;F349)</f>
        <v>0</v>
      </c>
      <c r="AB362"/>
      <c r="AC362"/>
      <c r="AF362"/>
      <c r="AH362"/>
    </row>
    <row r="363" spans="1:34" x14ac:dyDescent="0.25">
      <c r="A363" s="2">
        <v>43377</v>
      </c>
      <c r="B363" s="17">
        <v>817</v>
      </c>
      <c r="C363" s="21" t="s">
        <v>40</v>
      </c>
      <c r="D363" s="25">
        <v>3.5</v>
      </c>
      <c r="E363" s="22">
        <f>'[1]pH meter #2__083118AM'!$O$2</f>
        <v>3.5073563535911592</v>
      </c>
      <c r="F3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43377.345138888886</v>
      </c>
      <c r="G363" s="6">
        <f>Table1689106[[#This Row],[Mean Value]]+$V$2</f>
        <v>3.527303060242065</v>
      </c>
      <c r="H363" s="6">
        <f>Table1689106[[#This Row],[Mean Value]]-$V$2</f>
        <v>3.4874096469402533</v>
      </c>
      <c r="I363" s="26">
        <f>Table1689106[[#This Row],[Mean Value]]+$W$2</f>
        <v>3.5472497668929703</v>
      </c>
      <c r="J363" s="26">
        <f>Table1689106[[#This Row],[Mean Value]]-($W$2)</f>
        <v>3.467462940289348</v>
      </c>
      <c r="K363" s="8">
        <f>Table1689106[[#This Row],[Mean Value]]+$X$2</f>
        <v>3.5671964735438761</v>
      </c>
      <c r="L363" s="9">
        <f>Table1689106[[#This Row],[Mean Value]]-$X$2</f>
        <v>3.4475162336384422</v>
      </c>
      <c r="M363" s="23" t="str">
        <f t="array" ref="M363">IF(OR(D363&lt;$AF$2, D363&gt;$AE$2), "Yes", "No")</f>
        <v>No</v>
      </c>
      <c r="N363" s="3"/>
      <c r="O363" s="3" t="b">
        <f>AND(Table1689106[[#This Row],[Measured Value]]&gt;Table1689106[[#This Row],[Mean Value]],D362&gt;E362,D361&gt;E361,D360&gt;E360,D359&gt;E359,D358&gt;E358,D357&gt;E357,D356&gt;E356)</f>
        <v>0</v>
      </c>
      <c r="P363" s="3" t="b">
        <f>AND(Table1689106[[#This Row],[Measured Value]]&lt;Table1689106[[#This Row],[Mean Value]],D362&lt;E362,D361&lt;E361,D360&lt;E360,D359&lt;E359,D358&lt;E358,D357&lt;E357,D356&lt;E356)</f>
        <v>0</v>
      </c>
      <c r="Q363" s="3" t="b">
        <f>AND(Table1689106[[#This Row],[Measured Value]]&gt;E362,E362&gt;E361,E361&gt;E360,E360&gt;E359,E359&gt;E358)</f>
        <v>0</v>
      </c>
      <c r="R363" s="3" t="b">
        <f>AND(Table1689106[[#This Row],[Measured Value]]&lt;E362,E362&lt;E361,E361&lt;E360,E360&lt;E359,E359&lt;E358)</f>
        <v>0</v>
      </c>
      <c r="S363" s="3" t="b">
        <f>AND(Table1689106[[#This Row],[Measured Value]]&gt;E362,E362&lt;E361,E361&gt;E360,E360&lt;E359,E359&gt;E358,E358&lt;E357,E357&gt;E356,E356&lt;E355,E355&gt;E354,E354&lt;E353,E353&gt;E352,E352&lt;E351,E351&gt;E350)</f>
        <v>0</v>
      </c>
      <c r="T363" s="3" t="b">
        <f>AND(Table1689106[[#This Row],[Measured Value]]&lt;F362,F362&gt;F361,F361&lt;F360,F360&gt;F359,F359&lt;F358,F358&gt;F357,F357&lt;F356,F356&gt;F355,F355&lt;F354,F354&gt;F353,F353&lt;F352,F352&gt;F351,F351&lt;F350)</f>
        <v>0</v>
      </c>
      <c r="AB363"/>
      <c r="AC363"/>
      <c r="AF363"/>
      <c r="AH363"/>
    </row>
    <row r="364" spans="1:34" x14ac:dyDescent="0.25">
      <c r="A364" s="2">
        <v>43377</v>
      </c>
      <c r="B364" s="17">
        <v>836</v>
      </c>
      <c r="C364" s="21" t="s">
        <v>31</v>
      </c>
      <c r="D364" s="25">
        <v>3.5</v>
      </c>
      <c r="E364" s="22">
        <f>'[1]pH meter #2__083118AM'!$O$2</f>
        <v>3.5073563535911592</v>
      </c>
      <c r="F3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43377.35833333333</v>
      </c>
      <c r="G364" s="6">
        <f>Table1689106[[#This Row],[Mean Value]]+$V$2</f>
        <v>3.527303060242065</v>
      </c>
      <c r="H364" s="6">
        <f>Table1689106[[#This Row],[Mean Value]]-$V$2</f>
        <v>3.4874096469402533</v>
      </c>
      <c r="I364" s="26">
        <f>Table1689106[[#This Row],[Mean Value]]+$W$2</f>
        <v>3.5472497668929703</v>
      </c>
      <c r="J364" s="26">
        <f>Table1689106[[#This Row],[Mean Value]]-($W$2)</f>
        <v>3.467462940289348</v>
      </c>
      <c r="K364" s="8">
        <f>Table1689106[[#This Row],[Mean Value]]+$X$2</f>
        <v>3.5671964735438761</v>
      </c>
      <c r="L364" s="9">
        <f>Table1689106[[#This Row],[Mean Value]]-$X$2</f>
        <v>3.4475162336384422</v>
      </c>
      <c r="M364" s="23" t="str">
        <f t="array" ref="M364">IF(OR(D364&lt;$AF$2, D364&gt;$AE$2), "Yes", "No")</f>
        <v>No</v>
      </c>
      <c r="N364" s="3"/>
      <c r="O364" s="3" t="b">
        <f>AND(Table1689106[[#This Row],[Measured Value]]&gt;Table1689106[[#This Row],[Mean Value]],D363&gt;E363,D362&gt;E362,D361&gt;E361,D360&gt;E360,D359&gt;E359,D358&gt;E358,D357&gt;E357)</f>
        <v>0</v>
      </c>
      <c r="P364" s="3" t="b">
        <f>AND(Table1689106[[#This Row],[Measured Value]]&lt;Table1689106[[#This Row],[Mean Value]],D363&lt;E363,D362&lt;E362,D361&lt;E361,D360&lt;E360,D359&lt;E359,D358&lt;E358,D357&lt;E357)</f>
        <v>0</v>
      </c>
      <c r="Q364" s="3" t="b">
        <f>AND(Table1689106[[#This Row],[Measured Value]]&gt;E363,E363&gt;E362,E362&gt;E361,E361&gt;E360,E360&gt;E359)</f>
        <v>0</v>
      </c>
      <c r="R364" s="3" t="b">
        <f>AND(Table1689106[[#This Row],[Measured Value]]&lt;E363,E363&lt;E362,E362&lt;E361,E361&lt;E360,E360&lt;E359)</f>
        <v>0</v>
      </c>
      <c r="S364" s="3" t="b">
        <f>AND(Table1689106[[#This Row],[Measured Value]]&gt;E363,E363&lt;E362,E362&gt;E361,E361&lt;E360,E360&gt;E359,E359&lt;E358,E358&gt;E357,E357&lt;E356,E356&gt;E355,E355&lt;E354,E354&gt;E353,E353&lt;E352,E352&gt;E351)</f>
        <v>0</v>
      </c>
      <c r="T364" s="3" t="b">
        <f>AND(Table1689106[[#This Row],[Measured Value]]&lt;F363,F363&gt;F362,F362&lt;F361,F361&gt;F360,F360&lt;F359,F359&gt;F358,F358&lt;F357,F357&gt;F356,F356&lt;F355,F355&gt;F354,F354&lt;F353,F353&gt;F352,F352&lt;F351)</f>
        <v>0</v>
      </c>
      <c r="AB364"/>
      <c r="AC364"/>
      <c r="AF364"/>
      <c r="AH364"/>
    </row>
    <row r="365" spans="1:34" x14ac:dyDescent="0.25">
      <c r="A365" s="2">
        <v>43377</v>
      </c>
      <c r="B365" s="17">
        <v>1008</v>
      </c>
      <c r="C365" s="21" t="s">
        <v>34</v>
      </c>
      <c r="D365" s="25">
        <v>3.5</v>
      </c>
      <c r="E365" s="22">
        <f>'[1]pH meter #2__083118AM'!$O$2</f>
        <v>3.5073563535911592</v>
      </c>
      <c r="F3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43377.422222222223</v>
      </c>
      <c r="G365" s="6">
        <f>Table1689106[[#This Row],[Mean Value]]+$V$2</f>
        <v>3.527303060242065</v>
      </c>
      <c r="H365" s="6">
        <f>Table1689106[[#This Row],[Mean Value]]-$V$2</f>
        <v>3.4874096469402533</v>
      </c>
      <c r="I365" s="26">
        <f>Table1689106[[#This Row],[Mean Value]]+$W$2</f>
        <v>3.5472497668929703</v>
      </c>
      <c r="J365" s="26">
        <f>Table1689106[[#This Row],[Mean Value]]-($W$2)</f>
        <v>3.467462940289348</v>
      </c>
      <c r="K365" s="8">
        <f>Table1689106[[#This Row],[Mean Value]]+$X$2</f>
        <v>3.5671964735438761</v>
      </c>
      <c r="L365" s="9">
        <f>Table1689106[[#This Row],[Mean Value]]-$X$2</f>
        <v>3.4475162336384422</v>
      </c>
      <c r="M365" s="23" t="str">
        <f t="array" ref="M365">IF(OR(D365&lt;$AF$2, D365&gt;$AE$2), "Yes", "No")</f>
        <v>No</v>
      </c>
      <c r="N365" s="3"/>
      <c r="O365" s="3" t="b">
        <f>AND(Table1689106[[#This Row],[Measured Value]]&gt;Table1689106[[#This Row],[Mean Value]],D364&gt;E364,D363&gt;E363,D362&gt;E362,D361&gt;E361,D360&gt;E360,D359&gt;E359,D358&gt;E358)</f>
        <v>0</v>
      </c>
      <c r="P365" s="3" t="b">
        <f>AND(Table1689106[[#This Row],[Measured Value]]&lt;Table1689106[[#This Row],[Mean Value]],D364&lt;E364,D363&lt;E363,D362&lt;E362,D361&lt;E361,D360&lt;E360,D359&lt;E359,D358&lt;E358)</f>
        <v>0</v>
      </c>
      <c r="Q365" s="3" t="b">
        <f>AND(Table1689106[[#This Row],[Measured Value]]&gt;E364,E364&gt;E363,E363&gt;E362,E362&gt;E361,E361&gt;E360)</f>
        <v>0</v>
      </c>
      <c r="R365" s="3" t="b">
        <f>AND(Table1689106[[#This Row],[Measured Value]]&lt;E364,E364&lt;E363,E363&lt;E362,E362&lt;E361,E361&lt;E360)</f>
        <v>0</v>
      </c>
      <c r="S365" s="3" t="b">
        <f>AND(Table1689106[[#This Row],[Measured Value]]&gt;E364,E364&lt;E363,E363&gt;E362,E362&lt;E361,E361&gt;E360,E360&lt;E359,E359&gt;E358,E358&lt;E357,E357&gt;E356,E356&lt;E355,E355&gt;E354,E354&lt;E353,E353&gt;E352)</f>
        <v>0</v>
      </c>
      <c r="T365" s="3" t="b">
        <f>AND(Table1689106[[#This Row],[Measured Value]]&lt;F364,F364&gt;F363,F363&lt;F362,F362&gt;F361,F361&lt;F360,F360&gt;F359,F359&lt;F358,F358&gt;F357,F357&lt;F356,F356&gt;F355,F355&lt;F354,F354&gt;F353,F353&lt;F352)</f>
        <v>0</v>
      </c>
      <c r="AB365"/>
      <c r="AC365"/>
      <c r="AF365"/>
      <c r="AH365"/>
    </row>
    <row r="366" spans="1:34" x14ac:dyDescent="0.25">
      <c r="A366" s="2">
        <v>43377</v>
      </c>
      <c r="B366" s="17">
        <v>1021</v>
      </c>
      <c r="C366" s="21" t="s">
        <v>34</v>
      </c>
      <c r="D366" s="25">
        <v>3.5</v>
      </c>
      <c r="E366" s="22">
        <f>'[1]pH meter #2__083118AM'!$O$2</f>
        <v>3.5073563535911592</v>
      </c>
      <c r="F3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43377.431250000001</v>
      </c>
      <c r="G366" s="6">
        <f>Table1689106[[#This Row],[Mean Value]]+$V$2</f>
        <v>3.527303060242065</v>
      </c>
      <c r="H366" s="6">
        <f>Table1689106[[#This Row],[Mean Value]]-$V$2</f>
        <v>3.4874096469402533</v>
      </c>
      <c r="I366" s="26">
        <f>Table1689106[[#This Row],[Mean Value]]+$W$2</f>
        <v>3.5472497668929703</v>
      </c>
      <c r="J366" s="26">
        <f>Table1689106[[#This Row],[Mean Value]]-($W$2)</f>
        <v>3.467462940289348</v>
      </c>
      <c r="K366" s="8">
        <f>Table1689106[[#This Row],[Mean Value]]+$X$2</f>
        <v>3.5671964735438761</v>
      </c>
      <c r="L366" s="9">
        <f>Table1689106[[#This Row],[Mean Value]]-$X$2</f>
        <v>3.4475162336384422</v>
      </c>
      <c r="M366" s="23" t="str">
        <f t="array" ref="M366">IF(OR(D366&lt;$AF$2, D366&gt;$AE$2), "Yes", "No")</f>
        <v>No</v>
      </c>
      <c r="N366" s="3"/>
      <c r="O366" s="3" t="b">
        <f>AND(Table1689106[[#This Row],[Measured Value]]&gt;Table1689106[[#This Row],[Mean Value]],D365&gt;E365,D364&gt;E364,D363&gt;E363,D362&gt;E362,D361&gt;E361,D360&gt;E360,D359&gt;E359)</f>
        <v>0</v>
      </c>
      <c r="P366" s="3" t="b">
        <f>AND(Table1689106[[#This Row],[Measured Value]]&lt;Table1689106[[#This Row],[Mean Value]],D365&lt;E365,D364&lt;E364,D363&lt;E363,D362&lt;E362,D361&lt;E361,D360&lt;E360,D359&lt;E359)</f>
        <v>0</v>
      </c>
      <c r="Q366" s="3" t="b">
        <f>AND(Table1689106[[#This Row],[Measured Value]]&gt;E365,E365&gt;E364,E364&gt;E363,E363&gt;E362,E362&gt;E361)</f>
        <v>0</v>
      </c>
      <c r="R366" s="3" t="b">
        <f>AND(Table1689106[[#This Row],[Measured Value]]&lt;E365,E365&lt;E364,E364&lt;E363,E363&lt;E362,E362&lt;E361)</f>
        <v>0</v>
      </c>
      <c r="S366" s="3" t="b">
        <f>AND(Table1689106[[#This Row],[Measured Value]]&gt;E365,E365&lt;E364,E364&gt;E363,E363&lt;E362,E362&gt;E361,E361&lt;E360,E360&gt;E359,E359&lt;E358,E358&gt;E357,E357&lt;E356,E356&gt;E355,E355&lt;E354,E354&gt;E353)</f>
        <v>0</v>
      </c>
      <c r="T366" s="3" t="b">
        <f>AND(Table1689106[[#This Row],[Measured Value]]&lt;F365,F365&gt;F364,F364&lt;F363,F363&gt;F362,F362&lt;F361,F361&gt;F360,F360&lt;F359,F359&gt;F358,F358&lt;F357,F357&gt;F356,F356&lt;F355,F355&gt;F354,F354&lt;F353)</f>
        <v>0</v>
      </c>
      <c r="AB366"/>
      <c r="AC366"/>
      <c r="AF366"/>
      <c r="AH366"/>
    </row>
    <row r="367" spans="1:34" x14ac:dyDescent="0.25">
      <c r="A367" s="2">
        <v>43377</v>
      </c>
      <c r="B367" s="17">
        <v>1105</v>
      </c>
      <c r="C367" s="21" t="s">
        <v>35</v>
      </c>
      <c r="D367" s="25">
        <v>3.5</v>
      </c>
      <c r="E367" s="22">
        <f>'[1]pH meter #2__083118AM'!$O$2</f>
        <v>3.5073563535911592</v>
      </c>
      <c r="F3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43377.461805555555</v>
      </c>
      <c r="G367" s="6">
        <f>Table1689106[[#This Row],[Mean Value]]+$V$2</f>
        <v>3.527303060242065</v>
      </c>
      <c r="H367" s="6">
        <f>Table1689106[[#This Row],[Mean Value]]-$V$2</f>
        <v>3.4874096469402533</v>
      </c>
      <c r="I367" s="26">
        <f>Table1689106[[#This Row],[Mean Value]]+$W$2</f>
        <v>3.5472497668929703</v>
      </c>
      <c r="J367" s="26">
        <f>Table1689106[[#This Row],[Mean Value]]-($W$2)</f>
        <v>3.467462940289348</v>
      </c>
      <c r="K367" s="8">
        <f>Table1689106[[#This Row],[Mean Value]]+$X$2</f>
        <v>3.5671964735438761</v>
      </c>
      <c r="L367" s="9">
        <f>Table1689106[[#This Row],[Mean Value]]-$X$2</f>
        <v>3.4475162336384422</v>
      </c>
      <c r="M367" s="23" t="str">
        <f t="array" ref="M367">IF(OR(D367&lt;$AF$2, D367&gt;$AE$2), "Yes", "No")</f>
        <v>No</v>
      </c>
      <c r="N367" s="3"/>
      <c r="O367" s="3" t="b">
        <f>AND(Table1689106[[#This Row],[Measured Value]]&gt;Table1689106[[#This Row],[Mean Value]],D366&gt;E366,D365&gt;E365,D364&gt;E364,D363&gt;E363,D362&gt;E362,D361&gt;E361,D360&gt;E360)</f>
        <v>0</v>
      </c>
      <c r="P367" s="3" t="b">
        <f>AND(Table1689106[[#This Row],[Measured Value]]&lt;Table1689106[[#This Row],[Mean Value]],D366&lt;E366,D365&lt;E365,D364&lt;E364,D363&lt;E363,D362&lt;E362,D361&lt;E361,D360&lt;E360)</f>
        <v>1</v>
      </c>
      <c r="Q367" s="3" t="b">
        <f>AND(Table1689106[[#This Row],[Measured Value]]&gt;E366,E366&gt;E365,E365&gt;E364,E364&gt;E363,E363&gt;E362)</f>
        <v>0</v>
      </c>
      <c r="R367" s="3" t="b">
        <f>AND(Table1689106[[#This Row],[Measured Value]]&lt;E366,E366&lt;E365,E365&lt;E364,E364&lt;E363,E363&lt;E362)</f>
        <v>0</v>
      </c>
      <c r="S367" s="3" t="b">
        <f>AND(Table1689106[[#This Row],[Measured Value]]&gt;E366,E366&lt;E365,E365&gt;E364,E364&lt;E363,E363&gt;E362,E362&lt;E361,E361&gt;E360,E360&lt;E359,E359&gt;E358,E358&lt;E357,E357&gt;E356,E356&lt;E355,E355&gt;E354)</f>
        <v>0</v>
      </c>
      <c r="T367" s="3" t="b">
        <f>AND(Table1689106[[#This Row],[Measured Value]]&lt;F366,F366&gt;F365,F365&lt;F364,F364&gt;F363,F363&lt;F362,F362&gt;F361,F361&lt;F360,F360&gt;F359,F359&lt;F358,F358&gt;F357,F357&lt;F356,F356&gt;F355,F355&lt;F354)</f>
        <v>0</v>
      </c>
      <c r="AB367"/>
      <c r="AC367"/>
      <c r="AF367"/>
      <c r="AH367"/>
    </row>
    <row r="368" spans="1:34" x14ac:dyDescent="0.25">
      <c r="A368" s="2">
        <v>43377</v>
      </c>
      <c r="B368" s="17">
        <v>1115</v>
      </c>
      <c r="C368" s="21" t="s">
        <v>36</v>
      </c>
      <c r="D368" s="25">
        <v>3.49</v>
      </c>
      <c r="E368" s="22">
        <f>'[1]pH meter #2__083118AM'!$O$2</f>
        <v>3.5073563535911592</v>
      </c>
      <c r="F3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43377.46875</v>
      </c>
      <c r="G368" s="6">
        <f>Table1689106[[#This Row],[Mean Value]]+$V$2</f>
        <v>3.527303060242065</v>
      </c>
      <c r="H368" s="6">
        <f>Table1689106[[#This Row],[Mean Value]]-$V$2</f>
        <v>3.4874096469402533</v>
      </c>
      <c r="I368" s="26">
        <f>Table1689106[[#This Row],[Mean Value]]+$W$2</f>
        <v>3.5472497668929703</v>
      </c>
      <c r="J368" s="26">
        <f>Table1689106[[#This Row],[Mean Value]]-($W$2)</f>
        <v>3.467462940289348</v>
      </c>
      <c r="K368" s="8">
        <f>Table1689106[[#This Row],[Mean Value]]+$X$2</f>
        <v>3.5671964735438761</v>
      </c>
      <c r="L368" s="9">
        <f>Table1689106[[#This Row],[Mean Value]]-$X$2</f>
        <v>3.4475162336384422</v>
      </c>
      <c r="M368" s="23" t="str">
        <f t="array" ref="M368">IF(OR(D368&lt;$AF$2, D368&gt;$AE$2), "Yes", "No")</f>
        <v>No</v>
      </c>
      <c r="N368" s="3"/>
      <c r="O368" s="3" t="b">
        <f>AND(Table1689106[[#This Row],[Measured Value]]&gt;Table1689106[[#This Row],[Mean Value]],D367&gt;E367,D366&gt;E366,D365&gt;E365,D364&gt;E364,D363&gt;E363,D362&gt;E362,D361&gt;E361)</f>
        <v>0</v>
      </c>
      <c r="P368" s="3" t="b">
        <f>AND(Table1689106[[#This Row],[Measured Value]]&lt;Table1689106[[#This Row],[Mean Value]],D367&lt;E367,D366&lt;E366,D365&lt;E365,D364&lt;E364,D363&lt;E363,D362&lt;E362,D361&lt;E361)</f>
        <v>1</v>
      </c>
      <c r="Q368" s="3" t="b">
        <f>AND(Table1689106[[#This Row],[Measured Value]]&gt;E367,E367&gt;E366,E366&gt;E365,E365&gt;E364,E364&gt;E363)</f>
        <v>0</v>
      </c>
      <c r="R368" s="3" t="b">
        <f>AND(Table1689106[[#This Row],[Measured Value]]&lt;E367,E367&lt;E366,E366&lt;E365,E365&lt;E364,E364&lt;E363)</f>
        <v>0</v>
      </c>
      <c r="S368" s="3" t="b">
        <f>AND(Table1689106[[#This Row],[Measured Value]]&gt;E367,E367&lt;E366,E366&gt;E365,E365&lt;E364,E364&gt;E363,E363&lt;E362,E362&gt;E361,E361&lt;E360,E360&gt;E359,E359&lt;E358,E358&gt;E357,E357&lt;E356,E356&gt;E355)</f>
        <v>0</v>
      </c>
      <c r="T368" s="3" t="b">
        <f>AND(Table1689106[[#This Row],[Measured Value]]&lt;F367,F367&gt;F366,F366&lt;F365,F365&gt;F364,F364&lt;F363,F363&gt;F362,F362&lt;F361,F361&gt;F360,F360&lt;F359,F359&gt;F358,F358&lt;F357,F357&gt;F356,F356&lt;F355)</f>
        <v>0</v>
      </c>
      <c r="AB368"/>
      <c r="AC368"/>
      <c r="AF368"/>
      <c r="AH368"/>
    </row>
    <row r="369" spans="1:34" x14ac:dyDescent="0.25">
      <c r="A369" s="2">
        <v>43377</v>
      </c>
      <c r="B369" s="17">
        <v>1142</v>
      </c>
      <c r="C369" s="21" t="s">
        <v>34</v>
      </c>
      <c r="D369" s="25">
        <v>3.46</v>
      </c>
      <c r="E369" s="22">
        <f>'[1]pH meter #2__083118AM'!$O$2</f>
        <v>3.5073563535911592</v>
      </c>
      <c r="F3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43377.487500000003</v>
      </c>
      <c r="G369" s="6">
        <f>Table1689106[[#This Row],[Mean Value]]+$V$2</f>
        <v>3.527303060242065</v>
      </c>
      <c r="H369" s="6">
        <f>Table1689106[[#This Row],[Mean Value]]-$V$2</f>
        <v>3.4874096469402533</v>
      </c>
      <c r="I369" s="26">
        <f>Table1689106[[#This Row],[Mean Value]]+$W$2</f>
        <v>3.5472497668929703</v>
      </c>
      <c r="J369" s="26">
        <f>Table1689106[[#This Row],[Mean Value]]-($W$2)</f>
        <v>3.467462940289348</v>
      </c>
      <c r="K369" s="8">
        <f>Table1689106[[#This Row],[Mean Value]]+$X$2</f>
        <v>3.5671964735438761</v>
      </c>
      <c r="L369" s="9">
        <f>Table1689106[[#This Row],[Mean Value]]-$X$2</f>
        <v>3.4475162336384422</v>
      </c>
      <c r="M369" s="23" t="str">
        <f t="array" ref="M369">IF(OR(D369&lt;$AF$2, D369&gt;$AE$2), "Yes", "No")</f>
        <v>No</v>
      </c>
      <c r="N369" s="3"/>
      <c r="O369" s="3" t="b">
        <f>AND(Table1689106[[#This Row],[Measured Value]]&gt;Table1689106[[#This Row],[Mean Value]],D368&gt;E368,D367&gt;E367,D366&gt;E366,D365&gt;E365,D364&gt;E364,D363&gt;E363,D362&gt;E362)</f>
        <v>0</v>
      </c>
      <c r="P369" s="3" t="b">
        <f>AND(Table1689106[[#This Row],[Measured Value]]&lt;Table1689106[[#This Row],[Mean Value]],D368&lt;E368,D367&lt;E367,D366&lt;E366,D365&lt;E365,D364&lt;E364,D363&lt;E363,D362&lt;E362)</f>
        <v>1</v>
      </c>
      <c r="Q369" s="3" t="b">
        <f>AND(Table1689106[[#This Row],[Measured Value]]&gt;E368,E368&gt;E367,E367&gt;E366,E366&gt;E365,E365&gt;E364)</f>
        <v>0</v>
      </c>
      <c r="R369" s="3" t="b">
        <f>AND(Table1689106[[#This Row],[Measured Value]]&lt;E368,E368&lt;E367,E367&lt;E366,E366&lt;E365,E365&lt;E364)</f>
        <v>0</v>
      </c>
      <c r="S369" s="3" t="b">
        <f>AND(Table1689106[[#This Row],[Measured Value]]&gt;E368,E368&lt;E367,E367&gt;E366,E366&lt;E365,E365&gt;E364,E364&lt;E363,E363&gt;E362,E362&lt;E361,E361&gt;E360,E360&lt;E359,E359&gt;E358,E358&lt;E357,E357&gt;E356)</f>
        <v>0</v>
      </c>
      <c r="T369" s="3" t="b">
        <f>AND(Table1689106[[#This Row],[Measured Value]]&lt;F368,F368&gt;F367,F367&lt;F366,F366&gt;F365,F365&lt;F364,F364&gt;F363,F363&lt;F362,F362&gt;F361,F361&lt;F360,F360&gt;F359,F359&lt;F358,F358&gt;F357,F357&lt;F356)</f>
        <v>0</v>
      </c>
      <c r="AB369"/>
      <c r="AC369"/>
      <c r="AF369"/>
      <c r="AH369"/>
    </row>
    <row r="370" spans="1:34" x14ac:dyDescent="0.25">
      <c r="A370" s="2">
        <v>43377</v>
      </c>
      <c r="B370" s="17">
        <v>1200</v>
      </c>
      <c r="C370" s="21" t="s">
        <v>42</v>
      </c>
      <c r="D370" s="25">
        <v>3.46</v>
      </c>
      <c r="E370" s="22">
        <f>'[1]pH meter #2__083118AM'!$O$2</f>
        <v>3.5073563535911592</v>
      </c>
      <c r="F3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43377.5</v>
      </c>
      <c r="G370" s="6">
        <f>Table1689106[[#This Row],[Mean Value]]+$V$2</f>
        <v>3.527303060242065</v>
      </c>
      <c r="H370" s="6">
        <f>Table1689106[[#This Row],[Mean Value]]-$V$2</f>
        <v>3.4874096469402533</v>
      </c>
      <c r="I370" s="26">
        <f>Table1689106[[#This Row],[Mean Value]]+$W$2</f>
        <v>3.5472497668929703</v>
      </c>
      <c r="J370" s="26">
        <f>Table1689106[[#This Row],[Mean Value]]-($W$2)</f>
        <v>3.467462940289348</v>
      </c>
      <c r="K370" s="8">
        <f>Table1689106[[#This Row],[Mean Value]]+$X$2</f>
        <v>3.5671964735438761</v>
      </c>
      <c r="L370" s="9">
        <f>Table1689106[[#This Row],[Mean Value]]-$X$2</f>
        <v>3.4475162336384422</v>
      </c>
      <c r="M370" s="23" t="str">
        <f t="array" ref="M370">IF(OR(D370&lt;$AF$2, D370&gt;$AE$2), "Yes", "No")</f>
        <v>No</v>
      </c>
      <c r="N370" s="3"/>
      <c r="O370" s="3" t="b">
        <f>AND(Table1689106[[#This Row],[Measured Value]]&gt;Table1689106[[#This Row],[Mean Value]],D369&gt;E369,D368&gt;E368,D367&gt;E367,D366&gt;E366,D365&gt;E365,D364&gt;E364,D363&gt;E363)</f>
        <v>0</v>
      </c>
      <c r="P370" s="3" t="b">
        <f>AND(Table1689106[[#This Row],[Measured Value]]&lt;Table1689106[[#This Row],[Mean Value]],D369&lt;E369,D368&lt;E368,D367&lt;E367,D366&lt;E366,D365&lt;E365,D364&lt;E364,D363&lt;E363)</f>
        <v>1</v>
      </c>
      <c r="Q370" s="3" t="b">
        <f>AND(Table1689106[[#This Row],[Measured Value]]&gt;E369,E369&gt;E368,E368&gt;E367,E367&gt;E366,E366&gt;E365)</f>
        <v>0</v>
      </c>
      <c r="R370" s="3" t="b">
        <f>AND(Table1689106[[#This Row],[Measured Value]]&lt;E369,E369&lt;E368,E368&lt;E367,E367&lt;E366,E366&lt;E365)</f>
        <v>0</v>
      </c>
      <c r="S370" s="3" t="b">
        <f>AND(Table1689106[[#This Row],[Measured Value]]&gt;E369,E369&lt;E368,E368&gt;E367,E367&lt;E366,E366&gt;E365,E365&lt;E364,E364&gt;E363,E363&lt;E362,E362&gt;E361,E361&lt;E360,E360&gt;E359,E359&lt;E358,E358&gt;E357)</f>
        <v>0</v>
      </c>
      <c r="T370" s="3" t="b">
        <f>AND(Table1689106[[#This Row],[Measured Value]]&lt;F369,F369&gt;F368,F368&lt;F367,F367&gt;F366,F366&lt;F365,F365&gt;F364,F364&lt;F363,F363&gt;F362,F362&lt;F361,F361&gt;F360,F360&lt;F359,F359&gt;F358,F358&lt;F357)</f>
        <v>0</v>
      </c>
      <c r="AB370"/>
      <c r="AC370"/>
      <c r="AF370"/>
      <c r="AH370"/>
    </row>
    <row r="371" spans="1:34" x14ac:dyDescent="0.25">
      <c r="A371" s="2">
        <v>43377</v>
      </c>
      <c r="B371" s="17">
        <v>1250</v>
      </c>
      <c r="C371" s="21" t="s">
        <v>46</v>
      </c>
      <c r="D371" s="25">
        <v>3.47</v>
      </c>
      <c r="E371" s="22">
        <f>'[1]pH meter #2__083118AM'!$O$2</f>
        <v>3.5073563535911592</v>
      </c>
      <c r="F3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43377.534722222219</v>
      </c>
      <c r="G371" s="6">
        <f>Table1689106[[#This Row],[Mean Value]]+$V$2</f>
        <v>3.527303060242065</v>
      </c>
      <c r="H371" s="6">
        <f>Table1689106[[#This Row],[Mean Value]]-$V$2</f>
        <v>3.4874096469402533</v>
      </c>
      <c r="I371" s="26">
        <f>Table1689106[[#This Row],[Mean Value]]+$W$2</f>
        <v>3.5472497668929703</v>
      </c>
      <c r="J371" s="26">
        <f>Table1689106[[#This Row],[Mean Value]]-($W$2)</f>
        <v>3.467462940289348</v>
      </c>
      <c r="K371" s="8">
        <f>Table1689106[[#This Row],[Mean Value]]+$X$2</f>
        <v>3.5671964735438761</v>
      </c>
      <c r="L371" s="9">
        <f>Table1689106[[#This Row],[Mean Value]]-$X$2</f>
        <v>3.4475162336384422</v>
      </c>
      <c r="M371" s="23" t="str">
        <f t="array" ref="M371">IF(OR(D371&lt;$AF$2, D371&gt;$AE$2), "Yes", "No")</f>
        <v>No</v>
      </c>
      <c r="N371" s="3"/>
      <c r="O371" s="3" t="b">
        <f>AND(Table1689106[[#This Row],[Measured Value]]&gt;Table1689106[[#This Row],[Mean Value]],D370&gt;E370,D369&gt;E369,D368&gt;E368,D367&gt;E367,D366&gt;E366,D365&gt;E365,D364&gt;E364)</f>
        <v>0</v>
      </c>
      <c r="P371" s="3" t="b">
        <f>AND(Table1689106[[#This Row],[Measured Value]]&lt;Table1689106[[#This Row],[Mean Value]],D370&lt;E370,D369&lt;E369,D368&lt;E368,D367&lt;E367,D366&lt;E366,D365&lt;E365,D364&lt;E364)</f>
        <v>1</v>
      </c>
      <c r="Q371" s="3" t="b">
        <f>AND(Table1689106[[#This Row],[Measured Value]]&gt;E370,E370&gt;E369,E369&gt;E368,E368&gt;E367,E367&gt;E366)</f>
        <v>0</v>
      </c>
      <c r="R371" s="3" t="b">
        <f>AND(Table1689106[[#This Row],[Measured Value]]&lt;E370,E370&lt;E369,E369&lt;E368,E368&lt;E367,E367&lt;E366)</f>
        <v>0</v>
      </c>
      <c r="S371" s="3" t="b">
        <f>AND(Table1689106[[#This Row],[Measured Value]]&gt;E370,E370&lt;E369,E369&gt;E368,E368&lt;E367,E367&gt;E366,E366&lt;E365,E365&gt;E364,E364&lt;E363,E363&gt;E362,E362&lt;E361,E361&gt;E360,E360&lt;E359,E359&gt;E358)</f>
        <v>0</v>
      </c>
      <c r="T371" s="3" t="b">
        <f>AND(Table1689106[[#This Row],[Measured Value]]&lt;F370,F370&gt;F369,F369&lt;F368,F368&gt;F367,F367&lt;F366,F366&gt;F365,F365&lt;F364,F364&gt;F363,F363&lt;F362,F362&gt;F361,F361&lt;F360,F360&gt;F359,F359&lt;F358)</f>
        <v>0</v>
      </c>
      <c r="AB371"/>
      <c r="AC371"/>
      <c r="AF371"/>
      <c r="AH371"/>
    </row>
    <row r="372" spans="1:34" x14ac:dyDescent="0.25">
      <c r="A372" s="2">
        <v>43377</v>
      </c>
      <c r="B372" s="17">
        <v>1415</v>
      </c>
      <c r="C372" s="21" t="s">
        <v>46</v>
      </c>
      <c r="D372" s="25">
        <v>3.49</v>
      </c>
      <c r="E372" s="22">
        <f>'[1]pH meter #2__083118AM'!$O$2</f>
        <v>3.5073563535911592</v>
      </c>
      <c r="F3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43377.59375</v>
      </c>
      <c r="G372" s="6">
        <f>Table1689106[[#This Row],[Mean Value]]+$V$2</f>
        <v>3.527303060242065</v>
      </c>
      <c r="H372" s="6">
        <f>Table1689106[[#This Row],[Mean Value]]-$V$2</f>
        <v>3.4874096469402533</v>
      </c>
      <c r="I372" s="26">
        <f>Table1689106[[#This Row],[Mean Value]]+$W$2</f>
        <v>3.5472497668929703</v>
      </c>
      <c r="J372" s="26">
        <f>Table1689106[[#This Row],[Mean Value]]-($W$2)</f>
        <v>3.467462940289348</v>
      </c>
      <c r="K372" s="8">
        <f>Table1689106[[#This Row],[Mean Value]]+$X$2</f>
        <v>3.5671964735438761</v>
      </c>
      <c r="L372" s="9">
        <f>Table1689106[[#This Row],[Mean Value]]-$X$2</f>
        <v>3.4475162336384422</v>
      </c>
      <c r="M372" s="23" t="str">
        <f t="array" ref="M372">IF(OR(D372&lt;$AF$2, D372&gt;$AE$2), "Yes", "No")</f>
        <v>No</v>
      </c>
      <c r="N372" s="3"/>
      <c r="O372" s="3" t="b">
        <f>AND(Table1689106[[#This Row],[Measured Value]]&gt;Table1689106[[#This Row],[Mean Value]],D371&gt;E371,D370&gt;E370,D369&gt;E369,D368&gt;E368,D367&gt;E367,D366&gt;E366,D365&gt;E365)</f>
        <v>0</v>
      </c>
      <c r="P372" s="3" t="b">
        <f>AND(Table1689106[[#This Row],[Measured Value]]&lt;Table1689106[[#This Row],[Mean Value]],D371&lt;E371,D370&lt;E370,D369&lt;E369,D368&lt;E368,D367&lt;E367,D366&lt;E366,D365&lt;E365)</f>
        <v>1</v>
      </c>
      <c r="Q372" s="3" t="b">
        <f>AND(Table1689106[[#This Row],[Measured Value]]&gt;E371,E371&gt;E370,E370&gt;E369,E369&gt;E368,E368&gt;E367)</f>
        <v>0</v>
      </c>
      <c r="R372" s="3" t="b">
        <f>AND(Table1689106[[#This Row],[Measured Value]]&lt;E371,E371&lt;E370,E370&lt;E369,E369&lt;E368,E368&lt;E367)</f>
        <v>0</v>
      </c>
      <c r="S372" s="3" t="b">
        <f>AND(Table1689106[[#This Row],[Measured Value]]&gt;E371,E371&lt;E370,E370&gt;E369,E369&lt;E368,E368&gt;E367,E367&lt;E366,E366&gt;E365,E365&lt;E364,E364&gt;E363,E363&lt;E362,E362&gt;E361,E361&lt;E360,E360&gt;E359)</f>
        <v>0</v>
      </c>
      <c r="T372" s="3" t="b">
        <f>AND(Table1689106[[#This Row],[Measured Value]]&lt;F371,F371&gt;F370,F370&lt;F369,F369&gt;F368,F368&lt;F367,F367&gt;F366,F366&lt;F365,F365&gt;F364,F364&lt;F363,F363&gt;F362,F362&lt;F361,F361&gt;F360,F360&lt;F359)</f>
        <v>0</v>
      </c>
      <c r="AB372"/>
      <c r="AC372"/>
      <c r="AF372"/>
      <c r="AH372"/>
    </row>
    <row r="373" spans="1:34" x14ac:dyDescent="0.25">
      <c r="A373" s="2">
        <v>43377</v>
      </c>
      <c r="B373" s="17">
        <v>1435</v>
      </c>
      <c r="C373" s="21" t="s">
        <v>45</v>
      </c>
      <c r="D373" s="25">
        <v>3.48</v>
      </c>
      <c r="E373" s="22">
        <f>'[1]pH meter #2__083118AM'!$O$2</f>
        <v>3.5073563535911592</v>
      </c>
      <c r="F3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43377.607638888891</v>
      </c>
      <c r="G373" s="6">
        <f>Table1689106[[#This Row],[Mean Value]]+$V$2</f>
        <v>3.527303060242065</v>
      </c>
      <c r="H373" s="6">
        <f>Table1689106[[#This Row],[Mean Value]]-$V$2</f>
        <v>3.4874096469402533</v>
      </c>
      <c r="I373" s="26">
        <f>Table1689106[[#This Row],[Mean Value]]+$W$2</f>
        <v>3.5472497668929703</v>
      </c>
      <c r="J373" s="26">
        <f>Table1689106[[#This Row],[Mean Value]]-($W$2)</f>
        <v>3.467462940289348</v>
      </c>
      <c r="K373" s="8">
        <f>Table1689106[[#This Row],[Mean Value]]+$X$2</f>
        <v>3.5671964735438761</v>
      </c>
      <c r="L373" s="9">
        <f>Table1689106[[#This Row],[Mean Value]]-$X$2</f>
        <v>3.4475162336384422</v>
      </c>
      <c r="M373" s="23" t="str">
        <f t="array" ref="M373">IF(OR(D373&lt;$AF$2, D373&gt;$AE$2), "Yes", "No")</f>
        <v>No</v>
      </c>
      <c r="N373" s="3"/>
      <c r="O373" s="3" t="b">
        <f>AND(Table1689106[[#This Row],[Measured Value]]&gt;Table1689106[[#This Row],[Mean Value]],D372&gt;E372,D371&gt;E371,D370&gt;E370,D369&gt;E369,D368&gt;E368,D367&gt;E367,D366&gt;E366)</f>
        <v>0</v>
      </c>
      <c r="P373" s="3" t="b">
        <f>AND(Table1689106[[#This Row],[Measured Value]]&lt;Table1689106[[#This Row],[Mean Value]],D372&lt;E372,D371&lt;E371,D370&lt;E370,D369&lt;E369,D368&lt;E368,D367&lt;E367,D366&lt;E366)</f>
        <v>1</v>
      </c>
      <c r="Q373" s="3" t="b">
        <f>AND(Table1689106[[#This Row],[Measured Value]]&gt;E372,E372&gt;E371,E371&gt;E370,E370&gt;E369,E369&gt;E368)</f>
        <v>0</v>
      </c>
      <c r="R373" s="3" t="b">
        <f>AND(Table1689106[[#This Row],[Measured Value]]&lt;E372,E372&lt;E371,E371&lt;E370,E370&lt;E369,E369&lt;E368)</f>
        <v>0</v>
      </c>
      <c r="S373" s="3" t="b">
        <f>AND(Table1689106[[#This Row],[Measured Value]]&gt;E372,E372&lt;E371,E371&gt;E370,E370&lt;E369,E369&gt;E368,E368&lt;E367,E367&gt;E366,E366&lt;E365,E365&gt;E364,E364&lt;E363,E363&gt;E362,E362&lt;E361,E361&gt;E360)</f>
        <v>0</v>
      </c>
      <c r="T373" s="3" t="b">
        <f>AND(Table1689106[[#This Row],[Measured Value]]&lt;F372,F372&gt;F371,F371&lt;F370,F370&gt;F369,F369&lt;F368,F368&gt;F367,F367&lt;F366,F366&gt;F365,F365&lt;F364,F364&gt;F363,F363&lt;F362,F362&gt;F361,F361&lt;F360)</f>
        <v>0</v>
      </c>
      <c r="AB373"/>
      <c r="AC373"/>
      <c r="AF373"/>
      <c r="AH373"/>
    </row>
    <row r="374" spans="1:34" x14ac:dyDescent="0.25">
      <c r="A374" s="2">
        <v>43377</v>
      </c>
      <c r="B374" s="17">
        <v>1440</v>
      </c>
      <c r="C374" s="21" t="s">
        <v>38</v>
      </c>
      <c r="D374" s="25">
        <v>3.48</v>
      </c>
      <c r="E374" s="22">
        <f>'[1]pH meter #2__083118AM'!$O$2</f>
        <v>3.5073563535911592</v>
      </c>
      <c r="F3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43377.611111111109</v>
      </c>
      <c r="G374" s="6">
        <f>Table1689106[[#This Row],[Mean Value]]+$V$2</f>
        <v>3.527303060242065</v>
      </c>
      <c r="H374" s="6">
        <f>Table1689106[[#This Row],[Mean Value]]-$V$2</f>
        <v>3.4874096469402533</v>
      </c>
      <c r="I374" s="26">
        <f>Table1689106[[#This Row],[Mean Value]]+$W$2</f>
        <v>3.5472497668929703</v>
      </c>
      <c r="J374" s="26">
        <f>Table1689106[[#This Row],[Mean Value]]-($W$2)</f>
        <v>3.467462940289348</v>
      </c>
      <c r="K374" s="8">
        <f>Table1689106[[#This Row],[Mean Value]]+$X$2</f>
        <v>3.5671964735438761</v>
      </c>
      <c r="L374" s="9">
        <f>Table1689106[[#This Row],[Mean Value]]-$X$2</f>
        <v>3.4475162336384422</v>
      </c>
      <c r="M374" s="23" t="str">
        <f t="array" ref="M374">IF(OR(D374&lt;$AF$2, D374&gt;$AE$2), "Yes", "No")</f>
        <v>No</v>
      </c>
      <c r="N374" s="3"/>
      <c r="O374" s="3" t="b">
        <f>AND(Table1689106[[#This Row],[Measured Value]]&gt;Table1689106[[#This Row],[Mean Value]],D373&gt;E373,D372&gt;E372,D371&gt;E371,D370&gt;E370,D369&gt;E369,D368&gt;E368,D367&gt;E367)</f>
        <v>0</v>
      </c>
      <c r="P374" s="3" t="b">
        <f>AND(Table1689106[[#This Row],[Measured Value]]&lt;Table1689106[[#This Row],[Mean Value]],D373&lt;E373,D372&lt;E372,D371&lt;E371,D370&lt;E370,D369&lt;E369,D368&lt;E368,D367&lt;E367)</f>
        <v>1</v>
      </c>
      <c r="Q374" s="3" t="b">
        <f>AND(Table1689106[[#This Row],[Measured Value]]&gt;E373,E373&gt;E372,E372&gt;E371,E371&gt;E370,E370&gt;E369)</f>
        <v>0</v>
      </c>
      <c r="R374" s="3" t="b">
        <f>AND(Table1689106[[#This Row],[Measured Value]]&lt;E373,E373&lt;E372,E372&lt;E371,E371&lt;E370,E370&lt;E369)</f>
        <v>0</v>
      </c>
      <c r="S374" s="3" t="b">
        <f>AND(Table1689106[[#This Row],[Measured Value]]&gt;E373,E373&lt;E372,E372&gt;E371,E371&lt;E370,E370&gt;E369,E369&lt;E368,E368&gt;E367,E367&lt;E366,E366&gt;E365,E365&lt;E364,E364&gt;E363,E363&lt;E362,E362&gt;E361)</f>
        <v>0</v>
      </c>
      <c r="T374" s="3" t="b">
        <f>AND(Table1689106[[#This Row],[Measured Value]]&lt;F373,F373&gt;F372,F372&lt;F371,F371&gt;F370,F370&lt;F369,F369&gt;F368,F368&lt;F367,F367&gt;F366,F366&lt;F365,F365&gt;F364,F364&lt;F363,F363&gt;F362,F362&lt;F361)</f>
        <v>0</v>
      </c>
      <c r="AB374"/>
      <c r="AC374"/>
      <c r="AF374"/>
      <c r="AH374"/>
    </row>
    <row r="375" spans="1:34" x14ac:dyDescent="0.25">
      <c r="A375" s="2">
        <v>43377</v>
      </c>
      <c r="B375" s="17">
        <v>1452</v>
      </c>
      <c r="C375" s="21" t="s">
        <v>31</v>
      </c>
      <c r="D375" s="25">
        <v>3.48</v>
      </c>
      <c r="E375" s="22">
        <f>'[1]pH meter #2__083118AM'!$O$2</f>
        <v>3.5073563535911592</v>
      </c>
      <c r="F3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43377.619444444441</v>
      </c>
      <c r="G375" s="6">
        <f>Table1689106[[#This Row],[Mean Value]]+$V$2</f>
        <v>3.527303060242065</v>
      </c>
      <c r="H375" s="6">
        <f>Table1689106[[#This Row],[Mean Value]]-$V$2</f>
        <v>3.4874096469402533</v>
      </c>
      <c r="I375" s="26">
        <f>Table1689106[[#This Row],[Mean Value]]+$W$2</f>
        <v>3.5472497668929703</v>
      </c>
      <c r="J375" s="26">
        <f>Table1689106[[#This Row],[Mean Value]]-($W$2)</f>
        <v>3.467462940289348</v>
      </c>
      <c r="K375" s="8">
        <f>Table1689106[[#This Row],[Mean Value]]+$X$2</f>
        <v>3.5671964735438761</v>
      </c>
      <c r="L375" s="9">
        <f>Table1689106[[#This Row],[Mean Value]]-$X$2</f>
        <v>3.4475162336384422</v>
      </c>
      <c r="M375" s="23" t="str">
        <f t="array" ref="M375">IF(OR(D375&lt;$AF$2, D375&gt;$AE$2), "Yes", "No")</f>
        <v>No</v>
      </c>
      <c r="N375" s="3"/>
      <c r="O375" s="3" t="b">
        <f>AND(Table1689106[[#This Row],[Measured Value]]&gt;Table1689106[[#This Row],[Mean Value]],D374&gt;E374,D373&gt;E373,D372&gt;E372,D371&gt;E371,D370&gt;E370,D369&gt;E369,D368&gt;E368)</f>
        <v>0</v>
      </c>
      <c r="P375" s="3" t="b">
        <f>AND(Table1689106[[#This Row],[Measured Value]]&lt;Table1689106[[#This Row],[Mean Value]],D374&lt;E374,D373&lt;E373,D372&lt;E372,D371&lt;E371,D370&lt;E370,D369&lt;E369,D368&lt;E368)</f>
        <v>1</v>
      </c>
      <c r="Q375" s="3" t="b">
        <f>AND(Table1689106[[#This Row],[Measured Value]]&gt;E374,E374&gt;E373,E373&gt;E372,E372&gt;E371,E371&gt;E370)</f>
        <v>0</v>
      </c>
      <c r="R375" s="3" t="b">
        <f>AND(Table1689106[[#This Row],[Measured Value]]&lt;E374,E374&lt;E373,E373&lt;E372,E372&lt;E371,E371&lt;E370)</f>
        <v>0</v>
      </c>
      <c r="S375" s="3" t="b">
        <f>AND(Table1689106[[#This Row],[Measured Value]]&gt;E374,E374&lt;E373,E373&gt;E372,E372&lt;E371,E371&gt;E370,E370&lt;E369,E369&gt;E368,E368&lt;E367,E367&gt;E366,E366&lt;E365,E365&gt;E364,E364&lt;E363,E363&gt;E362)</f>
        <v>0</v>
      </c>
      <c r="T375" s="3" t="b">
        <f>AND(Table1689106[[#This Row],[Measured Value]]&lt;F374,F374&gt;F373,F373&lt;F372,F372&gt;F371,F371&lt;F370,F370&gt;F369,F369&lt;F368,F368&gt;F367,F367&lt;F366,F366&gt;F365,F365&lt;F364,F364&gt;F363,F363&lt;F362)</f>
        <v>0</v>
      </c>
      <c r="AB375"/>
      <c r="AC375"/>
      <c r="AF375"/>
      <c r="AH375"/>
    </row>
    <row r="376" spans="1:34" x14ac:dyDescent="0.25">
      <c r="A376" s="2">
        <v>43377</v>
      </c>
      <c r="B376" s="17">
        <v>1509</v>
      </c>
      <c r="C376" s="21" t="s">
        <v>40</v>
      </c>
      <c r="D376" s="25">
        <v>3.49</v>
      </c>
      <c r="E376" s="22">
        <f>'[1]pH meter #2__083118AM'!$O$2</f>
        <v>3.5073563535911592</v>
      </c>
      <c r="F3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43377.631249999999</v>
      </c>
      <c r="G376" s="6">
        <f>Table1689106[[#This Row],[Mean Value]]+$V$2</f>
        <v>3.527303060242065</v>
      </c>
      <c r="H376" s="6">
        <f>Table1689106[[#This Row],[Mean Value]]-$V$2</f>
        <v>3.4874096469402533</v>
      </c>
      <c r="I376" s="26">
        <f>Table1689106[[#This Row],[Mean Value]]+$W$2</f>
        <v>3.5472497668929703</v>
      </c>
      <c r="J376" s="26">
        <f>Table1689106[[#This Row],[Mean Value]]-($W$2)</f>
        <v>3.467462940289348</v>
      </c>
      <c r="K376" s="8">
        <f>Table1689106[[#This Row],[Mean Value]]+$X$2</f>
        <v>3.5671964735438761</v>
      </c>
      <c r="L376" s="9">
        <f>Table1689106[[#This Row],[Mean Value]]-$X$2</f>
        <v>3.4475162336384422</v>
      </c>
      <c r="M376" s="23" t="str">
        <f t="array" ref="M376">IF(OR(D376&lt;$AF$2, D376&gt;$AE$2), "Yes", "No")</f>
        <v>No</v>
      </c>
      <c r="N376" s="3"/>
      <c r="O376" s="3" t="b">
        <f>AND(Table1689106[[#This Row],[Measured Value]]&gt;Table1689106[[#This Row],[Mean Value]],D375&gt;E375,D374&gt;E374,D373&gt;E373,D372&gt;E372,D371&gt;E371,D370&gt;E370,D369&gt;E369)</f>
        <v>0</v>
      </c>
      <c r="P376" s="3" t="b">
        <f>AND(Table1689106[[#This Row],[Measured Value]]&lt;Table1689106[[#This Row],[Mean Value]],D375&lt;E375,D374&lt;E374,D373&lt;E373,D372&lt;E372,D371&lt;E371,D370&lt;E370,D369&lt;E369)</f>
        <v>1</v>
      </c>
      <c r="Q376" s="3" t="b">
        <f>AND(Table1689106[[#This Row],[Measured Value]]&gt;E375,E375&gt;E374,E374&gt;E373,E373&gt;E372,E372&gt;E371)</f>
        <v>0</v>
      </c>
      <c r="R376" s="3" t="b">
        <f>AND(Table1689106[[#This Row],[Measured Value]]&lt;E375,E375&lt;E374,E374&lt;E373,E373&lt;E372,E372&lt;E371)</f>
        <v>0</v>
      </c>
      <c r="S376" s="3" t="b">
        <f>AND(Table1689106[[#This Row],[Measured Value]]&gt;E375,E375&lt;E374,E374&gt;E373,E373&lt;E372,E372&gt;E371,E371&lt;E370,E370&gt;E369,E369&lt;E368,E368&gt;E367,E367&lt;E366,E366&gt;E365,E365&lt;E364,E364&gt;E363)</f>
        <v>0</v>
      </c>
      <c r="T376" s="3" t="b">
        <f>AND(Table1689106[[#This Row],[Measured Value]]&lt;F375,F375&gt;F374,F374&lt;F373,F373&gt;F372,F372&lt;F371,F371&gt;F370,F370&lt;F369,F369&gt;F368,F368&lt;F367,F367&gt;F366,F366&lt;F365,F365&gt;F364,F364&lt;F363)</f>
        <v>0</v>
      </c>
      <c r="AB376"/>
      <c r="AC376"/>
      <c r="AF376"/>
      <c r="AH376"/>
    </row>
    <row r="377" spans="1:34" x14ac:dyDescent="0.25">
      <c r="A377" s="2">
        <v>43377</v>
      </c>
      <c r="B377" s="17">
        <v>1525</v>
      </c>
      <c r="C377" s="21" t="s">
        <v>34</v>
      </c>
      <c r="D377" s="25">
        <v>3.5</v>
      </c>
      <c r="E377" s="22">
        <f>'[1]pH meter #2__083118AM'!$O$2</f>
        <v>3.5073563535911592</v>
      </c>
      <c r="F3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43377.642361111109</v>
      </c>
      <c r="G377" s="6">
        <f>Table1689106[[#This Row],[Mean Value]]+$V$2</f>
        <v>3.527303060242065</v>
      </c>
      <c r="H377" s="6">
        <f>Table1689106[[#This Row],[Mean Value]]-$V$2</f>
        <v>3.4874096469402533</v>
      </c>
      <c r="I377" s="26">
        <f>Table1689106[[#This Row],[Mean Value]]+$W$2</f>
        <v>3.5472497668929703</v>
      </c>
      <c r="J377" s="26">
        <f>Table1689106[[#This Row],[Mean Value]]-($W$2)</f>
        <v>3.467462940289348</v>
      </c>
      <c r="K377" s="8">
        <f>Table1689106[[#This Row],[Mean Value]]+$X$2</f>
        <v>3.5671964735438761</v>
      </c>
      <c r="L377" s="9">
        <f>Table1689106[[#This Row],[Mean Value]]-$X$2</f>
        <v>3.4475162336384422</v>
      </c>
      <c r="M377" s="23" t="str">
        <f t="array" ref="M377">IF(OR(D377&lt;$AF$2, D377&gt;$AE$2), "Yes", "No")</f>
        <v>No</v>
      </c>
      <c r="N377" s="3"/>
      <c r="O377" s="3" t="b">
        <f>AND(Table1689106[[#This Row],[Measured Value]]&gt;Table1689106[[#This Row],[Mean Value]],D376&gt;E376,D375&gt;E375,D374&gt;E374,D373&gt;E373,D372&gt;E372,D371&gt;E371,D370&gt;E370)</f>
        <v>0</v>
      </c>
      <c r="P377" s="3" t="b">
        <f>AND(Table1689106[[#This Row],[Measured Value]]&lt;Table1689106[[#This Row],[Mean Value]],D376&lt;E376,D375&lt;E375,D374&lt;E374,D373&lt;E373,D372&lt;E372,D371&lt;E371,D370&lt;E370)</f>
        <v>1</v>
      </c>
      <c r="Q377" s="3" t="b">
        <f>AND(Table1689106[[#This Row],[Measured Value]]&gt;E376,E376&gt;E375,E375&gt;E374,E374&gt;E373,E373&gt;E372)</f>
        <v>0</v>
      </c>
      <c r="R377" s="3" t="b">
        <f>AND(Table1689106[[#This Row],[Measured Value]]&lt;E376,E376&lt;E375,E375&lt;E374,E374&lt;E373,E373&lt;E372)</f>
        <v>0</v>
      </c>
      <c r="S377" s="3" t="b">
        <f>AND(Table1689106[[#This Row],[Measured Value]]&gt;E376,E376&lt;E375,E375&gt;E374,E374&lt;E373,E373&gt;E372,E372&lt;E371,E371&gt;E370,E370&lt;E369,E369&gt;E368,E368&lt;E367,E367&gt;E366,E366&lt;E365,E365&gt;E364)</f>
        <v>0</v>
      </c>
      <c r="T377" s="3" t="b">
        <f>AND(Table1689106[[#This Row],[Measured Value]]&lt;F376,F376&gt;F375,F375&lt;F374,F374&gt;F373,F373&lt;F372,F372&gt;F371,F371&lt;F370,F370&gt;F369,F369&lt;F368,F368&gt;F367,F367&lt;F366,F366&gt;F365,F365&lt;F364)</f>
        <v>0</v>
      </c>
      <c r="AB377"/>
      <c r="AC377"/>
      <c r="AF377"/>
      <c r="AH377"/>
    </row>
    <row r="378" spans="1:34" x14ac:dyDescent="0.25">
      <c r="A378" s="2">
        <v>43377</v>
      </c>
      <c r="B378" s="17">
        <v>1547</v>
      </c>
      <c r="C378" s="21" t="s">
        <v>34</v>
      </c>
      <c r="D378" s="25">
        <v>3.49</v>
      </c>
      <c r="E378" s="22">
        <f>'[1]pH meter #2__083118AM'!$O$2</f>
        <v>3.5073563535911592</v>
      </c>
      <c r="F3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43377.657638888886</v>
      </c>
      <c r="G378" s="6">
        <f>Table1689106[[#This Row],[Mean Value]]+$V$2</f>
        <v>3.527303060242065</v>
      </c>
      <c r="H378" s="6">
        <f>Table1689106[[#This Row],[Mean Value]]-$V$2</f>
        <v>3.4874096469402533</v>
      </c>
      <c r="I378" s="26">
        <f>Table1689106[[#This Row],[Mean Value]]+$W$2</f>
        <v>3.5472497668929703</v>
      </c>
      <c r="J378" s="26">
        <f>Table1689106[[#This Row],[Mean Value]]-($W$2)</f>
        <v>3.467462940289348</v>
      </c>
      <c r="K378" s="8">
        <f>Table1689106[[#This Row],[Mean Value]]+$X$2</f>
        <v>3.5671964735438761</v>
      </c>
      <c r="L378" s="9">
        <f>Table1689106[[#This Row],[Mean Value]]-$X$2</f>
        <v>3.4475162336384422</v>
      </c>
      <c r="M378" s="23" t="str">
        <f t="array" ref="M378">IF(OR(D378&lt;$AF$2, D378&gt;$AE$2), "Yes", "No")</f>
        <v>No</v>
      </c>
      <c r="N378" s="3"/>
      <c r="O378" s="3" t="b">
        <f>AND(Table1689106[[#This Row],[Measured Value]]&gt;Table1689106[[#This Row],[Mean Value]],D377&gt;E377,D376&gt;E376,D375&gt;E375,D374&gt;E374,D373&gt;E373,D372&gt;E372,D371&gt;E371)</f>
        <v>0</v>
      </c>
      <c r="P378" s="3" t="b">
        <f>AND(Table1689106[[#This Row],[Measured Value]]&lt;Table1689106[[#This Row],[Mean Value]],D377&lt;E377,D376&lt;E376,D375&lt;E375,D374&lt;E374,D373&lt;E373,D372&lt;E372,D371&lt;E371)</f>
        <v>1</v>
      </c>
      <c r="Q378" s="3" t="b">
        <f>AND(Table1689106[[#This Row],[Measured Value]]&gt;E377,E377&gt;E376,E376&gt;E375,E375&gt;E374,E374&gt;E373)</f>
        <v>0</v>
      </c>
      <c r="R378" s="3" t="b">
        <f>AND(Table1689106[[#This Row],[Measured Value]]&lt;E377,E377&lt;E376,E376&lt;E375,E375&lt;E374,E374&lt;E373)</f>
        <v>0</v>
      </c>
      <c r="S378" s="3" t="b">
        <f>AND(Table1689106[[#This Row],[Measured Value]]&gt;E377,E377&lt;E376,E376&gt;E375,E375&lt;E374,E374&gt;E373,E373&lt;E372,E372&gt;E371,E371&lt;E370,E370&gt;E369,E369&lt;E368,E368&gt;E367,E367&lt;E366,E366&gt;E365)</f>
        <v>0</v>
      </c>
      <c r="T378" s="3" t="b">
        <f>AND(Table1689106[[#This Row],[Measured Value]]&lt;F377,F377&gt;F376,F376&lt;F375,F375&gt;F374,F374&lt;F373,F373&gt;F372,F372&lt;F371,F371&gt;F370,F370&lt;F369,F369&gt;F368,F368&lt;F367,F367&gt;F366,F366&lt;F365)</f>
        <v>0</v>
      </c>
      <c r="AB378"/>
      <c r="AC378"/>
      <c r="AF378"/>
      <c r="AH378"/>
    </row>
    <row r="379" spans="1:34" x14ac:dyDescent="0.25">
      <c r="A379" s="2">
        <v>43377</v>
      </c>
      <c r="B379" s="17">
        <v>1616</v>
      </c>
      <c r="C379" s="21" t="s">
        <v>34</v>
      </c>
      <c r="D379" s="25">
        <v>3.49</v>
      </c>
      <c r="E379" s="22">
        <f>'[1]pH meter #2__083118AM'!$O$2</f>
        <v>3.5073563535911592</v>
      </c>
      <c r="F3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43377.677777777775</v>
      </c>
      <c r="G379" s="6">
        <f>Table1689106[[#This Row],[Mean Value]]+$V$2</f>
        <v>3.527303060242065</v>
      </c>
      <c r="H379" s="6">
        <f>Table1689106[[#This Row],[Mean Value]]-$V$2</f>
        <v>3.4874096469402533</v>
      </c>
      <c r="I379" s="26">
        <f>Table1689106[[#This Row],[Mean Value]]+$W$2</f>
        <v>3.5472497668929703</v>
      </c>
      <c r="J379" s="26">
        <f>Table1689106[[#This Row],[Mean Value]]-($W$2)</f>
        <v>3.467462940289348</v>
      </c>
      <c r="K379" s="8">
        <f>Table1689106[[#This Row],[Mean Value]]+$X$2</f>
        <v>3.5671964735438761</v>
      </c>
      <c r="L379" s="9">
        <f>Table1689106[[#This Row],[Mean Value]]-$X$2</f>
        <v>3.4475162336384422</v>
      </c>
      <c r="M379" s="23" t="str">
        <f t="array" ref="M379">IF(OR(D379&lt;$AF$2, D379&gt;$AE$2), "Yes", "No")</f>
        <v>No</v>
      </c>
      <c r="N379" s="3"/>
      <c r="O379" s="3" t="b">
        <f>AND(Table1689106[[#This Row],[Measured Value]]&gt;Table1689106[[#This Row],[Mean Value]],D378&gt;E378,D377&gt;E377,D376&gt;E376,D375&gt;E375,D374&gt;E374,D373&gt;E373,D372&gt;E372)</f>
        <v>0</v>
      </c>
      <c r="P379" s="3" t="b">
        <f>AND(Table1689106[[#This Row],[Measured Value]]&lt;Table1689106[[#This Row],[Mean Value]],D378&lt;E378,D377&lt;E377,D376&lt;E376,D375&lt;E375,D374&lt;E374,D373&lt;E373,D372&lt;E372)</f>
        <v>1</v>
      </c>
      <c r="Q379" s="3" t="b">
        <f>AND(Table1689106[[#This Row],[Measured Value]]&gt;E378,E378&gt;E377,E377&gt;E376,E376&gt;E375,E375&gt;E374)</f>
        <v>0</v>
      </c>
      <c r="R379" s="3" t="b">
        <f>AND(Table1689106[[#This Row],[Measured Value]]&lt;E378,E378&lt;E377,E377&lt;E376,E376&lt;E375,E375&lt;E374)</f>
        <v>0</v>
      </c>
      <c r="S379" s="3" t="b">
        <f>AND(Table1689106[[#This Row],[Measured Value]]&gt;E378,E378&lt;E377,E377&gt;E376,E376&lt;E375,E375&gt;E374,E374&lt;E373,E373&gt;E372,E372&lt;E371,E371&gt;E370,E370&lt;E369,E369&gt;E368,E368&lt;E367,E367&gt;E366)</f>
        <v>0</v>
      </c>
      <c r="T379" s="3" t="b">
        <f>AND(Table1689106[[#This Row],[Measured Value]]&lt;F378,F378&gt;F377,F377&lt;F376,F376&gt;F375,F375&lt;F374,F374&gt;F373,F373&lt;F372,F372&gt;F371,F371&lt;F370,F370&gt;F369,F369&lt;F368,F368&gt;F367,F367&lt;F366)</f>
        <v>0</v>
      </c>
      <c r="AB379"/>
      <c r="AC379"/>
      <c r="AF379"/>
      <c r="AH379"/>
    </row>
    <row r="380" spans="1:34" x14ac:dyDescent="0.25">
      <c r="A380" s="2">
        <v>43377</v>
      </c>
      <c r="B380" s="17">
        <v>1630</v>
      </c>
      <c r="C380" s="21" t="s">
        <v>38</v>
      </c>
      <c r="D380" s="25">
        <v>3.51</v>
      </c>
      <c r="E380" s="22">
        <f>'[1]pH meter #2__083118AM'!$O$2</f>
        <v>3.5073563535911592</v>
      </c>
      <c r="F3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43377.6875</v>
      </c>
      <c r="G380" s="6">
        <f>Table1689106[[#This Row],[Mean Value]]+$V$2</f>
        <v>3.527303060242065</v>
      </c>
      <c r="H380" s="6">
        <f>Table1689106[[#This Row],[Mean Value]]-$V$2</f>
        <v>3.4874096469402533</v>
      </c>
      <c r="I380" s="26">
        <f>Table1689106[[#This Row],[Mean Value]]+$W$2</f>
        <v>3.5472497668929703</v>
      </c>
      <c r="J380" s="26">
        <f>Table1689106[[#This Row],[Mean Value]]-($W$2)</f>
        <v>3.467462940289348</v>
      </c>
      <c r="K380" s="8">
        <f>Table1689106[[#This Row],[Mean Value]]+$X$2</f>
        <v>3.5671964735438761</v>
      </c>
      <c r="L380" s="9">
        <f>Table1689106[[#This Row],[Mean Value]]-$X$2</f>
        <v>3.4475162336384422</v>
      </c>
      <c r="M380" s="23" t="str">
        <f t="array" ref="M380">IF(OR(D380&lt;$AF$2, D380&gt;$AE$2), "Yes", "No")</f>
        <v>No</v>
      </c>
      <c r="N380" s="3"/>
      <c r="O380" s="3" t="b">
        <f>AND(Table1689106[[#This Row],[Measured Value]]&gt;Table1689106[[#This Row],[Mean Value]],D379&gt;E379,D378&gt;E378,D377&gt;E377,D376&gt;E376,D375&gt;E375,D374&gt;E374,D373&gt;E373)</f>
        <v>0</v>
      </c>
      <c r="P380" s="3" t="b">
        <f>AND(Table1689106[[#This Row],[Measured Value]]&lt;Table1689106[[#This Row],[Mean Value]],D379&lt;E379,D378&lt;E378,D377&lt;E377,D376&lt;E376,D375&lt;E375,D374&lt;E374,D373&lt;E373)</f>
        <v>0</v>
      </c>
      <c r="Q380" s="3" t="b">
        <f>AND(Table1689106[[#This Row],[Measured Value]]&gt;E379,E379&gt;E378,E378&gt;E377,E377&gt;E376,E376&gt;E375)</f>
        <v>0</v>
      </c>
      <c r="R380" s="3" t="b">
        <f>AND(Table1689106[[#This Row],[Measured Value]]&lt;E379,E379&lt;E378,E378&lt;E377,E377&lt;E376,E376&lt;E375)</f>
        <v>0</v>
      </c>
      <c r="S380" s="3" t="b">
        <f>AND(Table1689106[[#This Row],[Measured Value]]&gt;E379,E379&lt;E378,E378&gt;E377,E377&lt;E376,E376&gt;E375,E375&lt;E374,E374&gt;E373,E373&lt;E372,E372&gt;E371,E371&lt;E370,E370&gt;E369,E369&lt;E368,E368&gt;E367)</f>
        <v>0</v>
      </c>
      <c r="T380" s="3" t="b">
        <f>AND(Table1689106[[#This Row],[Measured Value]]&lt;F379,F379&gt;F378,F378&lt;F377,F377&gt;F376,F376&lt;F375,F375&gt;F374,F374&lt;F373,F373&gt;F372,F372&lt;F371,F371&gt;F370,F370&lt;F369,F369&gt;F368,F368&lt;F367)</f>
        <v>0</v>
      </c>
      <c r="AB380"/>
      <c r="AC380"/>
      <c r="AF380"/>
      <c r="AH380"/>
    </row>
    <row r="381" spans="1:34" x14ac:dyDescent="0.25">
      <c r="A381" s="2">
        <v>43377</v>
      </c>
      <c r="B381" s="17">
        <v>1730</v>
      </c>
      <c r="C381" s="21" t="s">
        <v>38</v>
      </c>
      <c r="D381" s="25">
        <v>3.49</v>
      </c>
      <c r="E381" s="22">
        <f>'[1]pH meter #2__083118AM'!$O$2</f>
        <v>3.5073563535911592</v>
      </c>
      <c r="F3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43377.729166666664</v>
      </c>
      <c r="G381" s="6">
        <f>Table1689106[[#This Row],[Mean Value]]+$V$2</f>
        <v>3.527303060242065</v>
      </c>
      <c r="H381" s="6">
        <f>Table1689106[[#This Row],[Mean Value]]-$V$2</f>
        <v>3.4874096469402533</v>
      </c>
      <c r="I381" s="26">
        <f>Table1689106[[#This Row],[Mean Value]]+$W$2</f>
        <v>3.5472497668929703</v>
      </c>
      <c r="J381" s="26">
        <f>Table1689106[[#This Row],[Mean Value]]-($W$2)</f>
        <v>3.467462940289348</v>
      </c>
      <c r="K381" s="8">
        <f>Table1689106[[#This Row],[Mean Value]]+$X$2</f>
        <v>3.5671964735438761</v>
      </c>
      <c r="L381" s="9">
        <f>Table1689106[[#This Row],[Mean Value]]-$X$2</f>
        <v>3.4475162336384422</v>
      </c>
      <c r="M381" s="23" t="str">
        <f t="array" ref="M381">IF(OR(D381&lt;$AF$2, D381&gt;$AE$2), "Yes", "No")</f>
        <v>No</v>
      </c>
      <c r="N381" s="3"/>
      <c r="O381" s="3" t="b">
        <f>AND(Table1689106[[#This Row],[Measured Value]]&gt;Table1689106[[#This Row],[Mean Value]],D380&gt;E380,D379&gt;E379,D378&gt;E378,D377&gt;E377,D376&gt;E376,D375&gt;E375,D374&gt;E374)</f>
        <v>0</v>
      </c>
      <c r="P381" s="3" t="b">
        <f>AND(Table1689106[[#This Row],[Measured Value]]&lt;Table1689106[[#This Row],[Mean Value]],D380&lt;E380,D379&lt;E379,D378&lt;E378,D377&lt;E377,D376&lt;E376,D375&lt;E375,D374&lt;E374)</f>
        <v>0</v>
      </c>
      <c r="Q381" s="3" t="b">
        <f>AND(Table1689106[[#This Row],[Measured Value]]&gt;E380,E380&gt;E379,E379&gt;E378,E378&gt;E377,E377&gt;E376)</f>
        <v>0</v>
      </c>
      <c r="R381" s="3" t="b">
        <f>AND(Table1689106[[#This Row],[Measured Value]]&lt;E380,E380&lt;E379,E379&lt;E378,E378&lt;E377,E377&lt;E376)</f>
        <v>0</v>
      </c>
      <c r="S381" s="3" t="b">
        <f>AND(Table1689106[[#This Row],[Measured Value]]&gt;E380,E380&lt;E379,E379&gt;E378,E378&lt;E377,E377&gt;E376,E376&lt;E375,E375&gt;E374,E374&lt;E373,E373&gt;E372,E372&lt;E371,E371&gt;E370,E370&lt;E369,E369&gt;E368)</f>
        <v>0</v>
      </c>
      <c r="T381" s="3" t="b">
        <f>AND(Table1689106[[#This Row],[Measured Value]]&lt;F380,F380&gt;F379,F379&lt;F378,F378&gt;F377,F377&lt;F376,F376&gt;F375,F375&lt;F374,F374&gt;F373,F373&lt;F372,F372&gt;F371,F371&lt;F370,F370&gt;F369,F369&lt;F368)</f>
        <v>0</v>
      </c>
      <c r="AB381"/>
      <c r="AC381"/>
      <c r="AF381"/>
      <c r="AH381"/>
    </row>
    <row r="382" spans="1:34" x14ac:dyDescent="0.25">
      <c r="A382" s="2">
        <v>43377</v>
      </c>
      <c r="B382" s="17">
        <v>1824</v>
      </c>
      <c r="C382" s="21" t="s">
        <v>34</v>
      </c>
      <c r="D382" s="25">
        <v>3.5</v>
      </c>
      <c r="E382" s="22">
        <f>'[1]pH meter #2__083118AM'!$O$2</f>
        <v>3.5073563535911592</v>
      </c>
      <c r="F3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43377.76666666667</v>
      </c>
      <c r="G382" s="6">
        <f>Table1689106[[#This Row],[Mean Value]]+$V$2</f>
        <v>3.527303060242065</v>
      </c>
      <c r="H382" s="6">
        <f>Table1689106[[#This Row],[Mean Value]]-$V$2</f>
        <v>3.4874096469402533</v>
      </c>
      <c r="I382" s="26">
        <f>Table1689106[[#This Row],[Mean Value]]+$W$2</f>
        <v>3.5472497668929703</v>
      </c>
      <c r="J382" s="26">
        <f>Table1689106[[#This Row],[Mean Value]]-($W$2)</f>
        <v>3.467462940289348</v>
      </c>
      <c r="K382" s="8">
        <f>Table1689106[[#This Row],[Mean Value]]+$X$2</f>
        <v>3.5671964735438761</v>
      </c>
      <c r="L382" s="9">
        <f>Table1689106[[#This Row],[Mean Value]]-$X$2</f>
        <v>3.4475162336384422</v>
      </c>
      <c r="M382" s="23" t="str">
        <f t="array" ref="M382">IF(OR(D382&lt;$AF$2, D382&gt;$AE$2), "Yes", "No")</f>
        <v>No</v>
      </c>
      <c r="N382" s="3"/>
      <c r="O382" s="3" t="b">
        <f>AND(Table1689106[[#This Row],[Measured Value]]&gt;Table1689106[[#This Row],[Mean Value]],D381&gt;E381,D380&gt;E380,D379&gt;E379,D378&gt;E378,D377&gt;E377,D376&gt;E376,D375&gt;E375)</f>
        <v>0</v>
      </c>
      <c r="P382" s="3" t="b">
        <f>AND(Table1689106[[#This Row],[Measured Value]]&lt;Table1689106[[#This Row],[Mean Value]],D381&lt;E381,D380&lt;E380,D379&lt;E379,D378&lt;E378,D377&lt;E377,D376&lt;E376,D375&lt;E375)</f>
        <v>0</v>
      </c>
      <c r="Q382" s="3" t="b">
        <f>AND(Table1689106[[#This Row],[Measured Value]]&gt;E381,E381&gt;E380,E380&gt;E379,E379&gt;E378,E378&gt;E377)</f>
        <v>0</v>
      </c>
      <c r="R382" s="3" t="b">
        <f>AND(Table1689106[[#This Row],[Measured Value]]&lt;E381,E381&lt;E380,E380&lt;E379,E379&lt;E378,E378&lt;E377)</f>
        <v>0</v>
      </c>
      <c r="S382" s="3" t="b">
        <f>AND(Table1689106[[#This Row],[Measured Value]]&gt;E381,E381&lt;E380,E380&gt;E379,E379&lt;E378,E378&gt;E377,E377&lt;E376,E376&gt;E375,E375&lt;E374,E374&gt;E373,E373&lt;E372,E372&gt;E371,E371&lt;E370,E370&gt;E369)</f>
        <v>0</v>
      </c>
      <c r="T382" s="3" t="b">
        <f>AND(Table1689106[[#This Row],[Measured Value]]&lt;F381,F381&gt;F380,F380&lt;F379,F379&gt;F378,F378&lt;F377,F377&gt;F376,F376&lt;F375,F375&gt;F374,F374&lt;F373,F373&gt;F372,F372&lt;F371,F371&gt;F370,F370&lt;F369)</f>
        <v>0</v>
      </c>
      <c r="AB382"/>
      <c r="AC382"/>
      <c r="AF382"/>
      <c r="AH382"/>
    </row>
    <row r="383" spans="1:34" x14ac:dyDescent="0.25">
      <c r="A383" s="2">
        <v>43377</v>
      </c>
      <c r="B383" s="17">
        <v>1842</v>
      </c>
      <c r="C383" s="21" t="s">
        <v>34</v>
      </c>
      <c r="D383" s="25">
        <v>3.5</v>
      </c>
      <c r="E383" s="22">
        <f>'[1]pH meter #2__083118AM'!$O$2</f>
        <v>3.5073563535911592</v>
      </c>
      <c r="F3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43377.779166666667</v>
      </c>
      <c r="G383" s="6">
        <f>Table1689106[[#This Row],[Mean Value]]+$V$2</f>
        <v>3.527303060242065</v>
      </c>
      <c r="H383" s="6">
        <f>Table1689106[[#This Row],[Mean Value]]-$V$2</f>
        <v>3.4874096469402533</v>
      </c>
      <c r="I383" s="26">
        <f>Table1689106[[#This Row],[Mean Value]]+$W$2</f>
        <v>3.5472497668929703</v>
      </c>
      <c r="J383" s="26">
        <f>Table1689106[[#This Row],[Mean Value]]-($W$2)</f>
        <v>3.467462940289348</v>
      </c>
      <c r="K383" s="8">
        <f>Table1689106[[#This Row],[Mean Value]]+$X$2</f>
        <v>3.5671964735438761</v>
      </c>
      <c r="L383" s="9">
        <f>Table1689106[[#This Row],[Mean Value]]-$X$2</f>
        <v>3.4475162336384422</v>
      </c>
      <c r="M383" s="23" t="str">
        <f t="array" ref="M383">IF(OR(D383&lt;$AF$2, D383&gt;$AE$2), "Yes", "No")</f>
        <v>No</v>
      </c>
      <c r="N383" s="3"/>
      <c r="O383" s="3" t="b">
        <f>AND(Table1689106[[#This Row],[Measured Value]]&gt;Table1689106[[#This Row],[Mean Value]],D382&gt;E382,D381&gt;E381,D380&gt;E380,D379&gt;E379,D378&gt;E378,D377&gt;E377,D376&gt;E376)</f>
        <v>0</v>
      </c>
      <c r="P383" s="3" t="b">
        <f>AND(Table1689106[[#This Row],[Measured Value]]&lt;Table1689106[[#This Row],[Mean Value]],D382&lt;E382,D381&lt;E381,D380&lt;E380,D379&lt;E379,D378&lt;E378,D377&lt;E377,D376&lt;E376)</f>
        <v>0</v>
      </c>
      <c r="Q383" s="3" t="b">
        <f>AND(Table1689106[[#This Row],[Measured Value]]&gt;E382,E382&gt;E381,E381&gt;E380,E380&gt;E379,E379&gt;E378)</f>
        <v>0</v>
      </c>
      <c r="R383" s="3" t="b">
        <f>AND(Table1689106[[#This Row],[Measured Value]]&lt;E382,E382&lt;E381,E381&lt;E380,E380&lt;E379,E379&lt;E378)</f>
        <v>0</v>
      </c>
      <c r="S383" s="3" t="b">
        <f>AND(Table1689106[[#This Row],[Measured Value]]&gt;E382,E382&lt;E381,E381&gt;E380,E380&lt;E379,E379&gt;E378,E378&lt;E377,E377&gt;E376,E376&lt;E375,E375&gt;E374,E374&lt;E373,E373&gt;E372,E372&lt;E371,E371&gt;E370)</f>
        <v>0</v>
      </c>
      <c r="T383" s="3" t="b">
        <f>AND(Table1689106[[#This Row],[Measured Value]]&lt;F382,F382&gt;F381,F381&lt;F380,F380&gt;F379,F379&lt;F378,F378&gt;F377,F377&lt;F376,F376&gt;F375,F375&lt;F374,F374&gt;F373,F373&lt;F372,F372&gt;F371,F371&lt;F370)</f>
        <v>0</v>
      </c>
      <c r="AB383"/>
      <c r="AC383"/>
      <c r="AF383"/>
      <c r="AH383"/>
    </row>
    <row r="384" spans="1:34" x14ac:dyDescent="0.25">
      <c r="A384" s="2">
        <v>43377</v>
      </c>
      <c r="B384" s="17">
        <v>1846</v>
      </c>
      <c r="C384" s="21" t="s">
        <v>34</v>
      </c>
      <c r="D384" s="25">
        <v>3.49</v>
      </c>
      <c r="E384" s="22">
        <f>'[1]pH meter #2__083118AM'!$O$2</f>
        <v>3.5073563535911592</v>
      </c>
      <c r="F3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43377.781944444447</v>
      </c>
      <c r="G384" s="6">
        <f>Table1689106[[#This Row],[Mean Value]]+$V$2</f>
        <v>3.527303060242065</v>
      </c>
      <c r="H384" s="6">
        <f>Table1689106[[#This Row],[Mean Value]]-$V$2</f>
        <v>3.4874096469402533</v>
      </c>
      <c r="I384" s="26">
        <f>Table1689106[[#This Row],[Mean Value]]+$W$2</f>
        <v>3.5472497668929703</v>
      </c>
      <c r="J384" s="26">
        <f>Table1689106[[#This Row],[Mean Value]]-($W$2)</f>
        <v>3.467462940289348</v>
      </c>
      <c r="K384" s="8">
        <f>Table1689106[[#This Row],[Mean Value]]+$X$2</f>
        <v>3.5671964735438761</v>
      </c>
      <c r="L384" s="9">
        <f>Table1689106[[#This Row],[Mean Value]]-$X$2</f>
        <v>3.4475162336384422</v>
      </c>
      <c r="M384" s="23" t="str">
        <f t="array" ref="M384">IF(OR(D384&lt;$AF$2, D384&gt;$AE$2), "Yes", "No")</f>
        <v>No</v>
      </c>
      <c r="N384" s="3"/>
      <c r="O384" s="3" t="b">
        <f>AND(Table1689106[[#This Row],[Measured Value]]&gt;Table1689106[[#This Row],[Mean Value]],D383&gt;E383,D382&gt;E382,D381&gt;E381,D380&gt;E380,D379&gt;E379,D378&gt;E378,D377&gt;E377)</f>
        <v>0</v>
      </c>
      <c r="P384" s="3" t="b">
        <f>AND(Table1689106[[#This Row],[Measured Value]]&lt;Table1689106[[#This Row],[Mean Value]],D383&lt;E383,D382&lt;E382,D381&lt;E381,D380&lt;E380,D379&lt;E379,D378&lt;E378,D377&lt;E377)</f>
        <v>0</v>
      </c>
      <c r="Q384" s="3" t="b">
        <f>AND(Table1689106[[#This Row],[Measured Value]]&gt;E383,E383&gt;E382,E382&gt;E381,E381&gt;E380,E380&gt;E379)</f>
        <v>0</v>
      </c>
      <c r="R384" s="3" t="b">
        <f>AND(Table1689106[[#This Row],[Measured Value]]&lt;E383,E383&lt;E382,E382&lt;E381,E381&lt;E380,E380&lt;E379)</f>
        <v>0</v>
      </c>
      <c r="S384" s="3" t="b">
        <f>AND(Table1689106[[#This Row],[Measured Value]]&gt;E383,E383&lt;E382,E382&gt;E381,E381&lt;E380,E380&gt;E379,E379&lt;E378,E378&gt;E377,E377&lt;E376,E376&gt;E375,E375&lt;E374,E374&gt;E373,E373&lt;E372,E372&gt;E371)</f>
        <v>0</v>
      </c>
      <c r="T384" s="3" t="b">
        <f>AND(Table1689106[[#This Row],[Measured Value]]&lt;F383,F383&gt;F382,F382&lt;F381,F381&gt;F380,F380&lt;F379,F379&gt;F378,F378&lt;F377,F377&gt;F376,F376&lt;F375,F375&gt;F374,F374&lt;F373,F373&gt;F372,F372&lt;F371)</f>
        <v>0</v>
      </c>
      <c r="AB384"/>
      <c r="AC384"/>
      <c r="AF384"/>
      <c r="AH384"/>
    </row>
    <row r="385" spans="1:34" x14ac:dyDescent="0.25">
      <c r="A385" s="2">
        <v>43378</v>
      </c>
      <c r="B385" s="17">
        <v>554</v>
      </c>
      <c r="C385" s="21" t="s">
        <v>31</v>
      </c>
      <c r="D385" s="25">
        <v>3.51</v>
      </c>
      <c r="E385" s="22">
        <f>'[1]pH meter #2__083118AM'!$O$2</f>
        <v>3.5073563535911592</v>
      </c>
      <c r="F3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43378.245833333334</v>
      </c>
      <c r="G385" s="6">
        <f>Table1689106[[#This Row],[Mean Value]]+$V$2</f>
        <v>3.527303060242065</v>
      </c>
      <c r="H385" s="6">
        <f>Table1689106[[#This Row],[Mean Value]]-$V$2</f>
        <v>3.4874096469402533</v>
      </c>
      <c r="I385" s="26">
        <f>Table1689106[[#This Row],[Mean Value]]+$W$2</f>
        <v>3.5472497668929703</v>
      </c>
      <c r="J385" s="26">
        <f>Table1689106[[#This Row],[Mean Value]]-($W$2)</f>
        <v>3.467462940289348</v>
      </c>
      <c r="K385" s="8">
        <f>Table1689106[[#This Row],[Mean Value]]+$X$2</f>
        <v>3.5671964735438761</v>
      </c>
      <c r="L385" s="9">
        <f>Table1689106[[#This Row],[Mean Value]]-$X$2</f>
        <v>3.4475162336384422</v>
      </c>
      <c r="M385" s="23" t="str">
        <f t="array" ref="M385">IF(OR(D385&lt;$AF$2, D385&gt;$AE$2), "Yes", "No")</f>
        <v>No</v>
      </c>
      <c r="N385" s="3"/>
      <c r="O385" s="3" t="b">
        <f>AND(Table1689106[[#This Row],[Measured Value]]&gt;Table1689106[[#This Row],[Mean Value]],D384&gt;E384,D383&gt;E383,D382&gt;E382,D381&gt;E381,D380&gt;E380,D379&gt;E379,D378&gt;E378)</f>
        <v>0</v>
      </c>
      <c r="P385" s="3" t="b">
        <f>AND(Table1689106[[#This Row],[Measured Value]]&lt;Table1689106[[#This Row],[Mean Value]],D384&lt;E384,D383&lt;E383,D382&lt;E382,D381&lt;E381,D380&lt;E380,D379&lt;E379,D378&lt;E378)</f>
        <v>0</v>
      </c>
      <c r="Q385" s="3" t="b">
        <f>AND(Table1689106[[#This Row],[Measured Value]]&gt;E384,E384&gt;E383,E383&gt;E382,E382&gt;E381,E381&gt;E380)</f>
        <v>0</v>
      </c>
      <c r="R385" s="3" t="b">
        <f>AND(Table1689106[[#This Row],[Measured Value]]&lt;E384,E384&lt;E383,E383&lt;E382,E382&lt;E381,E381&lt;E380)</f>
        <v>0</v>
      </c>
      <c r="S385" s="3" t="b">
        <f>AND(Table1689106[[#This Row],[Measured Value]]&gt;E384,E384&lt;E383,E383&gt;E382,E382&lt;E381,E381&gt;E380,E380&lt;E379,E379&gt;E378,E378&lt;E377,E377&gt;E376,E376&lt;E375,E375&gt;E374,E374&lt;E373,E373&gt;E372)</f>
        <v>0</v>
      </c>
      <c r="T385" s="3" t="b">
        <f>AND(Table1689106[[#This Row],[Measured Value]]&lt;F384,F384&gt;F383,F383&lt;F382,F382&gt;F381,F381&lt;F380,F380&gt;F379,F379&lt;F378,F378&gt;F377,F377&lt;F376,F376&gt;F375,F375&lt;F374,F374&gt;F373,F373&lt;F372)</f>
        <v>0</v>
      </c>
      <c r="AB385"/>
      <c r="AC385"/>
      <c r="AF385"/>
      <c r="AH385"/>
    </row>
    <row r="386" spans="1:34" x14ac:dyDescent="0.25">
      <c r="A386" s="2">
        <v>43378</v>
      </c>
      <c r="B386" s="17">
        <v>610</v>
      </c>
      <c r="C386" s="21" t="s">
        <v>30</v>
      </c>
      <c r="D386" s="25">
        <v>3.53</v>
      </c>
      <c r="E386" s="22">
        <f>'[1]pH meter #2__083118AM'!$O$2</f>
        <v>3.5073563535911592</v>
      </c>
      <c r="F3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43378.256944444445</v>
      </c>
      <c r="G386" s="6">
        <f>Table1689106[[#This Row],[Mean Value]]+$V$2</f>
        <v>3.527303060242065</v>
      </c>
      <c r="H386" s="6">
        <f>Table1689106[[#This Row],[Mean Value]]-$V$2</f>
        <v>3.4874096469402533</v>
      </c>
      <c r="I386" s="26">
        <f>Table1689106[[#This Row],[Mean Value]]+$W$2</f>
        <v>3.5472497668929703</v>
      </c>
      <c r="J386" s="26">
        <f>Table1689106[[#This Row],[Mean Value]]-($W$2)</f>
        <v>3.467462940289348</v>
      </c>
      <c r="K386" s="8">
        <f>Table1689106[[#This Row],[Mean Value]]+$X$2</f>
        <v>3.5671964735438761</v>
      </c>
      <c r="L386" s="9">
        <f>Table1689106[[#This Row],[Mean Value]]-$X$2</f>
        <v>3.4475162336384422</v>
      </c>
      <c r="M386" s="23" t="str">
        <f t="array" ref="M386">IF(OR(D386&lt;$AF$2, D386&gt;$AE$2), "Yes", "No")</f>
        <v>No</v>
      </c>
      <c r="N386" s="3"/>
      <c r="O386" s="3" t="b">
        <f>AND(Table1689106[[#This Row],[Measured Value]]&gt;Table1689106[[#This Row],[Mean Value]],D385&gt;E385,D384&gt;E384,D383&gt;E383,D382&gt;E382,D381&gt;E381,D380&gt;E380,D379&gt;E379)</f>
        <v>0</v>
      </c>
      <c r="P386" s="3" t="b">
        <f>AND(Table1689106[[#This Row],[Measured Value]]&lt;Table1689106[[#This Row],[Mean Value]],D385&lt;E385,D384&lt;E384,D383&lt;E383,D382&lt;E382,D381&lt;E381,D380&lt;E380,D379&lt;E379)</f>
        <v>0</v>
      </c>
      <c r="Q386" s="3" t="b">
        <f>AND(Table1689106[[#This Row],[Measured Value]]&gt;E385,E385&gt;E384,E384&gt;E383,E383&gt;E382,E382&gt;E381)</f>
        <v>0</v>
      </c>
      <c r="R386" s="3" t="b">
        <f>AND(Table1689106[[#This Row],[Measured Value]]&lt;E385,E385&lt;E384,E384&lt;E383,E383&lt;E382,E382&lt;E381)</f>
        <v>0</v>
      </c>
      <c r="S386" s="3" t="b">
        <f>AND(Table1689106[[#This Row],[Measured Value]]&gt;E385,E385&lt;E384,E384&gt;E383,E383&lt;E382,E382&gt;E381,E381&lt;E380,E380&gt;E379,E379&lt;E378,E378&gt;E377,E377&lt;E376,E376&gt;E375,E375&lt;E374,E374&gt;E373)</f>
        <v>0</v>
      </c>
      <c r="T386" s="3" t="b">
        <f>AND(Table1689106[[#This Row],[Measured Value]]&lt;F385,F385&gt;F384,F384&lt;F383,F383&gt;F382,F382&lt;F381,F381&gt;F380,F380&lt;F379,F379&gt;F378,F378&lt;F377,F377&gt;F376,F376&lt;F375,F375&gt;F374,F374&lt;F373)</f>
        <v>0</v>
      </c>
      <c r="AB386"/>
      <c r="AC386"/>
      <c r="AF386"/>
      <c r="AH386"/>
    </row>
    <row r="387" spans="1:34" x14ac:dyDescent="0.25">
      <c r="A387" s="2">
        <v>43378</v>
      </c>
      <c r="B387" s="17">
        <v>642</v>
      </c>
      <c r="C387" s="21" t="s">
        <v>40</v>
      </c>
      <c r="D387" s="25">
        <v>3.53</v>
      </c>
      <c r="E387" s="22">
        <f>'[1]pH meter #2__083118AM'!$O$2</f>
        <v>3.5073563535911592</v>
      </c>
      <c r="F3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43378.279166666667</v>
      </c>
      <c r="G387" s="6">
        <f>Table1689106[[#This Row],[Mean Value]]+$V$2</f>
        <v>3.527303060242065</v>
      </c>
      <c r="H387" s="6">
        <f>Table1689106[[#This Row],[Mean Value]]-$V$2</f>
        <v>3.4874096469402533</v>
      </c>
      <c r="I387" s="26">
        <f>Table1689106[[#This Row],[Mean Value]]+$W$2</f>
        <v>3.5472497668929703</v>
      </c>
      <c r="J387" s="26">
        <f>Table1689106[[#This Row],[Mean Value]]-($W$2)</f>
        <v>3.467462940289348</v>
      </c>
      <c r="K387" s="8">
        <f>Table1689106[[#This Row],[Mean Value]]+$X$2</f>
        <v>3.5671964735438761</v>
      </c>
      <c r="L387" s="9">
        <f>Table1689106[[#This Row],[Mean Value]]-$X$2</f>
        <v>3.4475162336384422</v>
      </c>
      <c r="M387" s="23" t="str">
        <f t="array" ref="M387">IF(OR(D387&lt;$AF$2, D387&gt;$AE$2), "Yes", "No")</f>
        <v>No</v>
      </c>
      <c r="N387" s="3"/>
      <c r="O387" s="3" t="b">
        <f>AND(Table1689106[[#This Row],[Measured Value]]&gt;Table1689106[[#This Row],[Mean Value]],D386&gt;E386,D385&gt;E385,D384&gt;E384,D383&gt;E383,D382&gt;E382,D381&gt;E381,D380&gt;E380)</f>
        <v>0</v>
      </c>
      <c r="P387" s="3" t="b">
        <f>AND(Table1689106[[#This Row],[Measured Value]]&lt;Table1689106[[#This Row],[Mean Value]],D386&lt;E386,D385&lt;E385,D384&lt;E384,D383&lt;E383,D382&lt;E382,D381&lt;E381,D380&lt;E380)</f>
        <v>0</v>
      </c>
      <c r="Q387" s="3" t="b">
        <f>AND(Table1689106[[#This Row],[Measured Value]]&gt;E386,E386&gt;E385,E385&gt;E384,E384&gt;E383,E383&gt;E382)</f>
        <v>0</v>
      </c>
      <c r="R387" s="3" t="b">
        <f>AND(Table1689106[[#This Row],[Measured Value]]&lt;E386,E386&lt;E385,E385&lt;E384,E384&lt;E383,E383&lt;E382)</f>
        <v>0</v>
      </c>
      <c r="S387" s="3" t="b">
        <f>AND(Table1689106[[#This Row],[Measured Value]]&gt;E386,E386&lt;E385,E385&gt;E384,E384&lt;E383,E383&gt;E382,E382&lt;E381,E381&gt;E380,E380&lt;E379,E379&gt;E378,E378&lt;E377,E377&gt;E376,E376&lt;E375,E375&gt;E374)</f>
        <v>0</v>
      </c>
      <c r="T387" s="3" t="b">
        <f>AND(Table1689106[[#This Row],[Measured Value]]&lt;F386,F386&gt;F385,F385&lt;F384,F384&gt;F383,F383&lt;F382,F382&gt;F381,F381&lt;F380,F380&gt;F379,F379&lt;F378,F378&gt;F377,F377&lt;F376,F376&gt;F375,F375&lt;F374)</f>
        <v>0</v>
      </c>
      <c r="AB387"/>
      <c r="AC387"/>
      <c r="AF387"/>
      <c r="AH387"/>
    </row>
    <row r="388" spans="1:34" x14ac:dyDescent="0.25">
      <c r="A388" s="2">
        <v>43378</v>
      </c>
      <c r="B388" s="17">
        <v>719</v>
      </c>
      <c r="C388" s="21" t="s">
        <v>31</v>
      </c>
      <c r="D388" s="25">
        <v>3.53</v>
      </c>
      <c r="E388" s="22">
        <f>'[1]pH meter #2__083118AM'!$O$2</f>
        <v>3.5073563535911592</v>
      </c>
      <c r="F3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43378.304861111108</v>
      </c>
      <c r="G388" s="6">
        <f>Table1689106[[#This Row],[Mean Value]]+$V$2</f>
        <v>3.527303060242065</v>
      </c>
      <c r="H388" s="6">
        <f>Table1689106[[#This Row],[Mean Value]]-$V$2</f>
        <v>3.4874096469402533</v>
      </c>
      <c r="I388" s="26">
        <f>Table1689106[[#This Row],[Mean Value]]+$W$2</f>
        <v>3.5472497668929703</v>
      </c>
      <c r="J388" s="26">
        <f>Table1689106[[#This Row],[Mean Value]]-($W$2)</f>
        <v>3.467462940289348</v>
      </c>
      <c r="K388" s="8">
        <f>Table1689106[[#This Row],[Mean Value]]+$X$2</f>
        <v>3.5671964735438761</v>
      </c>
      <c r="L388" s="9">
        <f>Table1689106[[#This Row],[Mean Value]]-$X$2</f>
        <v>3.4475162336384422</v>
      </c>
      <c r="M388" s="23" t="str">
        <f t="array" ref="M388">IF(OR(D388&lt;$AF$2, D388&gt;$AE$2), "Yes", "No")</f>
        <v>No</v>
      </c>
      <c r="N388" s="3"/>
      <c r="O388" s="3" t="b">
        <f>AND(Table1689106[[#This Row],[Measured Value]]&gt;Table1689106[[#This Row],[Mean Value]],D387&gt;E387,D386&gt;E386,D385&gt;E385,D384&gt;E384,D383&gt;E383,D382&gt;E382,D381&gt;E381)</f>
        <v>0</v>
      </c>
      <c r="P388" s="3" t="b">
        <f>AND(Table1689106[[#This Row],[Measured Value]]&lt;Table1689106[[#This Row],[Mean Value]],D387&lt;E387,D386&lt;E386,D385&lt;E385,D384&lt;E384,D383&lt;E383,D382&lt;E382,D381&lt;E381)</f>
        <v>0</v>
      </c>
      <c r="Q388" s="3" t="b">
        <f>AND(Table1689106[[#This Row],[Measured Value]]&gt;E387,E387&gt;E386,E386&gt;E385,E385&gt;E384,E384&gt;E383)</f>
        <v>0</v>
      </c>
      <c r="R388" s="3" t="b">
        <f>AND(Table1689106[[#This Row],[Measured Value]]&lt;E387,E387&lt;E386,E386&lt;E385,E385&lt;E384,E384&lt;E383)</f>
        <v>0</v>
      </c>
      <c r="S388" s="3" t="b">
        <f>AND(Table1689106[[#This Row],[Measured Value]]&gt;E387,E387&lt;E386,E386&gt;E385,E385&lt;E384,E384&gt;E383,E383&lt;E382,E382&gt;E381,E381&lt;E380,E380&gt;E379,E379&lt;E378,E378&gt;E377,E377&lt;E376,E376&gt;E375)</f>
        <v>0</v>
      </c>
      <c r="T388" s="3" t="b">
        <f>AND(Table1689106[[#This Row],[Measured Value]]&lt;F387,F387&gt;F386,F386&lt;F385,F385&gt;F384,F384&lt;F383,F383&gt;F382,F382&lt;F381,F381&gt;F380,F380&lt;F379,F379&gt;F378,F378&lt;F377,F377&gt;F376,F376&lt;F375)</f>
        <v>0</v>
      </c>
      <c r="AB388"/>
      <c r="AC388"/>
      <c r="AF388"/>
      <c r="AH388"/>
    </row>
    <row r="389" spans="1:34" x14ac:dyDescent="0.25">
      <c r="A389" s="2">
        <v>43378</v>
      </c>
      <c r="B389" s="17">
        <v>740</v>
      </c>
      <c r="C389" s="21" t="s">
        <v>30</v>
      </c>
      <c r="D389" s="25">
        <v>3.53</v>
      </c>
      <c r="E389" s="22">
        <f>'[1]pH meter #2__083118AM'!$O$2</f>
        <v>3.5073563535911592</v>
      </c>
      <c r="F3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43378.319444444445</v>
      </c>
      <c r="G389" s="6">
        <f>Table1689106[[#This Row],[Mean Value]]+$V$2</f>
        <v>3.527303060242065</v>
      </c>
      <c r="H389" s="6">
        <f>Table1689106[[#This Row],[Mean Value]]-$V$2</f>
        <v>3.4874096469402533</v>
      </c>
      <c r="I389" s="26">
        <f>Table1689106[[#This Row],[Mean Value]]+$W$2</f>
        <v>3.5472497668929703</v>
      </c>
      <c r="J389" s="26">
        <f>Table1689106[[#This Row],[Mean Value]]-($W$2)</f>
        <v>3.467462940289348</v>
      </c>
      <c r="K389" s="8">
        <f>Table1689106[[#This Row],[Mean Value]]+$X$2</f>
        <v>3.5671964735438761</v>
      </c>
      <c r="L389" s="9">
        <f>Table1689106[[#This Row],[Mean Value]]-$X$2</f>
        <v>3.4475162336384422</v>
      </c>
      <c r="M389" s="23" t="str">
        <f t="array" ref="M389">IF(OR(D389&lt;$AF$2, D389&gt;$AE$2), "Yes", "No")</f>
        <v>No</v>
      </c>
      <c r="N389" s="3"/>
      <c r="O389" s="3" t="b">
        <f>AND(Table1689106[[#This Row],[Measured Value]]&gt;Table1689106[[#This Row],[Mean Value]],D388&gt;E388,D387&gt;E387,D386&gt;E386,D385&gt;E385,D384&gt;E384,D383&gt;E383,D382&gt;E382)</f>
        <v>0</v>
      </c>
      <c r="P389" s="3" t="b">
        <f>AND(Table1689106[[#This Row],[Measured Value]]&lt;Table1689106[[#This Row],[Mean Value]],D388&lt;E388,D387&lt;E387,D386&lt;E386,D385&lt;E385,D384&lt;E384,D383&lt;E383,D382&lt;E382)</f>
        <v>0</v>
      </c>
      <c r="Q389" s="3" t="b">
        <f>AND(Table1689106[[#This Row],[Measured Value]]&gt;E388,E388&gt;E387,E387&gt;E386,E386&gt;E385,E385&gt;E384)</f>
        <v>0</v>
      </c>
      <c r="R389" s="3" t="b">
        <f>AND(Table1689106[[#This Row],[Measured Value]]&lt;E388,E388&lt;E387,E387&lt;E386,E386&lt;E385,E385&lt;E384)</f>
        <v>0</v>
      </c>
      <c r="S389" s="3" t="b">
        <f>AND(Table1689106[[#This Row],[Measured Value]]&gt;E388,E388&lt;E387,E387&gt;E386,E386&lt;E385,E385&gt;E384,E384&lt;E383,E383&gt;E382,E382&lt;E381,E381&gt;E380,E380&lt;E379,E379&gt;E378,E378&lt;E377,E377&gt;E376)</f>
        <v>0</v>
      </c>
      <c r="T389" s="3" t="b">
        <f>AND(Table1689106[[#This Row],[Measured Value]]&lt;F388,F388&gt;F387,F387&lt;F386,F386&gt;F385,F385&lt;F384,F384&gt;F383,F383&lt;F382,F382&gt;F381,F381&lt;F380,F380&gt;F379,F379&lt;F378,F378&gt;F377,F377&lt;F376)</f>
        <v>0</v>
      </c>
      <c r="AB389"/>
      <c r="AC389"/>
      <c r="AF389"/>
      <c r="AH389"/>
    </row>
    <row r="390" spans="1:34" x14ac:dyDescent="0.25">
      <c r="A390" s="2">
        <v>43378</v>
      </c>
      <c r="B390" s="17">
        <v>830</v>
      </c>
      <c r="C390" s="21" t="s">
        <v>30</v>
      </c>
      <c r="D390" s="25">
        <v>3.54</v>
      </c>
      <c r="E390" s="22">
        <f>'[1]pH meter #2__083118AM'!$O$2</f>
        <v>3.5073563535911592</v>
      </c>
      <c r="F3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43378.354166666664</v>
      </c>
      <c r="G390" s="6">
        <f>Table1689106[[#This Row],[Mean Value]]+$V$2</f>
        <v>3.527303060242065</v>
      </c>
      <c r="H390" s="6">
        <f>Table1689106[[#This Row],[Mean Value]]-$V$2</f>
        <v>3.4874096469402533</v>
      </c>
      <c r="I390" s="26">
        <f>Table1689106[[#This Row],[Mean Value]]+$W$2</f>
        <v>3.5472497668929703</v>
      </c>
      <c r="J390" s="26">
        <f>Table1689106[[#This Row],[Mean Value]]-($W$2)</f>
        <v>3.467462940289348</v>
      </c>
      <c r="K390" s="8">
        <f>Table1689106[[#This Row],[Mean Value]]+$X$2</f>
        <v>3.5671964735438761</v>
      </c>
      <c r="L390" s="9">
        <f>Table1689106[[#This Row],[Mean Value]]-$X$2</f>
        <v>3.4475162336384422</v>
      </c>
      <c r="M390" s="23" t="str">
        <f t="array" ref="M390">IF(OR(D390&lt;$AF$2, D390&gt;$AE$2), "Yes", "No")</f>
        <v>No</v>
      </c>
      <c r="N390" s="3"/>
      <c r="O390" s="3" t="b">
        <f>AND(Table1689106[[#This Row],[Measured Value]]&gt;Table1689106[[#This Row],[Mean Value]],D389&gt;E389,D388&gt;E388,D387&gt;E387,D386&gt;E386,D385&gt;E385,D384&gt;E384,D383&gt;E383)</f>
        <v>0</v>
      </c>
      <c r="P390" s="3" t="b">
        <f>AND(Table1689106[[#This Row],[Measured Value]]&lt;Table1689106[[#This Row],[Mean Value]],D389&lt;E389,D388&lt;E388,D387&lt;E387,D386&lt;E386,D385&lt;E385,D384&lt;E384,D383&lt;E383)</f>
        <v>0</v>
      </c>
      <c r="Q390" s="3" t="b">
        <f>AND(Table1689106[[#This Row],[Measured Value]]&gt;E389,E389&gt;E388,E388&gt;E387,E387&gt;E386,E386&gt;E385)</f>
        <v>0</v>
      </c>
      <c r="R390" s="3" t="b">
        <f>AND(Table1689106[[#This Row],[Measured Value]]&lt;E389,E389&lt;E388,E388&lt;E387,E387&lt;E386,E386&lt;E385)</f>
        <v>0</v>
      </c>
      <c r="S390" s="3" t="b">
        <f>AND(Table1689106[[#This Row],[Measured Value]]&gt;E389,E389&lt;E388,E388&gt;E387,E387&lt;E386,E386&gt;E385,E385&lt;E384,E384&gt;E383,E383&lt;E382,E382&gt;E381,E381&lt;E380,E380&gt;E379,E379&lt;E378,E378&gt;E377)</f>
        <v>0</v>
      </c>
      <c r="T390" s="3" t="b">
        <f>AND(Table1689106[[#This Row],[Measured Value]]&lt;F389,F389&gt;F388,F388&lt;F387,F387&gt;F386,F386&lt;F385,F385&gt;F384,F384&lt;F383,F383&gt;F382,F382&lt;F381,F381&gt;F380,F380&lt;F379,F379&gt;F378,F378&lt;F377)</f>
        <v>0</v>
      </c>
      <c r="AB390"/>
      <c r="AC390"/>
      <c r="AF390"/>
      <c r="AH390"/>
    </row>
    <row r="391" spans="1:34" x14ac:dyDescent="0.25">
      <c r="A391" s="2">
        <v>43378</v>
      </c>
      <c r="B391" s="17">
        <v>904</v>
      </c>
      <c r="C391" s="21" t="s">
        <v>31</v>
      </c>
      <c r="D391" s="25">
        <v>3.51</v>
      </c>
      <c r="E391" s="22">
        <f>'[1]pH meter #2__083118AM'!$O$2</f>
        <v>3.5073563535911592</v>
      </c>
      <c r="F3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43378.37777777778</v>
      </c>
      <c r="G391" s="6">
        <f>Table1689106[[#This Row],[Mean Value]]+$V$2</f>
        <v>3.527303060242065</v>
      </c>
      <c r="H391" s="6">
        <f>Table1689106[[#This Row],[Mean Value]]-$V$2</f>
        <v>3.4874096469402533</v>
      </c>
      <c r="I391" s="26">
        <f>Table1689106[[#This Row],[Mean Value]]+$W$2</f>
        <v>3.5472497668929703</v>
      </c>
      <c r="J391" s="26">
        <f>Table1689106[[#This Row],[Mean Value]]-($W$2)</f>
        <v>3.467462940289348</v>
      </c>
      <c r="K391" s="8">
        <f>Table1689106[[#This Row],[Mean Value]]+$X$2</f>
        <v>3.5671964735438761</v>
      </c>
      <c r="L391" s="9">
        <f>Table1689106[[#This Row],[Mean Value]]-$X$2</f>
        <v>3.4475162336384422</v>
      </c>
      <c r="M391" s="23" t="str">
        <f t="array" ref="M391">IF(OR(D391&lt;$AF$2, D391&gt;$AE$2), "Yes", "No")</f>
        <v>No</v>
      </c>
      <c r="N391" s="3"/>
      <c r="O391" s="3" t="b">
        <f>AND(Table1689106[[#This Row],[Measured Value]]&gt;Table1689106[[#This Row],[Mean Value]],D390&gt;E390,D389&gt;E389,D388&gt;E388,D387&gt;E387,D386&gt;E386,D385&gt;E385,D384&gt;E384)</f>
        <v>0</v>
      </c>
      <c r="P391" s="3" t="b">
        <f>AND(Table1689106[[#This Row],[Measured Value]]&lt;Table1689106[[#This Row],[Mean Value]],D390&lt;E390,D389&lt;E389,D388&lt;E388,D387&lt;E387,D386&lt;E386,D385&lt;E385,D384&lt;E384)</f>
        <v>0</v>
      </c>
      <c r="Q391" s="3" t="b">
        <f>AND(Table1689106[[#This Row],[Measured Value]]&gt;E390,E390&gt;E389,E389&gt;E388,E388&gt;E387,E387&gt;E386)</f>
        <v>0</v>
      </c>
      <c r="R391" s="3" t="b">
        <f>AND(Table1689106[[#This Row],[Measured Value]]&lt;E390,E390&lt;E389,E389&lt;E388,E388&lt;E387,E387&lt;E386)</f>
        <v>0</v>
      </c>
      <c r="S391" s="3" t="b">
        <f>AND(Table1689106[[#This Row],[Measured Value]]&gt;E390,E390&lt;E389,E389&gt;E388,E388&lt;E387,E387&gt;E386,E386&lt;E385,E385&gt;E384,E384&lt;E383,E383&gt;E382,E382&lt;E381,E381&gt;E380,E380&lt;E379,E379&gt;E378)</f>
        <v>0</v>
      </c>
      <c r="T391" s="3" t="b">
        <f>AND(Table1689106[[#This Row],[Measured Value]]&lt;F390,F390&gt;F389,F389&lt;F388,F388&gt;F387,F387&lt;F386,F386&gt;F385,F385&lt;F384,F384&gt;F383,F383&lt;F382,F382&gt;F381,F381&lt;F380,F380&gt;F379,F379&lt;F378)</f>
        <v>0</v>
      </c>
      <c r="AB391"/>
      <c r="AC391"/>
      <c r="AF391"/>
      <c r="AH391"/>
    </row>
    <row r="392" spans="1:34" x14ac:dyDescent="0.25">
      <c r="A392" s="2">
        <v>43378</v>
      </c>
      <c r="B392" s="17">
        <v>925</v>
      </c>
      <c r="C392" s="21" t="s">
        <v>31</v>
      </c>
      <c r="D392" s="25">
        <v>3.51</v>
      </c>
      <c r="E392" s="22">
        <f>'[1]pH meter #2__083118AM'!$O$2</f>
        <v>3.5073563535911592</v>
      </c>
      <c r="F3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43378.392361111109</v>
      </c>
      <c r="G392" s="6">
        <f>Table1689106[[#This Row],[Mean Value]]+$V$2</f>
        <v>3.527303060242065</v>
      </c>
      <c r="H392" s="6">
        <f>Table1689106[[#This Row],[Mean Value]]-$V$2</f>
        <v>3.4874096469402533</v>
      </c>
      <c r="I392" s="26">
        <f>Table1689106[[#This Row],[Mean Value]]+$W$2</f>
        <v>3.5472497668929703</v>
      </c>
      <c r="J392" s="26">
        <f>Table1689106[[#This Row],[Mean Value]]-($W$2)</f>
        <v>3.467462940289348</v>
      </c>
      <c r="K392" s="8">
        <f>Table1689106[[#This Row],[Mean Value]]+$X$2</f>
        <v>3.5671964735438761</v>
      </c>
      <c r="L392" s="9">
        <f>Table1689106[[#This Row],[Mean Value]]-$X$2</f>
        <v>3.4475162336384422</v>
      </c>
      <c r="M392" s="23" t="str">
        <f t="array" ref="M392">IF(OR(D392&lt;$AF$2, D392&gt;$AE$2), "Yes", "No")</f>
        <v>No</v>
      </c>
      <c r="N392" s="3"/>
      <c r="O392" s="3" t="b">
        <f>AND(Table1689106[[#This Row],[Measured Value]]&gt;Table1689106[[#This Row],[Mean Value]],D391&gt;E391,D390&gt;E390,D389&gt;E389,D388&gt;E388,D387&gt;E387,D386&gt;E386,D385&gt;E385)</f>
        <v>1</v>
      </c>
      <c r="P392" s="3" t="b">
        <f>AND(Table1689106[[#This Row],[Measured Value]]&lt;Table1689106[[#This Row],[Mean Value]],D391&lt;E391,D390&lt;E390,D389&lt;E389,D388&lt;E388,D387&lt;E387,D386&lt;E386,D385&lt;E385)</f>
        <v>0</v>
      </c>
      <c r="Q392" s="3" t="b">
        <f>AND(Table1689106[[#This Row],[Measured Value]]&gt;E391,E391&gt;E390,E390&gt;E389,E389&gt;E388,E388&gt;E387)</f>
        <v>0</v>
      </c>
      <c r="R392" s="3" t="b">
        <f>AND(Table1689106[[#This Row],[Measured Value]]&lt;E391,E391&lt;E390,E390&lt;E389,E389&lt;E388,E388&lt;E387)</f>
        <v>0</v>
      </c>
      <c r="S392" s="3" t="b">
        <f>AND(Table1689106[[#This Row],[Measured Value]]&gt;E391,E391&lt;E390,E390&gt;E389,E389&lt;E388,E388&gt;E387,E387&lt;E386,E386&gt;E385,E385&lt;E384,E384&gt;E383,E383&lt;E382,E382&gt;E381,E381&lt;E380,E380&gt;E379)</f>
        <v>0</v>
      </c>
      <c r="T392" s="3" t="b">
        <f>AND(Table1689106[[#This Row],[Measured Value]]&lt;F391,F391&gt;F390,F390&lt;F389,F389&gt;F388,F388&lt;F387,F387&gt;F386,F386&lt;F385,F385&gt;F384,F384&lt;F383,F383&gt;F382,F382&lt;F381,F381&gt;F380,F380&lt;F379)</f>
        <v>0</v>
      </c>
      <c r="AB392"/>
      <c r="AC392"/>
      <c r="AF392"/>
      <c r="AH392"/>
    </row>
    <row r="393" spans="1:34" x14ac:dyDescent="0.25">
      <c r="A393" s="2">
        <v>43378</v>
      </c>
      <c r="B393" s="17">
        <v>1008</v>
      </c>
      <c r="C393" s="21" t="s">
        <v>34</v>
      </c>
      <c r="D393" s="25">
        <v>3.52</v>
      </c>
      <c r="E393" s="22">
        <f>'[1]pH meter #2__083118AM'!$O$2</f>
        <v>3.5073563535911592</v>
      </c>
      <c r="F3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43378.422222222223</v>
      </c>
      <c r="G393" s="6">
        <f>Table1689106[[#This Row],[Mean Value]]+$V$2</f>
        <v>3.527303060242065</v>
      </c>
      <c r="H393" s="6">
        <f>Table1689106[[#This Row],[Mean Value]]-$V$2</f>
        <v>3.4874096469402533</v>
      </c>
      <c r="I393" s="26">
        <f>Table1689106[[#This Row],[Mean Value]]+$W$2</f>
        <v>3.5472497668929703</v>
      </c>
      <c r="J393" s="26">
        <f>Table1689106[[#This Row],[Mean Value]]-($W$2)</f>
        <v>3.467462940289348</v>
      </c>
      <c r="K393" s="8">
        <f>Table1689106[[#This Row],[Mean Value]]+$X$2</f>
        <v>3.5671964735438761</v>
      </c>
      <c r="L393" s="9">
        <f>Table1689106[[#This Row],[Mean Value]]-$X$2</f>
        <v>3.4475162336384422</v>
      </c>
      <c r="M393" s="23" t="str">
        <f t="array" ref="M393">IF(OR(D393&lt;$AF$2, D393&gt;$AE$2), "Yes", "No")</f>
        <v>No</v>
      </c>
      <c r="N393" s="3"/>
      <c r="O393" s="3" t="b">
        <f>AND(Table1689106[[#This Row],[Measured Value]]&gt;Table1689106[[#This Row],[Mean Value]],D392&gt;E392,D391&gt;E391,D390&gt;E390,D389&gt;E389,D388&gt;E388,D387&gt;E387,D386&gt;E386)</f>
        <v>1</v>
      </c>
      <c r="P393" s="3" t="b">
        <f>AND(Table1689106[[#This Row],[Measured Value]]&lt;Table1689106[[#This Row],[Mean Value]],D392&lt;E392,D391&lt;E391,D390&lt;E390,D389&lt;E389,D388&lt;E388,D387&lt;E387,D386&lt;E386)</f>
        <v>0</v>
      </c>
      <c r="Q393" s="3" t="b">
        <f>AND(Table1689106[[#This Row],[Measured Value]]&gt;E392,E392&gt;E391,E391&gt;E390,E390&gt;E389,E389&gt;E388)</f>
        <v>0</v>
      </c>
      <c r="R393" s="3" t="b">
        <f>AND(Table1689106[[#This Row],[Measured Value]]&lt;E392,E392&lt;E391,E391&lt;E390,E390&lt;E389,E389&lt;E388)</f>
        <v>0</v>
      </c>
      <c r="S393" s="3" t="b">
        <f>AND(Table1689106[[#This Row],[Measured Value]]&gt;E392,E392&lt;E391,E391&gt;E390,E390&lt;E389,E389&gt;E388,E388&lt;E387,E387&gt;E386,E386&lt;E385,E385&gt;E384,E384&lt;E383,E383&gt;E382,E382&lt;E381,E381&gt;E380)</f>
        <v>0</v>
      </c>
      <c r="T393" s="3" t="b">
        <f>AND(Table1689106[[#This Row],[Measured Value]]&lt;F392,F392&gt;F391,F391&lt;F390,F390&gt;F389,F389&lt;F388,F388&gt;F387,F387&lt;F386,F386&gt;F385,F385&lt;F384,F384&gt;F383,F383&lt;F382,F382&gt;F381,F381&lt;F380)</f>
        <v>0</v>
      </c>
      <c r="AB393"/>
      <c r="AC393"/>
      <c r="AF393"/>
      <c r="AH393"/>
    </row>
    <row r="394" spans="1:34" x14ac:dyDescent="0.25">
      <c r="A394" s="2">
        <v>43378</v>
      </c>
      <c r="B394" s="17">
        <v>1032</v>
      </c>
      <c r="C394" s="21" t="s">
        <v>40</v>
      </c>
      <c r="D394" s="25">
        <v>3.51</v>
      </c>
      <c r="E394" s="22">
        <f>'[1]pH meter #2__083118AM'!$O$2</f>
        <v>3.5073563535911592</v>
      </c>
      <c r="F3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43378.438888888886</v>
      </c>
      <c r="G394" s="6">
        <f>Table1689106[[#This Row],[Mean Value]]+$V$2</f>
        <v>3.527303060242065</v>
      </c>
      <c r="H394" s="6">
        <f>Table1689106[[#This Row],[Mean Value]]-$V$2</f>
        <v>3.4874096469402533</v>
      </c>
      <c r="I394" s="26">
        <f>Table1689106[[#This Row],[Mean Value]]+$W$2</f>
        <v>3.5472497668929703</v>
      </c>
      <c r="J394" s="26">
        <f>Table1689106[[#This Row],[Mean Value]]-($W$2)</f>
        <v>3.467462940289348</v>
      </c>
      <c r="K394" s="8">
        <f>Table1689106[[#This Row],[Mean Value]]+$X$2</f>
        <v>3.5671964735438761</v>
      </c>
      <c r="L394" s="9">
        <f>Table1689106[[#This Row],[Mean Value]]-$X$2</f>
        <v>3.4475162336384422</v>
      </c>
      <c r="M394" s="23" t="str">
        <f t="array" ref="M394">IF(OR(D394&lt;$AF$2, D394&gt;$AE$2), "Yes", "No")</f>
        <v>No</v>
      </c>
      <c r="N394" s="3"/>
      <c r="O394" s="3" t="b">
        <f>AND(Table1689106[[#This Row],[Measured Value]]&gt;Table1689106[[#This Row],[Mean Value]],D393&gt;E393,D392&gt;E392,D391&gt;E391,D390&gt;E390,D389&gt;E389,D388&gt;E388,D387&gt;E387)</f>
        <v>1</v>
      </c>
      <c r="P394" s="3" t="b">
        <f>AND(Table1689106[[#This Row],[Measured Value]]&lt;Table1689106[[#This Row],[Mean Value]],D393&lt;E393,D392&lt;E392,D391&lt;E391,D390&lt;E390,D389&lt;E389,D388&lt;E388,D387&lt;E387)</f>
        <v>0</v>
      </c>
      <c r="Q394" s="3" t="b">
        <f>AND(Table1689106[[#This Row],[Measured Value]]&gt;E393,E393&gt;E392,E392&gt;E391,E391&gt;E390,E390&gt;E389)</f>
        <v>0</v>
      </c>
      <c r="R394" s="3" t="b">
        <f>AND(Table1689106[[#This Row],[Measured Value]]&lt;E393,E393&lt;E392,E392&lt;E391,E391&lt;E390,E390&lt;E389)</f>
        <v>0</v>
      </c>
      <c r="S394" s="3" t="b">
        <f>AND(Table1689106[[#This Row],[Measured Value]]&gt;E393,E393&lt;E392,E392&gt;E391,E391&lt;E390,E390&gt;E389,E389&lt;E388,E388&gt;E387,E387&lt;E386,E386&gt;E385,E385&lt;E384,E384&gt;E383,E383&lt;E382,E382&gt;E381)</f>
        <v>0</v>
      </c>
      <c r="T394" s="3" t="b">
        <f>AND(Table1689106[[#This Row],[Measured Value]]&lt;F393,F393&gt;F392,F392&lt;F391,F391&gt;F390,F390&lt;F389,F389&gt;F388,F388&lt;F387,F387&gt;F386,F386&lt;F385,F385&gt;F384,F384&lt;F383,F383&gt;F382,F382&lt;F381)</f>
        <v>0</v>
      </c>
      <c r="AB394"/>
      <c r="AC394"/>
      <c r="AF394"/>
      <c r="AH394"/>
    </row>
    <row r="395" spans="1:34" x14ac:dyDescent="0.25">
      <c r="A395" s="2">
        <v>43378</v>
      </c>
      <c r="B395" s="17">
        <v>1050</v>
      </c>
      <c r="C395" s="21" t="s">
        <v>48</v>
      </c>
      <c r="D395" s="25">
        <v>3.49</v>
      </c>
      <c r="E395" s="22">
        <f>'[1]pH meter #2__083118AM'!$O$2</f>
        <v>3.5073563535911592</v>
      </c>
      <c r="F3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43378.451388888891</v>
      </c>
      <c r="G395" s="6">
        <f>Table1689106[[#This Row],[Mean Value]]+$V$2</f>
        <v>3.527303060242065</v>
      </c>
      <c r="H395" s="6">
        <f>Table1689106[[#This Row],[Mean Value]]-$V$2</f>
        <v>3.4874096469402533</v>
      </c>
      <c r="I395" s="26">
        <f>Table1689106[[#This Row],[Mean Value]]+$W$2</f>
        <v>3.5472497668929703</v>
      </c>
      <c r="J395" s="26">
        <f>Table1689106[[#This Row],[Mean Value]]-($W$2)</f>
        <v>3.467462940289348</v>
      </c>
      <c r="K395" s="8">
        <f>Table1689106[[#This Row],[Mean Value]]+$X$2</f>
        <v>3.5671964735438761</v>
      </c>
      <c r="L395" s="9">
        <f>Table1689106[[#This Row],[Mean Value]]-$X$2</f>
        <v>3.4475162336384422</v>
      </c>
      <c r="M395" s="23" t="str">
        <f t="array" ref="M395">IF(OR(D395&lt;$AF$2, D395&gt;$AE$2), "Yes", "No")</f>
        <v>No</v>
      </c>
      <c r="N395" s="3"/>
      <c r="O395" s="3" t="b">
        <f>AND(Table1689106[[#This Row],[Measured Value]]&gt;Table1689106[[#This Row],[Mean Value]],D394&gt;E394,D393&gt;E393,D392&gt;E392,D391&gt;E391,D390&gt;E390,D389&gt;E389,D388&gt;E388)</f>
        <v>0</v>
      </c>
      <c r="P395" s="3" t="b">
        <f>AND(Table1689106[[#This Row],[Measured Value]]&lt;Table1689106[[#This Row],[Mean Value]],D394&lt;E394,D393&lt;E393,D392&lt;E392,D391&lt;E391,D390&lt;E390,D389&lt;E389,D388&lt;E388)</f>
        <v>0</v>
      </c>
      <c r="Q395" s="3" t="b">
        <f>AND(Table1689106[[#This Row],[Measured Value]]&gt;E394,E394&gt;E393,E393&gt;E392,E392&gt;E391,E391&gt;E390)</f>
        <v>0</v>
      </c>
      <c r="R395" s="3" t="b">
        <f>AND(Table1689106[[#This Row],[Measured Value]]&lt;E394,E394&lt;E393,E393&lt;E392,E392&lt;E391,E391&lt;E390)</f>
        <v>0</v>
      </c>
      <c r="S395" s="3" t="b">
        <f>AND(Table1689106[[#This Row],[Measured Value]]&gt;E394,E394&lt;E393,E393&gt;E392,E392&lt;E391,E391&gt;E390,E390&lt;E389,E389&gt;E388,E388&lt;E387,E387&gt;E386,E386&lt;E385,E385&gt;E384,E384&lt;E383,E383&gt;E382)</f>
        <v>0</v>
      </c>
      <c r="T395" s="3" t="b">
        <f>AND(Table1689106[[#This Row],[Measured Value]]&lt;F394,F394&gt;F393,F393&lt;F392,F392&gt;F391,F391&lt;F390,F390&gt;F389,F389&lt;F388,F388&gt;F387,F387&lt;F386,F386&gt;F385,F385&lt;F384,F384&gt;F383,F383&lt;F382)</f>
        <v>0</v>
      </c>
      <c r="AB395"/>
      <c r="AC395"/>
      <c r="AF395"/>
      <c r="AH395"/>
    </row>
    <row r="396" spans="1:34" x14ac:dyDescent="0.25">
      <c r="A396" s="2">
        <v>43378</v>
      </c>
      <c r="B396" s="17">
        <v>1114</v>
      </c>
      <c r="C396" s="21" t="s">
        <v>40</v>
      </c>
      <c r="D396" s="25">
        <v>3.5</v>
      </c>
      <c r="E396" s="22">
        <f>'[1]pH meter #2__083118AM'!$O$2</f>
        <v>3.5073563535911592</v>
      </c>
      <c r="F3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43378.468055555553</v>
      </c>
      <c r="G396" s="6">
        <f>Table1689106[[#This Row],[Mean Value]]+$V$2</f>
        <v>3.527303060242065</v>
      </c>
      <c r="H396" s="6">
        <f>Table1689106[[#This Row],[Mean Value]]-$V$2</f>
        <v>3.4874096469402533</v>
      </c>
      <c r="I396" s="26">
        <f>Table1689106[[#This Row],[Mean Value]]+$W$2</f>
        <v>3.5472497668929703</v>
      </c>
      <c r="J396" s="26">
        <f>Table1689106[[#This Row],[Mean Value]]-($W$2)</f>
        <v>3.467462940289348</v>
      </c>
      <c r="K396" s="8">
        <f>Table1689106[[#This Row],[Mean Value]]+$X$2</f>
        <v>3.5671964735438761</v>
      </c>
      <c r="L396" s="9">
        <f>Table1689106[[#This Row],[Mean Value]]-$X$2</f>
        <v>3.4475162336384422</v>
      </c>
      <c r="M396" s="23" t="str">
        <f t="array" ref="M396">IF(OR(D396&lt;$AF$2, D396&gt;$AE$2), "Yes", "No")</f>
        <v>No</v>
      </c>
      <c r="N396" s="3"/>
      <c r="O396" s="3" t="b">
        <f>AND(Table1689106[[#This Row],[Measured Value]]&gt;Table1689106[[#This Row],[Mean Value]],D395&gt;E395,D394&gt;E394,D393&gt;E393,D392&gt;E392,D391&gt;E391,D390&gt;E390,D389&gt;E389)</f>
        <v>0</v>
      </c>
      <c r="P396" s="3" t="b">
        <f>AND(Table1689106[[#This Row],[Measured Value]]&lt;Table1689106[[#This Row],[Mean Value]],D395&lt;E395,D394&lt;E394,D393&lt;E393,D392&lt;E392,D391&lt;E391,D390&lt;E390,D389&lt;E389)</f>
        <v>0</v>
      </c>
      <c r="Q396" s="3" t="b">
        <f>AND(Table1689106[[#This Row],[Measured Value]]&gt;E395,E395&gt;E394,E394&gt;E393,E393&gt;E392,E392&gt;E391)</f>
        <v>0</v>
      </c>
      <c r="R396" s="3" t="b">
        <f>AND(Table1689106[[#This Row],[Measured Value]]&lt;E395,E395&lt;E394,E394&lt;E393,E393&lt;E392,E392&lt;E391)</f>
        <v>0</v>
      </c>
      <c r="S396" s="3" t="b">
        <f>AND(Table1689106[[#This Row],[Measured Value]]&gt;E395,E395&lt;E394,E394&gt;E393,E393&lt;E392,E392&gt;E391,E391&lt;E390,E390&gt;E389,E389&lt;E388,E388&gt;E387,E387&lt;E386,E386&gt;E385,E385&lt;E384,E384&gt;E383)</f>
        <v>0</v>
      </c>
      <c r="T396" s="3" t="b">
        <f>AND(Table1689106[[#This Row],[Measured Value]]&lt;F395,F395&gt;F394,F394&lt;F393,F393&gt;F392,F392&lt;F391,F391&gt;F390,F390&lt;F389,F389&gt;F388,F388&lt;F387,F387&gt;F386,F386&lt;F385,F385&gt;F384,F384&lt;F383)</f>
        <v>0</v>
      </c>
      <c r="AB396"/>
      <c r="AC396"/>
      <c r="AF396"/>
      <c r="AH396"/>
    </row>
    <row r="397" spans="1:34" x14ac:dyDescent="0.25">
      <c r="A397" s="2">
        <v>43378</v>
      </c>
      <c r="B397" s="17">
        <v>1142</v>
      </c>
      <c r="C397" s="21" t="s">
        <v>31</v>
      </c>
      <c r="D397" s="25">
        <v>3.5</v>
      </c>
      <c r="E397" s="22">
        <f>'[1]pH meter #2__083118AM'!$O$2</f>
        <v>3.5073563535911592</v>
      </c>
      <c r="F3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43378.487500000003</v>
      </c>
      <c r="G397" s="6">
        <f>Table1689106[[#This Row],[Mean Value]]+$V$2</f>
        <v>3.527303060242065</v>
      </c>
      <c r="H397" s="6">
        <f>Table1689106[[#This Row],[Mean Value]]-$V$2</f>
        <v>3.4874096469402533</v>
      </c>
      <c r="I397" s="26">
        <f>Table1689106[[#This Row],[Mean Value]]+$W$2</f>
        <v>3.5472497668929703</v>
      </c>
      <c r="J397" s="26">
        <f>Table1689106[[#This Row],[Mean Value]]-($W$2)</f>
        <v>3.467462940289348</v>
      </c>
      <c r="K397" s="8">
        <f>Table1689106[[#This Row],[Mean Value]]+$X$2</f>
        <v>3.5671964735438761</v>
      </c>
      <c r="L397" s="9">
        <f>Table1689106[[#This Row],[Mean Value]]-$X$2</f>
        <v>3.4475162336384422</v>
      </c>
      <c r="M397" s="23" t="str">
        <f t="array" ref="M397">IF(OR(D397&lt;$AF$2, D397&gt;$AE$2), "Yes", "No")</f>
        <v>No</v>
      </c>
      <c r="N397" s="3"/>
      <c r="O397" s="3" t="b">
        <f>AND(Table1689106[[#This Row],[Measured Value]]&gt;Table1689106[[#This Row],[Mean Value]],D396&gt;E396,D395&gt;E395,D394&gt;E394,D393&gt;E393,D392&gt;E392,D391&gt;E391,D390&gt;E390)</f>
        <v>0</v>
      </c>
      <c r="P397" s="3" t="b">
        <f>AND(Table1689106[[#This Row],[Measured Value]]&lt;Table1689106[[#This Row],[Mean Value]],D396&lt;E396,D395&lt;E395,D394&lt;E394,D393&lt;E393,D392&lt;E392,D391&lt;E391,D390&lt;E390)</f>
        <v>0</v>
      </c>
      <c r="Q397" s="3" t="b">
        <f>AND(Table1689106[[#This Row],[Measured Value]]&gt;E396,E396&gt;E395,E395&gt;E394,E394&gt;E393,E393&gt;E392)</f>
        <v>0</v>
      </c>
      <c r="R397" s="3" t="b">
        <f>AND(Table1689106[[#This Row],[Measured Value]]&lt;E396,E396&lt;E395,E395&lt;E394,E394&lt;E393,E393&lt;E392)</f>
        <v>0</v>
      </c>
      <c r="S397" s="3" t="b">
        <f>AND(Table1689106[[#This Row],[Measured Value]]&gt;E396,E396&lt;E395,E395&gt;E394,E394&lt;E393,E393&gt;E392,E392&lt;E391,E391&gt;E390,E390&lt;E389,E389&gt;E388,E388&lt;E387,E387&gt;E386,E386&lt;E385,E385&gt;E384)</f>
        <v>0</v>
      </c>
      <c r="T397" s="3" t="b">
        <f>AND(Table1689106[[#This Row],[Measured Value]]&lt;F396,F396&gt;F395,F395&lt;F394,F394&gt;F393,F393&lt;F392,F392&gt;F391,F391&lt;F390,F390&gt;F389,F389&lt;F388,F388&gt;F387,F387&lt;F386,F386&gt;F385,F385&lt;F384)</f>
        <v>0</v>
      </c>
      <c r="AB397"/>
      <c r="AC397"/>
      <c r="AF397"/>
      <c r="AH397"/>
    </row>
    <row r="398" spans="1:34" x14ac:dyDescent="0.25">
      <c r="A398" s="2">
        <v>43378</v>
      </c>
      <c r="B398" s="17">
        <v>1235</v>
      </c>
      <c r="C398" s="21" t="s">
        <v>30</v>
      </c>
      <c r="D398" s="25">
        <v>3.48</v>
      </c>
      <c r="E398" s="22">
        <f>'[1]pH meter #2__083118AM'!$O$2</f>
        <v>3.5073563535911592</v>
      </c>
      <c r="F3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43378.524305555555</v>
      </c>
      <c r="G398" s="6">
        <f>Table1689106[[#This Row],[Mean Value]]+$V$2</f>
        <v>3.527303060242065</v>
      </c>
      <c r="H398" s="6">
        <f>Table1689106[[#This Row],[Mean Value]]-$V$2</f>
        <v>3.4874096469402533</v>
      </c>
      <c r="I398" s="26">
        <f>Table1689106[[#This Row],[Mean Value]]+$W$2</f>
        <v>3.5472497668929703</v>
      </c>
      <c r="J398" s="26">
        <f>Table1689106[[#This Row],[Mean Value]]-($W$2)</f>
        <v>3.467462940289348</v>
      </c>
      <c r="K398" s="8">
        <f>Table1689106[[#This Row],[Mean Value]]+$X$2</f>
        <v>3.5671964735438761</v>
      </c>
      <c r="L398" s="9">
        <f>Table1689106[[#This Row],[Mean Value]]-$X$2</f>
        <v>3.4475162336384422</v>
      </c>
      <c r="M398" s="23" t="str">
        <f t="array" ref="M398">IF(OR(D398&lt;$AF$2, D398&gt;$AE$2), "Yes", "No")</f>
        <v>No</v>
      </c>
      <c r="N398" s="3"/>
      <c r="O398" s="3" t="b">
        <f>AND(Table1689106[[#This Row],[Measured Value]]&gt;Table1689106[[#This Row],[Mean Value]],D397&gt;E397,D396&gt;E396,D395&gt;E395,D394&gt;E394,D393&gt;E393,D392&gt;E392,D391&gt;E391)</f>
        <v>0</v>
      </c>
      <c r="P398" s="3" t="b">
        <f>AND(Table1689106[[#This Row],[Measured Value]]&lt;Table1689106[[#This Row],[Mean Value]],D397&lt;E397,D396&lt;E396,D395&lt;E395,D394&lt;E394,D393&lt;E393,D392&lt;E392,D391&lt;E391)</f>
        <v>0</v>
      </c>
      <c r="Q398" s="3" t="b">
        <f>AND(Table1689106[[#This Row],[Measured Value]]&gt;E397,E397&gt;E396,E396&gt;E395,E395&gt;E394,E394&gt;E393)</f>
        <v>0</v>
      </c>
      <c r="R398" s="3" t="b">
        <f>AND(Table1689106[[#This Row],[Measured Value]]&lt;E397,E397&lt;E396,E396&lt;E395,E395&lt;E394,E394&lt;E393)</f>
        <v>0</v>
      </c>
      <c r="S398" s="3" t="b">
        <f>AND(Table1689106[[#This Row],[Measured Value]]&gt;E397,E397&lt;E396,E396&gt;E395,E395&lt;E394,E394&gt;E393,E393&lt;E392,E392&gt;E391,E391&lt;E390,E390&gt;E389,E389&lt;E388,E388&gt;E387,E387&lt;E386,E386&gt;E385)</f>
        <v>0</v>
      </c>
      <c r="T398" s="3" t="b">
        <f>AND(Table1689106[[#This Row],[Measured Value]]&lt;F397,F397&gt;F396,F396&lt;F395,F395&gt;F394,F394&lt;F393,F393&gt;F392,F392&lt;F391,F391&gt;F390,F390&lt;F389,F389&gt;F388,F388&lt;F387,F387&gt;F386,F386&lt;F385)</f>
        <v>0</v>
      </c>
      <c r="AB398"/>
      <c r="AC398"/>
      <c r="AF398"/>
      <c r="AH398"/>
    </row>
    <row r="399" spans="1:34" x14ac:dyDescent="0.25">
      <c r="A399" s="2">
        <v>43378</v>
      </c>
      <c r="B399" s="17">
        <v>1258</v>
      </c>
      <c r="C399" s="21" t="s">
        <v>34</v>
      </c>
      <c r="D399" s="25">
        <v>3.48</v>
      </c>
      <c r="E399" s="22">
        <f>'[1]pH meter #2__083118AM'!$O$2</f>
        <v>3.5073563535911592</v>
      </c>
      <c r="F3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43378.540277777778</v>
      </c>
      <c r="G399" s="6">
        <f>Table1689106[[#This Row],[Mean Value]]+$V$2</f>
        <v>3.527303060242065</v>
      </c>
      <c r="H399" s="6">
        <f>Table1689106[[#This Row],[Mean Value]]-$V$2</f>
        <v>3.4874096469402533</v>
      </c>
      <c r="I399" s="26">
        <f>Table1689106[[#This Row],[Mean Value]]+$W$2</f>
        <v>3.5472497668929703</v>
      </c>
      <c r="J399" s="26">
        <f>Table1689106[[#This Row],[Mean Value]]-($W$2)</f>
        <v>3.467462940289348</v>
      </c>
      <c r="K399" s="8">
        <f>Table1689106[[#This Row],[Mean Value]]+$X$2</f>
        <v>3.5671964735438761</v>
      </c>
      <c r="L399" s="9">
        <f>Table1689106[[#This Row],[Mean Value]]-$X$2</f>
        <v>3.4475162336384422</v>
      </c>
      <c r="M399" s="23" t="str">
        <f t="array" ref="M399">IF(OR(D399&lt;$AF$2, D399&gt;$AE$2), "Yes", "No")</f>
        <v>No</v>
      </c>
      <c r="N399" s="3"/>
      <c r="O399" s="3" t="b">
        <f>AND(Table1689106[[#This Row],[Measured Value]]&gt;Table1689106[[#This Row],[Mean Value]],D398&gt;E398,D397&gt;E397,D396&gt;E396,D395&gt;E395,D394&gt;E394,D393&gt;E393,D392&gt;E392)</f>
        <v>0</v>
      </c>
      <c r="P399" s="3" t="b">
        <f>AND(Table1689106[[#This Row],[Measured Value]]&lt;Table1689106[[#This Row],[Mean Value]],D398&lt;E398,D397&lt;E397,D396&lt;E396,D395&lt;E395,D394&lt;E394,D393&lt;E393,D392&lt;E392)</f>
        <v>0</v>
      </c>
      <c r="Q399" s="3" t="b">
        <f>AND(Table1689106[[#This Row],[Measured Value]]&gt;E398,E398&gt;E397,E397&gt;E396,E396&gt;E395,E395&gt;E394)</f>
        <v>0</v>
      </c>
      <c r="R399" s="3" t="b">
        <f>AND(Table1689106[[#This Row],[Measured Value]]&lt;E398,E398&lt;E397,E397&lt;E396,E396&lt;E395,E395&lt;E394)</f>
        <v>0</v>
      </c>
      <c r="S399" s="3" t="b">
        <f>AND(Table1689106[[#This Row],[Measured Value]]&gt;E398,E398&lt;E397,E397&gt;E396,E396&lt;E395,E395&gt;E394,E394&lt;E393,E393&gt;E392,E392&lt;E391,E391&gt;E390,E390&lt;E389,E389&gt;E388,E388&lt;E387,E387&gt;E386)</f>
        <v>0</v>
      </c>
      <c r="T399" s="3" t="b">
        <f>AND(Table1689106[[#This Row],[Measured Value]]&lt;F398,F398&gt;F397,F397&lt;F396,F396&gt;F395,F395&lt;F394,F394&gt;F393,F393&lt;F392,F392&gt;F391,F391&lt;F390,F390&gt;F389,F389&lt;F388,F388&gt;F387,F387&lt;F386)</f>
        <v>0</v>
      </c>
      <c r="AB399"/>
      <c r="AC399"/>
      <c r="AF399"/>
      <c r="AH399"/>
    </row>
    <row r="400" spans="1:34" x14ac:dyDescent="0.25">
      <c r="A400" s="2">
        <v>43378</v>
      </c>
      <c r="B400" s="17">
        <v>1328</v>
      </c>
      <c r="C400" s="21" t="s">
        <v>40</v>
      </c>
      <c r="D400" s="25">
        <v>3.47</v>
      </c>
      <c r="E400" s="22">
        <f>'[1]pH meter #2__083118AM'!$O$2</f>
        <v>3.5073563535911592</v>
      </c>
      <c r="F4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43378.561111111114</v>
      </c>
      <c r="G400" s="6">
        <f>Table1689106[[#This Row],[Mean Value]]+$V$2</f>
        <v>3.527303060242065</v>
      </c>
      <c r="H400" s="6">
        <f>Table1689106[[#This Row],[Mean Value]]-$V$2</f>
        <v>3.4874096469402533</v>
      </c>
      <c r="I400" s="26">
        <f>Table1689106[[#This Row],[Mean Value]]+$W$2</f>
        <v>3.5472497668929703</v>
      </c>
      <c r="J400" s="26">
        <f>Table1689106[[#This Row],[Mean Value]]-($W$2)</f>
        <v>3.467462940289348</v>
      </c>
      <c r="K400" s="8">
        <f>Table1689106[[#This Row],[Mean Value]]+$X$2</f>
        <v>3.5671964735438761</v>
      </c>
      <c r="L400" s="9">
        <f>Table1689106[[#This Row],[Mean Value]]-$X$2</f>
        <v>3.4475162336384422</v>
      </c>
      <c r="M400" s="23" t="str">
        <f t="array" ref="M400">IF(OR(D400&lt;$AF$2, D400&gt;$AE$2), "Yes", "No")</f>
        <v>No</v>
      </c>
      <c r="N400" s="3"/>
      <c r="O400" s="3" t="b">
        <f>AND(Table1689106[[#This Row],[Measured Value]]&gt;Table1689106[[#This Row],[Mean Value]],D399&gt;E399,D398&gt;E398,D397&gt;E397,D396&gt;E396,D395&gt;E395,D394&gt;E394,D393&gt;E393)</f>
        <v>0</v>
      </c>
      <c r="P400" s="3" t="b">
        <f>AND(Table1689106[[#This Row],[Measured Value]]&lt;Table1689106[[#This Row],[Mean Value]],D399&lt;E399,D398&lt;E398,D397&lt;E397,D396&lt;E396,D395&lt;E395,D394&lt;E394,D393&lt;E393)</f>
        <v>0</v>
      </c>
      <c r="Q400" s="3" t="b">
        <f>AND(Table1689106[[#This Row],[Measured Value]]&gt;E399,E399&gt;E398,E398&gt;E397,E397&gt;E396,E396&gt;E395)</f>
        <v>0</v>
      </c>
      <c r="R400" s="3" t="b">
        <f>AND(Table1689106[[#This Row],[Measured Value]]&lt;E399,E399&lt;E398,E398&lt;E397,E397&lt;E396,E396&lt;E395)</f>
        <v>0</v>
      </c>
      <c r="S400" s="3" t="b">
        <f>AND(Table1689106[[#This Row],[Measured Value]]&gt;E399,E399&lt;E398,E398&gt;E397,E397&lt;E396,E396&gt;E395,E395&lt;E394,E394&gt;E393,E393&lt;E392,E392&gt;E391,E391&lt;E390,E390&gt;E389,E389&lt;E388,E388&gt;E387)</f>
        <v>0</v>
      </c>
      <c r="T400" s="3" t="b">
        <f>AND(Table1689106[[#This Row],[Measured Value]]&lt;F399,F399&gt;F398,F398&lt;F397,F397&gt;F396,F396&lt;F395,F395&gt;F394,F394&lt;F393,F393&gt;F392,F392&lt;F391,F391&gt;F390,F390&lt;F389,F389&gt;F388,F388&lt;F387)</f>
        <v>0</v>
      </c>
      <c r="AB400"/>
      <c r="AC400"/>
      <c r="AF400"/>
      <c r="AH400"/>
    </row>
    <row r="401" spans="1:34" x14ac:dyDescent="0.25">
      <c r="A401" s="2">
        <v>43378</v>
      </c>
      <c r="B401" s="17">
        <v>1435</v>
      </c>
      <c r="C401" s="21" t="s">
        <v>48</v>
      </c>
      <c r="D401" s="25">
        <v>3.49</v>
      </c>
      <c r="E401" s="22">
        <f>'[1]pH meter #2__083118AM'!$O$2</f>
        <v>3.5073563535911592</v>
      </c>
      <c r="F4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43378.607638888891</v>
      </c>
      <c r="G401" s="6">
        <f>Table1689106[[#This Row],[Mean Value]]+$V$2</f>
        <v>3.527303060242065</v>
      </c>
      <c r="H401" s="6">
        <f>Table1689106[[#This Row],[Mean Value]]-$V$2</f>
        <v>3.4874096469402533</v>
      </c>
      <c r="I401" s="26">
        <f>Table1689106[[#This Row],[Mean Value]]+$W$2</f>
        <v>3.5472497668929703</v>
      </c>
      <c r="J401" s="26">
        <f>Table1689106[[#This Row],[Mean Value]]-($W$2)</f>
        <v>3.467462940289348</v>
      </c>
      <c r="K401" s="8">
        <f>Table1689106[[#This Row],[Mean Value]]+$X$2</f>
        <v>3.5671964735438761</v>
      </c>
      <c r="L401" s="9">
        <f>Table1689106[[#This Row],[Mean Value]]-$X$2</f>
        <v>3.4475162336384422</v>
      </c>
      <c r="M401" s="23" t="str">
        <f t="array" ref="M401">IF(OR(D401&lt;$AF$2, D401&gt;$AE$2), "Yes", "No")</f>
        <v>No</v>
      </c>
      <c r="N401" s="3"/>
      <c r="O401" s="3" t="b">
        <f>AND(Table1689106[[#This Row],[Measured Value]]&gt;Table1689106[[#This Row],[Mean Value]],D400&gt;E400,D399&gt;E399,D398&gt;E398,D397&gt;E397,D396&gt;E396,D395&gt;E395,D394&gt;E394)</f>
        <v>0</v>
      </c>
      <c r="P401" s="3" t="b">
        <f>AND(Table1689106[[#This Row],[Measured Value]]&lt;Table1689106[[#This Row],[Mean Value]],D400&lt;E400,D399&lt;E399,D398&lt;E398,D397&lt;E397,D396&lt;E396,D395&lt;E395,D394&lt;E394)</f>
        <v>0</v>
      </c>
      <c r="Q401" s="3" t="b">
        <f>AND(Table1689106[[#This Row],[Measured Value]]&gt;E400,E400&gt;E399,E399&gt;E398,E398&gt;E397,E397&gt;E396)</f>
        <v>0</v>
      </c>
      <c r="R401" s="3" t="b">
        <f>AND(Table1689106[[#This Row],[Measured Value]]&lt;E400,E400&lt;E399,E399&lt;E398,E398&lt;E397,E397&lt;E396)</f>
        <v>0</v>
      </c>
      <c r="S401" s="3" t="b">
        <f>AND(Table1689106[[#This Row],[Measured Value]]&gt;E400,E400&lt;E399,E399&gt;E398,E398&lt;E397,E397&gt;E396,E396&lt;E395,E395&gt;E394,E394&lt;E393,E393&gt;E392,E392&lt;E391,E391&gt;E390,E390&lt;E389,E389&gt;E388)</f>
        <v>0</v>
      </c>
      <c r="T401" s="3" t="b">
        <f>AND(Table1689106[[#This Row],[Measured Value]]&lt;F400,F400&gt;F399,F399&lt;F398,F398&gt;F397,F397&lt;F396,F396&gt;F395,F395&lt;F394,F394&gt;F393,F393&lt;F392,F392&gt;F391,F391&lt;F390,F390&gt;F389,F389&lt;F388)</f>
        <v>0</v>
      </c>
      <c r="AB401"/>
      <c r="AC401"/>
      <c r="AF401"/>
      <c r="AH401"/>
    </row>
    <row r="402" spans="1:34" x14ac:dyDescent="0.25">
      <c r="A402" s="2">
        <v>43378</v>
      </c>
      <c r="B402" s="17">
        <v>1457</v>
      </c>
      <c r="C402" s="21" t="s">
        <v>34</v>
      </c>
      <c r="D402" s="25">
        <v>3.49</v>
      </c>
      <c r="E402" s="22">
        <f>'[1]pH meter #2__083118AM'!$O$2</f>
        <v>3.5073563535911592</v>
      </c>
      <c r="F4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43378.622916666667</v>
      </c>
      <c r="G402" s="6">
        <f>Table1689106[[#This Row],[Mean Value]]+$V$2</f>
        <v>3.527303060242065</v>
      </c>
      <c r="H402" s="6">
        <f>Table1689106[[#This Row],[Mean Value]]-$V$2</f>
        <v>3.4874096469402533</v>
      </c>
      <c r="I402" s="26">
        <f>Table1689106[[#This Row],[Mean Value]]+$W$2</f>
        <v>3.5472497668929703</v>
      </c>
      <c r="J402" s="26">
        <f>Table1689106[[#This Row],[Mean Value]]-($W$2)</f>
        <v>3.467462940289348</v>
      </c>
      <c r="K402" s="8">
        <f>Table1689106[[#This Row],[Mean Value]]+$X$2</f>
        <v>3.5671964735438761</v>
      </c>
      <c r="L402" s="9">
        <f>Table1689106[[#This Row],[Mean Value]]-$X$2</f>
        <v>3.4475162336384422</v>
      </c>
      <c r="M402" s="23" t="str">
        <f t="array" ref="M402">IF(OR(D402&lt;$AF$2, D402&gt;$AE$2), "Yes", "No")</f>
        <v>No</v>
      </c>
      <c r="N402" s="3"/>
      <c r="O402" s="3" t="b">
        <f>AND(Table1689106[[#This Row],[Measured Value]]&gt;Table1689106[[#This Row],[Mean Value]],D401&gt;E401,D400&gt;E400,D399&gt;E399,D398&gt;E398,D397&gt;E397,D396&gt;E396,D395&gt;E395)</f>
        <v>0</v>
      </c>
      <c r="P402" s="3" t="b">
        <f>AND(Table1689106[[#This Row],[Measured Value]]&lt;Table1689106[[#This Row],[Mean Value]],D401&lt;E401,D400&lt;E400,D399&lt;E399,D398&lt;E398,D397&lt;E397,D396&lt;E396,D395&lt;E395)</f>
        <v>1</v>
      </c>
      <c r="Q402" s="3" t="b">
        <f>AND(Table1689106[[#This Row],[Measured Value]]&gt;E401,E401&gt;E400,E400&gt;E399,E399&gt;E398,E398&gt;E397)</f>
        <v>0</v>
      </c>
      <c r="R402" s="3" t="b">
        <f>AND(Table1689106[[#This Row],[Measured Value]]&lt;E401,E401&lt;E400,E400&lt;E399,E399&lt;E398,E398&lt;E397)</f>
        <v>0</v>
      </c>
      <c r="S402" s="3" t="b">
        <f>AND(Table1689106[[#This Row],[Measured Value]]&gt;E401,E401&lt;E400,E400&gt;E399,E399&lt;E398,E398&gt;E397,E397&lt;E396,E396&gt;E395,E395&lt;E394,E394&gt;E393,E393&lt;E392,E392&gt;E391,E391&lt;E390,E390&gt;E389)</f>
        <v>0</v>
      </c>
      <c r="T402" s="3" t="b">
        <f>AND(Table1689106[[#This Row],[Measured Value]]&lt;F401,F401&gt;F400,F400&lt;F399,F399&gt;F398,F398&lt;F397,F397&gt;F396,F396&lt;F395,F395&gt;F394,F394&lt;F393,F393&gt;F392,F392&lt;F391,F391&gt;F390,F390&lt;F389)</f>
        <v>0</v>
      </c>
      <c r="AB402"/>
      <c r="AC402"/>
      <c r="AF402"/>
      <c r="AH402"/>
    </row>
    <row r="403" spans="1:34" x14ac:dyDescent="0.25">
      <c r="A403" s="2">
        <v>43378</v>
      </c>
      <c r="B403" s="17">
        <v>1531</v>
      </c>
      <c r="C403" s="21" t="s">
        <v>31</v>
      </c>
      <c r="D403" s="25">
        <v>3.48</v>
      </c>
      <c r="E403" s="22">
        <f>'[1]pH meter #2__083118AM'!$O$2</f>
        <v>3.5073563535911592</v>
      </c>
      <c r="F4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43378.646527777775</v>
      </c>
      <c r="G403" s="6">
        <f>Table1689106[[#This Row],[Mean Value]]+$V$2</f>
        <v>3.527303060242065</v>
      </c>
      <c r="H403" s="6">
        <f>Table1689106[[#This Row],[Mean Value]]-$V$2</f>
        <v>3.4874096469402533</v>
      </c>
      <c r="I403" s="26">
        <f>Table1689106[[#This Row],[Mean Value]]+$W$2</f>
        <v>3.5472497668929703</v>
      </c>
      <c r="J403" s="26">
        <f>Table1689106[[#This Row],[Mean Value]]-($W$2)</f>
        <v>3.467462940289348</v>
      </c>
      <c r="K403" s="8">
        <f>Table1689106[[#This Row],[Mean Value]]+$X$2</f>
        <v>3.5671964735438761</v>
      </c>
      <c r="L403" s="9">
        <f>Table1689106[[#This Row],[Mean Value]]-$X$2</f>
        <v>3.4475162336384422</v>
      </c>
      <c r="M403" s="23" t="str">
        <f t="array" ref="M403">IF(OR(D403&lt;$AF$2, D403&gt;$AE$2), "Yes", "No")</f>
        <v>No</v>
      </c>
      <c r="N403" s="3"/>
      <c r="O403" s="3" t="b">
        <f>AND(Table1689106[[#This Row],[Measured Value]]&gt;Table1689106[[#This Row],[Mean Value]],D402&gt;E402,D401&gt;E401,D400&gt;E400,D399&gt;E399,D398&gt;E398,D397&gt;E397,D396&gt;E396)</f>
        <v>0</v>
      </c>
      <c r="P403" s="3" t="b">
        <f>AND(Table1689106[[#This Row],[Measured Value]]&lt;Table1689106[[#This Row],[Mean Value]],D402&lt;E402,D401&lt;E401,D400&lt;E400,D399&lt;E399,D398&lt;E398,D397&lt;E397,D396&lt;E396)</f>
        <v>1</v>
      </c>
      <c r="Q403" s="3" t="b">
        <f>AND(Table1689106[[#This Row],[Measured Value]]&gt;E402,E402&gt;E401,E401&gt;E400,E400&gt;E399,E399&gt;E398)</f>
        <v>0</v>
      </c>
      <c r="R403" s="3" t="b">
        <f>AND(Table1689106[[#This Row],[Measured Value]]&lt;E402,E402&lt;E401,E401&lt;E400,E400&lt;E399,E399&lt;E398)</f>
        <v>0</v>
      </c>
      <c r="S403" s="3" t="b">
        <f>AND(Table1689106[[#This Row],[Measured Value]]&gt;E402,E402&lt;E401,E401&gt;E400,E400&lt;E399,E399&gt;E398,E398&lt;E397,E397&gt;E396,E396&lt;E395,E395&gt;E394,E394&lt;E393,E393&gt;E392,E392&lt;E391,E391&gt;E390)</f>
        <v>0</v>
      </c>
      <c r="T403" s="3" t="b">
        <f>AND(Table1689106[[#This Row],[Measured Value]]&lt;F402,F402&gt;F401,F401&lt;F400,F400&gt;F399,F399&lt;F398,F398&gt;F397,F397&lt;F396,F396&gt;F395,F395&lt;F394,F394&gt;F393,F393&lt;F392,F392&gt;F391,F391&lt;F390)</f>
        <v>0</v>
      </c>
      <c r="AB403"/>
      <c r="AC403"/>
      <c r="AF403"/>
      <c r="AH403"/>
    </row>
    <row r="404" spans="1:34" x14ac:dyDescent="0.25">
      <c r="A404" s="2">
        <v>43378</v>
      </c>
      <c r="B404" s="17">
        <v>1639</v>
      </c>
      <c r="C404" s="21" t="s">
        <v>34</v>
      </c>
      <c r="D404" s="25">
        <v>3.49</v>
      </c>
      <c r="E404" s="22">
        <f>'[1]pH meter #2__083118AM'!$O$2</f>
        <v>3.5073563535911592</v>
      </c>
      <c r="F4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43378.693749999999</v>
      </c>
      <c r="G404" s="6">
        <f>Table1689106[[#This Row],[Mean Value]]+$V$2</f>
        <v>3.527303060242065</v>
      </c>
      <c r="H404" s="6">
        <f>Table1689106[[#This Row],[Mean Value]]-$V$2</f>
        <v>3.4874096469402533</v>
      </c>
      <c r="I404" s="26">
        <f>Table1689106[[#This Row],[Mean Value]]+$W$2</f>
        <v>3.5472497668929703</v>
      </c>
      <c r="J404" s="26">
        <f>Table1689106[[#This Row],[Mean Value]]-($W$2)</f>
        <v>3.467462940289348</v>
      </c>
      <c r="K404" s="8">
        <f>Table1689106[[#This Row],[Mean Value]]+$X$2</f>
        <v>3.5671964735438761</v>
      </c>
      <c r="L404" s="9">
        <f>Table1689106[[#This Row],[Mean Value]]-$X$2</f>
        <v>3.4475162336384422</v>
      </c>
      <c r="M404" s="23" t="str">
        <f t="array" ref="M404">IF(OR(D404&lt;$AF$2, D404&gt;$AE$2), "Yes", "No")</f>
        <v>No</v>
      </c>
      <c r="N404" s="3"/>
      <c r="O404" s="3" t="b">
        <f>AND(Table1689106[[#This Row],[Measured Value]]&gt;Table1689106[[#This Row],[Mean Value]],D403&gt;E403,D402&gt;E402,D401&gt;E401,D400&gt;E400,D399&gt;E399,D398&gt;E398,D397&gt;E397)</f>
        <v>0</v>
      </c>
      <c r="P404" s="3" t="b">
        <f>AND(Table1689106[[#This Row],[Measured Value]]&lt;Table1689106[[#This Row],[Mean Value]],D403&lt;E403,D402&lt;E402,D401&lt;E401,D400&lt;E400,D399&lt;E399,D398&lt;E398,D397&lt;E397)</f>
        <v>1</v>
      </c>
      <c r="Q404" s="3" t="b">
        <f>AND(Table1689106[[#This Row],[Measured Value]]&gt;E403,E403&gt;E402,E402&gt;E401,E401&gt;E400,E400&gt;E399)</f>
        <v>0</v>
      </c>
      <c r="R404" s="3" t="b">
        <f>AND(Table1689106[[#This Row],[Measured Value]]&lt;E403,E403&lt;E402,E402&lt;E401,E401&lt;E400,E400&lt;E399)</f>
        <v>0</v>
      </c>
      <c r="S404" s="3" t="b">
        <f>AND(Table1689106[[#This Row],[Measured Value]]&gt;E403,E403&lt;E402,E402&gt;E401,E401&lt;E400,E400&gt;E399,E399&lt;E398,E398&gt;E397,E397&lt;E396,E396&gt;E395,E395&lt;E394,E394&gt;E393,E393&lt;E392,E392&gt;E391)</f>
        <v>0</v>
      </c>
      <c r="T404" s="3" t="b">
        <f>AND(Table1689106[[#This Row],[Measured Value]]&lt;F403,F403&gt;F402,F402&lt;F401,F401&gt;F400,F400&lt;F399,F399&gt;F398,F398&lt;F397,F397&gt;F396,F396&lt;F395,F395&gt;F394,F394&lt;F393,F393&gt;F392,F392&lt;F391)</f>
        <v>0</v>
      </c>
      <c r="AB404"/>
      <c r="AC404"/>
      <c r="AF404"/>
      <c r="AH404"/>
    </row>
    <row r="405" spans="1:34" x14ac:dyDescent="0.25">
      <c r="A405" s="2">
        <v>43378</v>
      </c>
      <c r="B405" s="17">
        <v>1647</v>
      </c>
      <c r="C405" s="21" t="s">
        <v>32</v>
      </c>
      <c r="D405" s="25">
        <v>3.49</v>
      </c>
      <c r="E405" s="22">
        <f>'[1]pH meter #2__083118AM'!$O$2</f>
        <v>3.5073563535911592</v>
      </c>
      <c r="F4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43378.699305555558</v>
      </c>
      <c r="G405" s="6">
        <f>Table1689106[[#This Row],[Mean Value]]+$V$2</f>
        <v>3.527303060242065</v>
      </c>
      <c r="H405" s="6">
        <f>Table1689106[[#This Row],[Mean Value]]-$V$2</f>
        <v>3.4874096469402533</v>
      </c>
      <c r="I405" s="26">
        <f>Table1689106[[#This Row],[Mean Value]]+$W$2</f>
        <v>3.5472497668929703</v>
      </c>
      <c r="J405" s="26">
        <f>Table1689106[[#This Row],[Mean Value]]-($W$2)</f>
        <v>3.467462940289348</v>
      </c>
      <c r="K405" s="8">
        <f>Table1689106[[#This Row],[Mean Value]]+$X$2</f>
        <v>3.5671964735438761</v>
      </c>
      <c r="L405" s="9">
        <f>Table1689106[[#This Row],[Mean Value]]-$X$2</f>
        <v>3.4475162336384422</v>
      </c>
      <c r="M405" s="23" t="str">
        <f t="array" ref="M405">IF(OR(D405&lt;$AF$2, D405&gt;$AE$2), "Yes", "No")</f>
        <v>No</v>
      </c>
      <c r="N405" s="3"/>
      <c r="O405" s="3" t="b">
        <f>AND(Table1689106[[#This Row],[Measured Value]]&gt;Table1689106[[#This Row],[Mean Value]],D404&gt;E404,D403&gt;E403,D402&gt;E402,D401&gt;E401,D400&gt;E400,D399&gt;E399,D398&gt;E398)</f>
        <v>0</v>
      </c>
      <c r="P405" s="3" t="b">
        <f>AND(Table1689106[[#This Row],[Measured Value]]&lt;Table1689106[[#This Row],[Mean Value]],D404&lt;E404,D403&lt;E403,D402&lt;E402,D401&lt;E401,D400&lt;E400,D399&lt;E399,D398&lt;E398)</f>
        <v>1</v>
      </c>
      <c r="Q405" s="3" t="b">
        <f>AND(Table1689106[[#This Row],[Measured Value]]&gt;E404,E404&gt;E403,E403&gt;E402,E402&gt;E401,E401&gt;E400)</f>
        <v>0</v>
      </c>
      <c r="R405" s="3" t="b">
        <f>AND(Table1689106[[#This Row],[Measured Value]]&lt;E404,E404&lt;E403,E403&lt;E402,E402&lt;E401,E401&lt;E400)</f>
        <v>0</v>
      </c>
      <c r="S405" s="3" t="b">
        <f>AND(Table1689106[[#This Row],[Measured Value]]&gt;E404,E404&lt;E403,E403&gt;E402,E402&lt;E401,E401&gt;E400,E400&lt;E399,E399&gt;E398,E398&lt;E397,E397&gt;E396,E396&lt;E395,E395&gt;E394,E394&lt;E393,E393&gt;E392)</f>
        <v>0</v>
      </c>
      <c r="T405" s="3" t="b">
        <f>AND(Table1689106[[#This Row],[Measured Value]]&lt;F404,F404&gt;F403,F403&lt;F402,F402&gt;F401,F401&lt;F400,F400&gt;F399,F399&lt;F398,F398&gt;F397,F397&lt;F396,F396&gt;F395,F395&lt;F394,F394&gt;F393,F393&lt;F392)</f>
        <v>0</v>
      </c>
      <c r="AB405"/>
      <c r="AC405"/>
      <c r="AF405"/>
      <c r="AH405"/>
    </row>
    <row r="406" spans="1:34" x14ac:dyDescent="0.25">
      <c r="A406" s="2">
        <v>43378</v>
      </c>
      <c r="B406" s="17">
        <v>1703</v>
      </c>
      <c r="C406" s="21" t="s">
        <v>32</v>
      </c>
      <c r="D406" s="25">
        <v>3.49</v>
      </c>
      <c r="E406" s="22">
        <f>'[1]pH meter #2__083118AM'!$O$2</f>
        <v>3.5073563535911592</v>
      </c>
      <c r="F4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43378.710416666669</v>
      </c>
      <c r="G406" s="6">
        <f>Table1689106[[#This Row],[Mean Value]]+$V$2</f>
        <v>3.527303060242065</v>
      </c>
      <c r="H406" s="6">
        <f>Table1689106[[#This Row],[Mean Value]]-$V$2</f>
        <v>3.4874096469402533</v>
      </c>
      <c r="I406" s="26">
        <f>Table1689106[[#This Row],[Mean Value]]+$W$2</f>
        <v>3.5472497668929703</v>
      </c>
      <c r="J406" s="26">
        <f>Table1689106[[#This Row],[Mean Value]]-($W$2)</f>
        <v>3.467462940289348</v>
      </c>
      <c r="K406" s="8">
        <f>Table1689106[[#This Row],[Mean Value]]+$X$2</f>
        <v>3.5671964735438761</v>
      </c>
      <c r="L406" s="9">
        <f>Table1689106[[#This Row],[Mean Value]]-$X$2</f>
        <v>3.4475162336384422</v>
      </c>
      <c r="M406" s="23" t="str">
        <f t="array" ref="M406">IF(OR(D406&lt;$AF$2, D406&gt;$AE$2), "Yes", "No")</f>
        <v>No</v>
      </c>
      <c r="N406" s="3"/>
      <c r="O406" s="3" t="b">
        <f>AND(Table1689106[[#This Row],[Measured Value]]&gt;Table1689106[[#This Row],[Mean Value]],D405&gt;E405,D404&gt;E404,D403&gt;E403,D402&gt;E402,D401&gt;E401,D400&gt;E400,D399&gt;E399)</f>
        <v>0</v>
      </c>
      <c r="P406" s="3" t="b">
        <f>AND(Table1689106[[#This Row],[Measured Value]]&lt;Table1689106[[#This Row],[Mean Value]],D405&lt;E405,D404&lt;E404,D403&lt;E403,D402&lt;E402,D401&lt;E401,D400&lt;E400,D399&lt;E399)</f>
        <v>1</v>
      </c>
      <c r="Q406" s="3" t="b">
        <f>AND(Table1689106[[#This Row],[Measured Value]]&gt;E405,E405&gt;E404,E404&gt;E403,E403&gt;E402,E402&gt;E401)</f>
        <v>0</v>
      </c>
      <c r="R406" s="3" t="b">
        <f>AND(Table1689106[[#This Row],[Measured Value]]&lt;E405,E405&lt;E404,E404&lt;E403,E403&lt;E402,E402&lt;E401)</f>
        <v>0</v>
      </c>
      <c r="S406" s="3" t="b">
        <f>AND(Table1689106[[#This Row],[Measured Value]]&gt;E405,E405&lt;E404,E404&gt;E403,E403&lt;E402,E402&gt;E401,E401&lt;E400,E400&gt;E399,E399&lt;E398,E398&gt;E397,E397&lt;E396,E396&gt;E395,E395&lt;E394,E394&gt;E393)</f>
        <v>0</v>
      </c>
      <c r="T406" s="3" t="b">
        <f>AND(Table1689106[[#This Row],[Measured Value]]&lt;F405,F405&gt;F404,F404&lt;F403,F403&gt;F402,F402&lt;F401,F401&gt;F400,F400&lt;F399,F399&gt;F398,F398&lt;F397,F397&gt;F396,F396&lt;F395,F395&gt;F394,F394&lt;F393)</f>
        <v>0</v>
      </c>
      <c r="AB406"/>
      <c r="AC406"/>
      <c r="AF406"/>
      <c r="AH406"/>
    </row>
    <row r="407" spans="1:34" x14ac:dyDescent="0.25">
      <c r="A407" s="2">
        <v>43378</v>
      </c>
      <c r="B407" s="17">
        <v>1735</v>
      </c>
      <c r="C407" s="21" t="s">
        <v>26</v>
      </c>
      <c r="D407" s="25">
        <v>3.48</v>
      </c>
      <c r="E407" s="22">
        <f>'[1]pH meter #2__083118AM'!$O$2</f>
        <v>3.5073563535911592</v>
      </c>
      <c r="F4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43378.732638888891</v>
      </c>
      <c r="G407" s="6">
        <f>Table1689106[[#This Row],[Mean Value]]+$V$2</f>
        <v>3.527303060242065</v>
      </c>
      <c r="H407" s="6">
        <f>Table1689106[[#This Row],[Mean Value]]-$V$2</f>
        <v>3.4874096469402533</v>
      </c>
      <c r="I407" s="26">
        <f>Table1689106[[#This Row],[Mean Value]]+$W$2</f>
        <v>3.5472497668929703</v>
      </c>
      <c r="J407" s="26">
        <f>Table1689106[[#This Row],[Mean Value]]-($W$2)</f>
        <v>3.467462940289348</v>
      </c>
      <c r="K407" s="8">
        <f>Table1689106[[#This Row],[Mean Value]]+$X$2</f>
        <v>3.5671964735438761</v>
      </c>
      <c r="L407" s="9">
        <f>Table1689106[[#This Row],[Mean Value]]-$X$2</f>
        <v>3.4475162336384422</v>
      </c>
      <c r="M407" s="23" t="str">
        <f t="array" ref="M407">IF(OR(D407&lt;$AF$2, D407&gt;$AE$2), "Yes", "No")</f>
        <v>No</v>
      </c>
      <c r="N407" s="3"/>
      <c r="O407" s="3" t="b">
        <f>AND(Table1689106[[#This Row],[Measured Value]]&gt;Table1689106[[#This Row],[Mean Value]],D406&gt;E406,D405&gt;E405,D404&gt;E404,D403&gt;E403,D402&gt;E402,D401&gt;E401,D400&gt;E400)</f>
        <v>0</v>
      </c>
      <c r="P407" s="3" t="b">
        <f>AND(Table1689106[[#This Row],[Measured Value]]&lt;Table1689106[[#This Row],[Mean Value]],D406&lt;E406,D405&lt;E405,D404&lt;E404,D403&lt;E403,D402&lt;E402,D401&lt;E401,D400&lt;E400)</f>
        <v>1</v>
      </c>
      <c r="Q407" s="3" t="b">
        <f>AND(Table1689106[[#This Row],[Measured Value]]&gt;E406,E406&gt;E405,E405&gt;E404,E404&gt;E403,E403&gt;E402)</f>
        <v>0</v>
      </c>
      <c r="R407" s="3" t="b">
        <f>AND(Table1689106[[#This Row],[Measured Value]]&lt;E406,E406&lt;E405,E405&lt;E404,E404&lt;E403,E403&lt;E402)</f>
        <v>0</v>
      </c>
      <c r="S407" s="3" t="b">
        <f>AND(Table1689106[[#This Row],[Measured Value]]&gt;E406,E406&lt;E405,E405&gt;E404,E404&lt;E403,E403&gt;E402,E402&lt;E401,E401&gt;E400,E400&lt;E399,E399&gt;E398,E398&lt;E397,E397&gt;E396,E396&lt;E395,E395&gt;E394)</f>
        <v>0</v>
      </c>
      <c r="T407" s="3" t="b">
        <f>AND(Table1689106[[#This Row],[Measured Value]]&lt;F406,F406&gt;F405,F405&lt;F404,F404&gt;F403,F403&lt;F402,F402&gt;F401,F401&lt;F400,F400&gt;F399,F399&lt;F398,F398&gt;F397,F397&lt;F396,F396&gt;F395,F395&lt;F394)</f>
        <v>0</v>
      </c>
      <c r="AB407"/>
      <c r="AC407"/>
      <c r="AF407"/>
      <c r="AH407"/>
    </row>
    <row r="408" spans="1:34" x14ac:dyDescent="0.25">
      <c r="A408" s="2">
        <v>43378</v>
      </c>
      <c r="B408" s="17">
        <v>1743</v>
      </c>
      <c r="C408" s="21" t="s">
        <v>26</v>
      </c>
      <c r="D408" s="25">
        <v>3.48</v>
      </c>
      <c r="E408" s="22">
        <f>'[1]pH meter #2__083118AM'!$O$2</f>
        <v>3.5073563535911592</v>
      </c>
      <c r="F4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43378.738194444442</v>
      </c>
      <c r="G408" s="6">
        <f>Table1689106[[#This Row],[Mean Value]]+$V$2</f>
        <v>3.527303060242065</v>
      </c>
      <c r="H408" s="6">
        <f>Table1689106[[#This Row],[Mean Value]]-$V$2</f>
        <v>3.4874096469402533</v>
      </c>
      <c r="I408" s="26">
        <f>Table1689106[[#This Row],[Mean Value]]+$W$2</f>
        <v>3.5472497668929703</v>
      </c>
      <c r="J408" s="26">
        <f>Table1689106[[#This Row],[Mean Value]]-($W$2)</f>
        <v>3.467462940289348</v>
      </c>
      <c r="K408" s="8">
        <f>Table1689106[[#This Row],[Mean Value]]+$X$2</f>
        <v>3.5671964735438761</v>
      </c>
      <c r="L408" s="9">
        <f>Table1689106[[#This Row],[Mean Value]]-$X$2</f>
        <v>3.4475162336384422</v>
      </c>
      <c r="M408" s="23" t="str">
        <f t="array" ref="M408">IF(OR(D408&lt;$AF$2, D408&gt;$AE$2), "Yes", "No")</f>
        <v>No</v>
      </c>
      <c r="N408" s="3"/>
      <c r="O408" s="3" t="b">
        <f>AND(Table1689106[[#This Row],[Measured Value]]&gt;Table1689106[[#This Row],[Mean Value]],D407&gt;E407,D406&gt;E406,D405&gt;E405,D404&gt;E404,D403&gt;E403,D402&gt;E402,D401&gt;E401)</f>
        <v>0</v>
      </c>
      <c r="P408" s="3" t="b">
        <f>AND(Table1689106[[#This Row],[Measured Value]]&lt;Table1689106[[#This Row],[Mean Value]],D407&lt;E407,D406&lt;E406,D405&lt;E405,D404&lt;E404,D403&lt;E403,D402&lt;E402,D401&lt;E401)</f>
        <v>1</v>
      </c>
      <c r="Q408" s="3" t="b">
        <f>AND(Table1689106[[#This Row],[Measured Value]]&gt;E407,E407&gt;E406,E406&gt;E405,E405&gt;E404,E404&gt;E403)</f>
        <v>0</v>
      </c>
      <c r="R408" s="3" t="b">
        <f>AND(Table1689106[[#This Row],[Measured Value]]&lt;E407,E407&lt;E406,E406&lt;E405,E405&lt;E404,E404&lt;E403)</f>
        <v>0</v>
      </c>
      <c r="S408" s="3" t="b">
        <f>AND(Table1689106[[#This Row],[Measured Value]]&gt;E407,E407&lt;E406,E406&gt;E405,E405&lt;E404,E404&gt;E403,E403&lt;E402,E402&gt;E401,E401&lt;E400,E400&gt;E399,E399&lt;E398,E398&gt;E397,E397&lt;E396,E396&gt;E395)</f>
        <v>0</v>
      </c>
      <c r="T408" s="3" t="b">
        <f>AND(Table1689106[[#This Row],[Measured Value]]&lt;F407,F407&gt;F406,F406&lt;F405,F405&gt;F404,F404&lt;F403,F403&gt;F402,F402&lt;F401,F401&gt;F400,F400&lt;F399,F399&gt;F398,F398&lt;F397,F397&gt;F396,F396&lt;F395)</f>
        <v>0</v>
      </c>
      <c r="AB408"/>
      <c r="AC408"/>
      <c r="AF408"/>
      <c r="AH408"/>
    </row>
    <row r="409" spans="1:34" x14ac:dyDescent="0.25">
      <c r="A409" s="2">
        <v>43378</v>
      </c>
      <c r="B409" s="17">
        <v>1845</v>
      </c>
      <c r="C409" s="21" t="s">
        <v>34</v>
      </c>
      <c r="D409" s="25">
        <v>3.48</v>
      </c>
      <c r="E409" s="22">
        <f>'[1]pH meter #2__083118AM'!$O$2</f>
        <v>3.5073563535911592</v>
      </c>
      <c r="F4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43378.78125</v>
      </c>
      <c r="G409" s="6">
        <f>Table1689106[[#This Row],[Mean Value]]+$V$2</f>
        <v>3.527303060242065</v>
      </c>
      <c r="H409" s="6">
        <f>Table1689106[[#This Row],[Mean Value]]-$V$2</f>
        <v>3.4874096469402533</v>
      </c>
      <c r="I409" s="26">
        <f>Table1689106[[#This Row],[Mean Value]]+$W$2</f>
        <v>3.5472497668929703</v>
      </c>
      <c r="J409" s="26">
        <f>Table1689106[[#This Row],[Mean Value]]-($W$2)</f>
        <v>3.467462940289348</v>
      </c>
      <c r="K409" s="8">
        <f>Table1689106[[#This Row],[Mean Value]]+$X$2</f>
        <v>3.5671964735438761</v>
      </c>
      <c r="L409" s="9">
        <f>Table1689106[[#This Row],[Mean Value]]-$X$2</f>
        <v>3.4475162336384422</v>
      </c>
      <c r="M409" s="23" t="str">
        <f t="array" ref="M409">IF(OR(D409&lt;$AF$2, D409&gt;$AE$2), "Yes", "No")</f>
        <v>No</v>
      </c>
      <c r="N409" s="3"/>
      <c r="O409" s="3" t="b">
        <f>AND(Table1689106[[#This Row],[Measured Value]]&gt;Table1689106[[#This Row],[Mean Value]],D408&gt;E408,D407&gt;E407,D406&gt;E406,D405&gt;E405,D404&gt;E404,D403&gt;E403,D402&gt;E402)</f>
        <v>0</v>
      </c>
      <c r="P409" s="3" t="b">
        <f>AND(Table1689106[[#This Row],[Measured Value]]&lt;Table1689106[[#This Row],[Mean Value]],D408&lt;E408,D407&lt;E407,D406&lt;E406,D405&lt;E405,D404&lt;E404,D403&lt;E403,D402&lt;E402)</f>
        <v>1</v>
      </c>
      <c r="Q409" s="3" t="b">
        <f>AND(Table1689106[[#This Row],[Measured Value]]&gt;E408,E408&gt;E407,E407&gt;E406,E406&gt;E405,E405&gt;E404)</f>
        <v>0</v>
      </c>
      <c r="R409" s="3" t="b">
        <f>AND(Table1689106[[#This Row],[Measured Value]]&lt;E408,E408&lt;E407,E407&lt;E406,E406&lt;E405,E405&lt;E404)</f>
        <v>0</v>
      </c>
      <c r="S409" s="3" t="b">
        <f>AND(Table1689106[[#This Row],[Measured Value]]&gt;E408,E408&lt;E407,E407&gt;E406,E406&lt;E405,E405&gt;E404,E404&lt;E403,E403&gt;E402,E402&lt;E401,E401&gt;E400,E400&lt;E399,E399&gt;E398,E398&lt;E397,E397&gt;E396)</f>
        <v>0</v>
      </c>
      <c r="T409" s="3" t="b">
        <f>AND(Table1689106[[#This Row],[Measured Value]]&lt;F408,F408&gt;F407,F407&lt;F406,F406&gt;F405,F405&lt;F404,F404&gt;F403,F403&lt;F402,F402&gt;F401,F401&lt;F400,F400&gt;F399,F399&lt;F398,F398&gt;F397,F397&lt;F396)</f>
        <v>0</v>
      </c>
      <c r="AB409"/>
      <c r="AC409"/>
      <c r="AF409"/>
      <c r="AH409"/>
    </row>
    <row r="410" spans="1:34" x14ac:dyDescent="0.25">
      <c r="A410" s="2">
        <v>43378</v>
      </c>
      <c r="B410" s="17">
        <v>1955</v>
      </c>
      <c r="C410" s="21" t="s">
        <v>32</v>
      </c>
      <c r="D410" s="25">
        <v>3.49</v>
      </c>
      <c r="E410" s="22">
        <f>'[1]pH meter #2__083118AM'!$O$2</f>
        <v>3.5073563535911592</v>
      </c>
      <c r="F4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43378.829861111109</v>
      </c>
      <c r="G410" s="6">
        <f>Table1689106[[#This Row],[Mean Value]]+$V$2</f>
        <v>3.527303060242065</v>
      </c>
      <c r="H410" s="6">
        <f>Table1689106[[#This Row],[Mean Value]]-$V$2</f>
        <v>3.4874096469402533</v>
      </c>
      <c r="I410" s="26">
        <f>Table1689106[[#This Row],[Mean Value]]+$W$2</f>
        <v>3.5472497668929703</v>
      </c>
      <c r="J410" s="26">
        <f>Table1689106[[#This Row],[Mean Value]]-($W$2)</f>
        <v>3.467462940289348</v>
      </c>
      <c r="K410" s="8">
        <f>Table1689106[[#This Row],[Mean Value]]+$X$2</f>
        <v>3.5671964735438761</v>
      </c>
      <c r="L410" s="9">
        <f>Table1689106[[#This Row],[Mean Value]]-$X$2</f>
        <v>3.4475162336384422</v>
      </c>
      <c r="M410" s="23" t="str">
        <f t="array" ref="M410">IF(OR(D410&lt;$AF$2, D410&gt;$AE$2), "Yes", "No")</f>
        <v>No</v>
      </c>
      <c r="N410" s="3"/>
      <c r="O410" s="3" t="b">
        <f>AND(Table1689106[[#This Row],[Measured Value]]&gt;Table1689106[[#This Row],[Mean Value]],D409&gt;E409,D408&gt;E408,D407&gt;E407,D406&gt;E406,D405&gt;E405,D404&gt;E404,D403&gt;E403)</f>
        <v>0</v>
      </c>
      <c r="P410" s="3" t="b">
        <f>AND(Table1689106[[#This Row],[Measured Value]]&lt;Table1689106[[#This Row],[Mean Value]],D409&lt;E409,D408&lt;E408,D407&lt;E407,D406&lt;E406,D405&lt;E405,D404&lt;E404,D403&lt;E403)</f>
        <v>1</v>
      </c>
      <c r="Q410" s="3" t="b">
        <f>AND(Table1689106[[#This Row],[Measured Value]]&gt;E409,E409&gt;E408,E408&gt;E407,E407&gt;E406,E406&gt;E405)</f>
        <v>0</v>
      </c>
      <c r="R410" s="3" t="b">
        <f>AND(Table1689106[[#This Row],[Measured Value]]&lt;E409,E409&lt;E408,E408&lt;E407,E407&lt;E406,E406&lt;E405)</f>
        <v>0</v>
      </c>
      <c r="S410" s="3" t="b">
        <f>AND(Table1689106[[#This Row],[Measured Value]]&gt;E409,E409&lt;E408,E408&gt;E407,E407&lt;E406,E406&gt;E405,E405&lt;E404,E404&gt;E403,E403&lt;E402,E402&gt;E401,E401&lt;E400,E400&gt;E399,E399&lt;E398,E398&gt;E397)</f>
        <v>0</v>
      </c>
      <c r="T410" s="3" t="b">
        <f>AND(Table1689106[[#This Row],[Measured Value]]&lt;F409,F409&gt;F408,F408&lt;F407,F407&gt;F406,F406&lt;F405,F405&gt;F404,F404&lt;F403,F403&gt;F402,F402&lt;F401,F401&gt;F400,F400&lt;F399,F399&gt;F398,F398&lt;F397)</f>
        <v>0</v>
      </c>
      <c r="AB410"/>
      <c r="AC410"/>
      <c r="AF410"/>
      <c r="AH410"/>
    </row>
    <row r="411" spans="1:34" x14ac:dyDescent="0.25">
      <c r="A411" s="2">
        <v>43379</v>
      </c>
      <c r="B411" s="17">
        <v>607</v>
      </c>
      <c r="C411" s="21" t="s">
        <v>31</v>
      </c>
      <c r="D411" s="25">
        <v>3.54</v>
      </c>
      <c r="E411" s="22">
        <f>'[1]pH meter #2__083118AM'!$O$2</f>
        <v>3.5073563535911592</v>
      </c>
      <c r="F4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43379.254861111112</v>
      </c>
      <c r="G411" s="6">
        <f>Table1689106[[#This Row],[Mean Value]]+$V$2</f>
        <v>3.527303060242065</v>
      </c>
      <c r="H411" s="6">
        <f>Table1689106[[#This Row],[Mean Value]]-$V$2</f>
        <v>3.4874096469402533</v>
      </c>
      <c r="I411" s="26">
        <f>Table1689106[[#This Row],[Mean Value]]+$W$2</f>
        <v>3.5472497668929703</v>
      </c>
      <c r="J411" s="26">
        <f>Table1689106[[#This Row],[Mean Value]]-($W$2)</f>
        <v>3.467462940289348</v>
      </c>
      <c r="K411" s="8">
        <f>Table1689106[[#This Row],[Mean Value]]+$X$2</f>
        <v>3.5671964735438761</v>
      </c>
      <c r="L411" s="9">
        <f>Table1689106[[#This Row],[Mean Value]]-$X$2</f>
        <v>3.4475162336384422</v>
      </c>
      <c r="M411" s="23" t="str">
        <f t="array" ref="M411">IF(OR(D411&lt;$AF$2, D411&gt;$AE$2), "Yes", "No")</f>
        <v>No</v>
      </c>
      <c r="N411" s="3"/>
      <c r="O411" s="3" t="b">
        <f>AND(Table1689106[[#This Row],[Measured Value]]&gt;Table1689106[[#This Row],[Mean Value]],D410&gt;E410,D409&gt;E409,D408&gt;E408,D407&gt;E407,D406&gt;E406,D405&gt;E405,D404&gt;E404)</f>
        <v>0</v>
      </c>
      <c r="P411" s="3" t="b">
        <f>AND(Table1689106[[#This Row],[Measured Value]]&lt;Table1689106[[#This Row],[Mean Value]],D410&lt;E410,D409&lt;E409,D408&lt;E408,D407&lt;E407,D406&lt;E406,D405&lt;E405,D404&lt;E404)</f>
        <v>0</v>
      </c>
      <c r="Q411" s="3" t="b">
        <f>AND(Table1689106[[#This Row],[Measured Value]]&gt;E410,E410&gt;E409,E409&gt;E408,E408&gt;E407,E407&gt;E406)</f>
        <v>0</v>
      </c>
      <c r="R411" s="3" t="b">
        <f>AND(Table1689106[[#This Row],[Measured Value]]&lt;E410,E410&lt;E409,E409&lt;E408,E408&lt;E407,E407&lt;E406)</f>
        <v>0</v>
      </c>
      <c r="S411" s="3" t="b">
        <f>AND(Table1689106[[#This Row],[Measured Value]]&gt;E410,E410&lt;E409,E409&gt;E408,E408&lt;E407,E407&gt;E406,E406&lt;E405,E405&gt;E404,E404&lt;E403,E403&gt;E402,E402&lt;E401,E401&gt;E400,E400&lt;E399,E399&gt;E398)</f>
        <v>0</v>
      </c>
      <c r="T411" s="3" t="b">
        <f>AND(Table1689106[[#This Row],[Measured Value]]&lt;F410,F410&gt;F409,F409&lt;F408,F408&gt;F407,F407&lt;F406,F406&gt;F405,F405&lt;F404,F404&gt;F403,F403&lt;F402,F402&gt;F401,F401&lt;F400,F400&gt;F399,F399&lt;F398)</f>
        <v>0</v>
      </c>
      <c r="AB411"/>
      <c r="AC411"/>
      <c r="AF411"/>
      <c r="AH411"/>
    </row>
    <row r="412" spans="1:34" x14ac:dyDescent="0.25">
      <c r="A412" s="2">
        <v>43379</v>
      </c>
      <c r="B412" s="17">
        <v>628</v>
      </c>
      <c r="C412" s="21" t="s">
        <v>40</v>
      </c>
      <c r="D412" s="25">
        <v>3.54</v>
      </c>
      <c r="E412" s="22">
        <f>'[1]pH meter #2__083118AM'!$O$2</f>
        <v>3.5073563535911592</v>
      </c>
      <c r="F4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43379.269444444442</v>
      </c>
      <c r="G412" s="6">
        <f>Table1689106[[#This Row],[Mean Value]]+$V$2</f>
        <v>3.527303060242065</v>
      </c>
      <c r="H412" s="6">
        <f>Table1689106[[#This Row],[Mean Value]]-$V$2</f>
        <v>3.4874096469402533</v>
      </c>
      <c r="I412" s="26">
        <f>Table1689106[[#This Row],[Mean Value]]+$W$2</f>
        <v>3.5472497668929703</v>
      </c>
      <c r="J412" s="26">
        <f>Table1689106[[#This Row],[Mean Value]]-($W$2)</f>
        <v>3.467462940289348</v>
      </c>
      <c r="K412" s="8">
        <f>Table1689106[[#This Row],[Mean Value]]+$X$2</f>
        <v>3.5671964735438761</v>
      </c>
      <c r="L412" s="9">
        <f>Table1689106[[#This Row],[Mean Value]]-$X$2</f>
        <v>3.4475162336384422</v>
      </c>
      <c r="M412" s="23" t="str">
        <f t="array" ref="M412">IF(OR(D412&lt;$AF$2, D412&gt;$AE$2), "Yes", "No")</f>
        <v>No</v>
      </c>
      <c r="N412" s="3"/>
      <c r="O412" s="3" t="b">
        <f>AND(Table1689106[[#This Row],[Measured Value]]&gt;Table1689106[[#This Row],[Mean Value]],D411&gt;E411,D410&gt;E410,D409&gt;E409,D408&gt;E408,D407&gt;E407,D406&gt;E406,D405&gt;E405)</f>
        <v>0</v>
      </c>
      <c r="P412" s="3" t="b">
        <f>AND(Table1689106[[#This Row],[Measured Value]]&lt;Table1689106[[#This Row],[Mean Value]],D411&lt;E411,D410&lt;E410,D409&lt;E409,D408&lt;E408,D407&lt;E407,D406&lt;E406,D405&lt;E405)</f>
        <v>0</v>
      </c>
      <c r="Q412" s="3" t="b">
        <f>AND(Table1689106[[#This Row],[Measured Value]]&gt;E411,E411&gt;E410,E410&gt;E409,E409&gt;E408,E408&gt;E407)</f>
        <v>0</v>
      </c>
      <c r="R412" s="3" t="b">
        <f>AND(Table1689106[[#This Row],[Measured Value]]&lt;E411,E411&lt;E410,E410&lt;E409,E409&lt;E408,E408&lt;E407)</f>
        <v>0</v>
      </c>
      <c r="S412" s="3" t="b">
        <f>AND(Table1689106[[#This Row],[Measured Value]]&gt;E411,E411&lt;E410,E410&gt;E409,E409&lt;E408,E408&gt;E407,E407&lt;E406,E406&gt;E405,E405&lt;E404,E404&gt;E403,E403&lt;E402,E402&gt;E401,E401&lt;E400,E400&gt;E399)</f>
        <v>0</v>
      </c>
      <c r="T412" s="3" t="b">
        <f>AND(Table1689106[[#This Row],[Measured Value]]&lt;F411,F411&gt;F410,F410&lt;F409,F409&gt;F408,F408&lt;F407,F407&gt;F406,F406&lt;F405,F405&gt;F404,F404&lt;F403,F403&gt;F402,F402&lt;F401,F401&gt;F400,F400&lt;F399)</f>
        <v>0</v>
      </c>
      <c r="AB412"/>
      <c r="AC412"/>
      <c r="AF412"/>
      <c r="AH412"/>
    </row>
    <row r="413" spans="1:34" x14ac:dyDescent="0.25">
      <c r="A413" s="2">
        <v>43379</v>
      </c>
      <c r="B413" s="17">
        <v>640</v>
      </c>
      <c r="C413" s="21" t="s">
        <v>37</v>
      </c>
      <c r="D413" s="25">
        <v>3.53</v>
      </c>
      <c r="E413" s="22">
        <f>'[1]pH meter #2__083118AM'!$O$2</f>
        <v>3.5073563535911592</v>
      </c>
      <c r="F4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43379.277777777781</v>
      </c>
      <c r="G413" s="6">
        <f>Table1689106[[#This Row],[Mean Value]]+$V$2</f>
        <v>3.527303060242065</v>
      </c>
      <c r="H413" s="6">
        <f>Table1689106[[#This Row],[Mean Value]]-$V$2</f>
        <v>3.4874096469402533</v>
      </c>
      <c r="I413" s="26">
        <f>Table1689106[[#This Row],[Mean Value]]+$W$2</f>
        <v>3.5472497668929703</v>
      </c>
      <c r="J413" s="26">
        <f>Table1689106[[#This Row],[Mean Value]]-($W$2)</f>
        <v>3.467462940289348</v>
      </c>
      <c r="K413" s="8">
        <f>Table1689106[[#This Row],[Mean Value]]+$X$2</f>
        <v>3.5671964735438761</v>
      </c>
      <c r="L413" s="9">
        <f>Table1689106[[#This Row],[Mean Value]]-$X$2</f>
        <v>3.4475162336384422</v>
      </c>
      <c r="M413" s="23" t="str">
        <f t="array" ref="M413">IF(OR(D413&lt;$AF$2, D413&gt;$AE$2), "Yes", "No")</f>
        <v>No</v>
      </c>
      <c r="N413" s="3"/>
      <c r="O413" s="3" t="b">
        <f>AND(Table1689106[[#This Row],[Measured Value]]&gt;Table1689106[[#This Row],[Mean Value]],D412&gt;E412,D411&gt;E411,D410&gt;E410,D409&gt;E409,D408&gt;E408,D407&gt;E407,D406&gt;E406)</f>
        <v>0</v>
      </c>
      <c r="P413" s="3" t="b">
        <f>AND(Table1689106[[#This Row],[Measured Value]]&lt;Table1689106[[#This Row],[Mean Value]],D412&lt;E412,D411&lt;E411,D410&lt;E410,D409&lt;E409,D408&lt;E408,D407&lt;E407,D406&lt;E406)</f>
        <v>0</v>
      </c>
      <c r="Q413" s="3" t="b">
        <f>AND(Table1689106[[#This Row],[Measured Value]]&gt;E412,E412&gt;E411,E411&gt;E410,E410&gt;E409,E409&gt;E408)</f>
        <v>0</v>
      </c>
      <c r="R413" s="3" t="b">
        <f>AND(Table1689106[[#This Row],[Measured Value]]&lt;E412,E412&lt;E411,E411&lt;E410,E410&lt;E409,E409&lt;E408)</f>
        <v>0</v>
      </c>
      <c r="S413" s="3" t="b">
        <f>AND(Table1689106[[#This Row],[Measured Value]]&gt;E412,E412&lt;E411,E411&gt;E410,E410&lt;E409,E409&gt;E408,E408&lt;E407,E407&gt;E406,E406&lt;E405,E405&gt;E404,E404&lt;E403,E403&gt;E402,E402&lt;E401,E401&gt;E400)</f>
        <v>0</v>
      </c>
      <c r="T413" s="3" t="b">
        <f>AND(Table1689106[[#This Row],[Measured Value]]&lt;F412,F412&gt;F411,F411&lt;F410,F410&gt;F409,F409&lt;F408,F408&gt;F407,F407&lt;F406,F406&gt;F405,F405&lt;F404,F404&gt;F403,F403&lt;F402,F402&gt;F401,F401&lt;F400)</f>
        <v>0</v>
      </c>
      <c r="AB413"/>
      <c r="AC413"/>
      <c r="AF413"/>
      <c r="AH413"/>
    </row>
    <row r="414" spans="1:34" x14ac:dyDescent="0.25">
      <c r="A414" s="2">
        <v>43379</v>
      </c>
      <c r="B414" s="17">
        <v>655</v>
      </c>
      <c r="C414" s="21" t="s">
        <v>40</v>
      </c>
      <c r="D414" s="25">
        <v>3.53</v>
      </c>
      <c r="E414" s="22">
        <f>'[1]pH meter #2__083118AM'!$O$2</f>
        <v>3.5073563535911592</v>
      </c>
      <c r="F4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43379.288194444445</v>
      </c>
      <c r="G414" s="6">
        <f>Table1689106[[#This Row],[Mean Value]]+$V$2</f>
        <v>3.527303060242065</v>
      </c>
      <c r="H414" s="6">
        <f>Table1689106[[#This Row],[Mean Value]]-$V$2</f>
        <v>3.4874096469402533</v>
      </c>
      <c r="I414" s="26">
        <f>Table1689106[[#This Row],[Mean Value]]+$W$2</f>
        <v>3.5472497668929703</v>
      </c>
      <c r="J414" s="26">
        <f>Table1689106[[#This Row],[Mean Value]]-($W$2)</f>
        <v>3.467462940289348</v>
      </c>
      <c r="K414" s="8">
        <f>Table1689106[[#This Row],[Mean Value]]+$X$2</f>
        <v>3.5671964735438761</v>
      </c>
      <c r="L414" s="9">
        <f>Table1689106[[#This Row],[Mean Value]]-$X$2</f>
        <v>3.4475162336384422</v>
      </c>
      <c r="M414" s="23" t="str">
        <f t="array" ref="M414">IF(OR(D414&lt;$AF$2, D414&gt;$AE$2), "Yes", "No")</f>
        <v>No</v>
      </c>
      <c r="N414" s="3"/>
      <c r="O414" s="3" t="b">
        <f>AND(Table1689106[[#This Row],[Measured Value]]&gt;Table1689106[[#This Row],[Mean Value]],D413&gt;E413,D412&gt;E412,D411&gt;E411,D410&gt;E410,D409&gt;E409,D408&gt;E408,D407&gt;E407)</f>
        <v>0</v>
      </c>
      <c r="P414" s="3" t="b">
        <f>AND(Table1689106[[#This Row],[Measured Value]]&lt;Table1689106[[#This Row],[Mean Value]],D413&lt;E413,D412&lt;E412,D411&lt;E411,D410&lt;E410,D409&lt;E409,D408&lt;E408,D407&lt;E407)</f>
        <v>0</v>
      </c>
      <c r="Q414" s="3" t="b">
        <f>AND(Table1689106[[#This Row],[Measured Value]]&gt;E413,E413&gt;E412,E412&gt;E411,E411&gt;E410,E410&gt;E409)</f>
        <v>0</v>
      </c>
      <c r="R414" s="3" t="b">
        <f>AND(Table1689106[[#This Row],[Measured Value]]&lt;E413,E413&lt;E412,E412&lt;E411,E411&lt;E410,E410&lt;E409)</f>
        <v>0</v>
      </c>
      <c r="S414" s="3" t="b">
        <f>AND(Table1689106[[#This Row],[Measured Value]]&gt;E413,E413&lt;E412,E412&gt;E411,E411&lt;E410,E410&gt;E409,E409&lt;E408,E408&gt;E407,E407&lt;E406,E406&gt;E405,E405&lt;E404,E404&gt;E403,E403&lt;E402,E402&gt;E401)</f>
        <v>0</v>
      </c>
      <c r="T414" s="3" t="b">
        <f>AND(Table1689106[[#This Row],[Measured Value]]&lt;F413,F413&gt;F412,F412&lt;F411,F411&gt;F410,F410&lt;F409,F409&gt;F408,F408&lt;F407,F407&gt;F406,F406&lt;F405,F405&gt;F404,F404&lt;F403,F403&gt;F402,F402&lt;F401)</f>
        <v>0</v>
      </c>
      <c r="AB414"/>
      <c r="AC414"/>
      <c r="AF414"/>
      <c r="AH414"/>
    </row>
    <row r="415" spans="1:34" x14ac:dyDescent="0.25">
      <c r="A415" s="2">
        <v>43379</v>
      </c>
      <c r="B415" s="17">
        <v>713</v>
      </c>
      <c r="C415" s="21" t="s">
        <v>40</v>
      </c>
      <c r="D415" s="25">
        <v>3.53</v>
      </c>
      <c r="E415" s="22">
        <f>'[1]pH meter #2__083118AM'!$O$2</f>
        <v>3.5073563535911592</v>
      </c>
      <c r="F4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43379.300694444442</v>
      </c>
      <c r="G415" s="6">
        <f>Table1689106[[#This Row],[Mean Value]]+$V$2</f>
        <v>3.527303060242065</v>
      </c>
      <c r="H415" s="6">
        <f>Table1689106[[#This Row],[Mean Value]]-$V$2</f>
        <v>3.4874096469402533</v>
      </c>
      <c r="I415" s="26">
        <f>Table1689106[[#This Row],[Mean Value]]+$W$2</f>
        <v>3.5472497668929703</v>
      </c>
      <c r="J415" s="26">
        <f>Table1689106[[#This Row],[Mean Value]]-($W$2)</f>
        <v>3.467462940289348</v>
      </c>
      <c r="K415" s="8">
        <f>Table1689106[[#This Row],[Mean Value]]+$X$2</f>
        <v>3.5671964735438761</v>
      </c>
      <c r="L415" s="9">
        <f>Table1689106[[#This Row],[Mean Value]]-$X$2</f>
        <v>3.4475162336384422</v>
      </c>
      <c r="M415" s="23" t="str">
        <f t="array" ref="M415">IF(OR(D415&lt;$AF$2, D415&gt;$AE$2), "Yes", "No")</f>
        <v>No</v>
      </c>
      <c r="N415" s="3"/>
      <c r="O415" s="3" t="b">
        <f>AND(Table1689106[[#This Row],[Measured Value]]&gt;Table1689106[[#This Row],[Mean Value]],D414&gt;E414,D413&gt;E413,D412&gt;E412,D411&gt;E411,D410&gt;E410,D409&gt;E409,D408&gt;E408)</f>
        <v>0</v>
      </c>
      <c r="P415" s="3" t="b">
        <f>AND(Table1689106[[#This Row],[Measured Value]]&lt;Table1689106[[#This Row],[Mean Value]],D414&lt;E414,D413&lt;E413,D412&lt;E412,D411&lt;E411,D410&lt;E410,D409&lt;E409,D408&lt;E408)</f>
        <v>0</v>
      </c>
      <c r="Q415" s="3" t="b">
        <f>AND(Table1689106[[#This Row],[Measured Value]]&gt;E414,E414&gt;E413,E413&gt;E412,E412&gt;E411,E411&gt;E410)</f>
        <v>0</v>
      </c>
      <c r="R415" s="3" t="b">
        <f>AND(Table1689106[[#This Row],[Measured Value]]&lt;E414,E414&lt;E413,E413&lt;E412,E412&lt;E411,E411&lt;E410)</f>
        <v>0</v>
      </c>
      <c r="S415" s="3" t="b">
        <f>AND(Table1689106[[#This Row],[Measured Value]]&gt;E414,E414&lt;E413,E413&gt;E412,E412&lt;E411,E411&gt;E410,E410&lt;E409,E409&gt;E408,E408&lt;E407,E407&gt;E406,E406&lt;E405,E405&gt;E404,E404&lt;E403,E403&gt;E402)</f>
        <v>0</v>
      </c>
      <c r="T415" s="3" t="b">
        <f>AND(Table1689106[[#This Row],[Measured Value]]&lt;F414,F414&gt;F413,F413&lt;F412,F412&gt;F411,F411&lt;F410,F410&gt;F409,F409&lt;F408,F408&gt;F407,F407&lt;F406,F406&gt;F405,F405&lt;F404,F404&gt;F403,F403&lt;F402)</f>
        <v>0</v>
      </c>
      <c r="AB415"/>
      <c r="AC415"/>
      <c r="AF415"/>
      <c r="AH415"/>
    </row>
    <row r="416" spans="1:34" x14ac:dyDescent="0.25">
      <c r="A416" s="2">
        <v>43379</v>
      </c>
      <c r="B416" s="17">
        <v>732</v>
      </c>
      <c r="C416" s="21" t="s">
        <v>40</v>
      </c>
      <c r="D416" s="25">
        <v>3.53</v>
      </c>
      <c r="E416" s="22">
        <f>'[1]pH meter #2__083118AM'!$O$2</f>
        <v>3.5073563535911592</v>
      </c>
      <c r="F4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43379.313888888886</v>
      </c>
      <c r="G416" s="6">
        <f>Table1689106[[#This Row],[Mean Value]]+$V$2</f>
        <v>3.527303060242065</v>
      </c>
      <c r="H416" s="6">
        <f>Table1689106[[#This Row],[Mean Value]]-$V$2</f>
        <v>3.4874096469402533</v>
      </c>
      <c r="I416" s="26">
        <f>Table1689106[[#This Row],[Mean Value]]+$W$2</f>
        <v>3.5472497668929703</v>
      </c>
      <c r="J416" s="26">
        <f>Table1689106[[#This Row],[Mean Value]]-($W$2)</f>
        <v>3.467462940289348</v>
      </c>
      <c r="K416" s="8">
        <f>Table1689106[[#This Row],[Mean Value]]+$X$2</f>
        <v>3.5671964735438761</v>
      </c>
      <c r="L416" s="9">
        <f>Table1689106[[#This Row],[Mean Value]]-$X$2</f>
        <v>3.4475162336384422</v>
      </c>
      <c r="M416" s="23" t="str">
        <f t="array" ref="M416">IF(OR(D416&lt;$AF$2, D416&gt;$AE$2), "Yes", "No")</f>
        <v>No</v>
      </c>
      <c r="N416" s="3"/>
      <c r="O416" s="3" t="b">
        <f>AND(Table1689106[[#This Row],[Measured Value]]&gt;Table1689106[[#This Row],[Mean Value]],D415&gt;E415,D414&gt;E414,D413&gt;E413,D412&gt;E412,D411&gt;E411,D410&gt;E410,D409&gt;E409)</f>
        <v>0</v>
      </c>
      <c r="P416" s="3" t="b">
        <f>AND(Table1689106[[#This Row],[Measured Value]]&lt;Table1689106[[#This Row],[Mean Value]],D415&lt;E415,D414&lt;E414,D413&lt;E413,D412&lt;E412,D411&lt;E411,D410&lt;E410,D409&lt;E409)</f>
        <v>0</v>
      </c>
      <c r="Q416" s="3" t="b">
        <f>AND(Table1689106[[#This Row],[Measured Value]]&gt;E415,E415&gt;E414,E414&gt;E413,E413&gt;E412,E412&gt;E411)</f>
        <v>0</v>
      </c>
      <c r="R416" s="3" t="b">
        <f>AND(Table1689106[[#This Row],[Measured Value]]&lt;E415,E415&lt;E414,E414&lt;E413,E413&lt;E412,E412&lt;E411)</f>
        <v>0</v>
      </c>
      <c r="S416" s="3" t="b">
        <f>AND(Table1689106[[#This Row],[Measured Value]]&gt;E415,E415&lt;E414,E414&gt;E413,E413&lt;E412,E412&gt;E411,E411&lt;E410,E410&gt;E409,E409&lt;E408,E408&gt;E407,E407&lt;E406,E406&gt;E405,E405&lt;E404,E404&gt;E403)</f>
        <v>0</v>
      </c>
      <c r="T416" s="3" t="b">
        <f>AND(Table1689106[[#This Row],[Measured Value]]&lt;F415,F415&gt;F414,F414&lt;F413,F413&gt;F412,F412&lt;F411,F411&gt;F410,F410&lt;F409,F409&gt;F408,F408&lt;F407,F407&gt;F406,F406&lt;F405,F405&gt;F404,F404&lt;F403)</f>
        <v>0</v>
      </c>
      <c r="AB416"/>
      <c r="AC416"/>
      <c r="AF416"/>
      <c r="AH416"/>
    </row>
    <row r="417" spans="1:34" x14ac:dyDescent="0.25">
      <c r="A417" s="2">
        <v>43379</v>
      </c>
      <c r="B417" s="17">
        <v>800</v>
      </c>
      <c r="C417" s="21" t="s">
        <v>30</v>
      </c>
      <c r="D417" s="25">
        <v>3.54</v>
      </c>
      <c r="E417" s="22">
        <f>'[1]pH meter #2__083118AM'!$O$2</f>
        <v>3.5073563535911592</v>
      </c>
      <c r="F4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43379.333333333336</v>
      </c>
      <c r="G417" s="6">
        <f>Table1689106[[#This Row],[Mean Value]]+$V$2</f>
        <v>3.527303060242065</v>
      </c>
      <c r="H417" s="6">
        <f>Table1689106[[#This Row],[Mean Value]]-$V$2</f>
        <v>3.4874096469402533</v>
      </c>
      <c r="I417" s="26">
        <f>Table1689106[[#This Row],[Mean Value]]+$W$2</f>
        <v>3.5472497668929703</v>
      </c>
      <c r="J417" s="26">
        <f>Table1689106[[#This Row],[Mean Value]]-($W$2)</f>
        <v>3.467462940289348</v>
      </c>
      <c r="K417" s="8">
        <f>Table1689106[[#This Row],[Mean Value]]+$X$2</f>
        <v>3.5671964735438761</v>
      </c>
      <c r="L417" s="9">
        <f>Table1689106[[#This Row],[Mean Value]]-$X$2</f>
        <v>3.4475162336384422</v>
      </c>
      <c r="M417" s="23" t="str">
        <f t="array" ref="M417">IF(OR(D417&lt;$AF$2, D417&gt;$AE$2), "Yes", "No")</f>
        <v>No</v>
      </c>
      <c r="N417" s="3"/>
      <c r="O417" s="3" t="b">
        <f>AND(Table1689106[[#This Row],[Measured Value]]&gt;Table1689106[[#This Row],[Mean Value]],D416&gt;E416,D415&gt;E415,D414&gt;E414,D413&gt;E413,D412&gt;E412,D411&gt;E411,D410&gt;E410)</f>
        <v>0</v>
      </c>
      <c r="P417" s="3" t="b">
        <f>AND(Table1689106[[#This Row],[Measured Value]]&lt;Table1689106[[#This Row],[Mean Value]],D416&lt;E416,D415&lt;E415,D414&lt;E414,D413&lt;E413,D412&lt;E412,D411&lt;E411,D410&lt;E410)</f>
        <v>0</v>
      </c>
      <c r="Q417" s="3" t="b">
        <f>AND(Table1689106[[#This Row],[Measured Value]]&gt;E416,E416&gt;E415,E415&gt;E414,E414&gt;E413,E413&gt;E412)</f>
        <v>0</v>
      </c>
      <c r="R417" s="3" t="b">
        <f>AND(Table1689106[[#This Row],[Measured Value]]&lt;E416,E416&lt;E415,E415&lt;E414,E414&lt;E413,E413&lt;E412)</f>
        <v>0</v>
      </c>
      <c r="S417" s="3" t="b">
        <f>AND(Table1689106[[#This Row],[Measured Value]]&gt;E416,E416&lt;E415,E415&gt;E414,E414&lt;E413,E413&gt;E412,E412&lt;E411,E411&gt;E410,E410&lt;E409,E409&gt;E408,E408&lt;E407,E407&gt;E406,E406&lt;E405,E405&gt;E404)</f>
        <v>0</v>
      </c>
      <c r="T417" s="3" t="b">
        <f>AND(Table1689106[[#This Row],[Measured Value]]&lt;F416,F416&gt;F415,F415&lt;F414,F414&gt;F413,F413&lt;F412,F412&gt;F411,F411&lt;F410,F410&gt;F409,F409&lt;F408,F408&gt;F407,F407&lt;F406,F406&gt;F405,F405&lt;F404)</f>
        <v>0</v>
      </c>
      <c r="AB417"/>
      <c r="AC417"/>
      <c r="AF417"/>
      <c r="AH417"/>
    </row>
    <row r="418" spans="1:34" x14ac:dyDescent="0.25">
      <c r="A418" s="2">
        <v>43379</v>
      </c>
      <c r="B418" s="17">
        <v>820</v>
      </c>
      <c r="C418" s="21" t="s">
        <v>30</v>
      </c>
      <c r="D418" s="25">
        <v>3.53</v>
      </c>
      <c r="E418" s="22">
        <f>'[1]pH meter #2__083118AM'!$O$2</f>
        <v>3.5073563535911592</v>
      </c>
      <c r="F4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43379.347222222219</v>
      </c>
      <c r="G418" s="6">
        <f>Table1689106[[#This Row],[Mean Value]]+$V$2</f>
        <v>3.527303060242065</v>
      </c>
      <c r="H418" s="6">
        <f>Table1689106[[#This Row],[Mean Value]]-$V$2</f>
        <v>3.4874096469402533</v>
      </c>
      <c r="I418" s="26">
        <f>Table1689106[[#This Row],[Mean Value]]+$W$2</f>
        <v>3.5472497668929703</v>
      </c>
      <c r="J418" s="26">
        <f>Table1689106[[#This Row],[Mean Value]]-($W$2)</f>
        <v>3.467462940289348</v>
      </c>
      <c r="K418" s="8">
        <f>Table1689106[[#This Row],[Mean Value]]+$X$2</f>
        <v>3.5671964735438761</v>
      </c>
      <c r="L418" s="9">
        <f>Table1689106[[#This Row],[Mean Value]]-$X$2</f>
        <v>3.4475162336384422</v>
      </c>
      <c r="M418" s="23" t="str">
        <f t="array" ref="M418">IF(OR(D418&lt;$AF$2, D418&gt;$AE$2), "Yes", "No")</f>
        <v>No</v>
      </c>
      <c r="N418" s="3"/>
      <c r="O418" s="3" t="b">
        <f>AND(Table1689106[[#This Row],[Measured Value]]&gt;Table1689106[[#This Row],[Mean Value]],D417&gt;E417,D416&gt;E416,D415&gt;E415,D414&gt;E414,D413&gt;E413,D412&gt;E412,D411&gt;E411)</f>
        <v>1</v>
      </c>
      <c r="P418" s="3" t="b">
        <f>AND(Table1689106[[#This Row],[Measured Value]]&lt;Table1689106[[#This Row],[Mean Value]],D417&lt;E417,D416&lt;E416,D415&lt;E415,D414&lt;E414,D413&lt;E413,D412&lt;E412,D411&lt;E411)</f>
        <v>0</v>
      </c>
      <c r="Q418" s="3" t="b">
        <f>AND(Table1689106[[#This Row],[Measured Value]]&gt;E417,E417&gt;E416,E416&gt;E415,E415&gt;E414,E414&gt;E413)</f>
        <v>0</v>
      </c>
      <c r="R418" s="3" t="b">
        <f>AND(Table1689106[[#This Row],[Measured Value]]&lt;E417,E417&lt;E416,E416&lt;E415,E415&lt;E414,E414&lt;E413)</f>
        <v>0</v>
      </c>
      <c r="S418" s="3" t="b">
        <f>AND(Table1689106[[#This Row],[Measured Value]]&gt;E417,E417&lt;E416,E416&gt;E415,E415&lt;E414,E414&gt;E413,E413&lt;E412,E412&gt;E411,E411&lt;E410,E410&gt;E409,E409&lt;E408,E408&gt;E407,E407&lt;E406,E406&gt;E405)</f>
        <v>0</v>
      </c>
      <c r="T418" s="3" t="b">
        <f>AND(Table1689106[[#This Row],[Measured Value]]&lt;F417,F417&gt;F416,F416&lt;F415,F415&gt;F414,F414&lt;F413,F413&gt;F412,F412&lt;F411,F411&gt;F410,F410&lt;F409,F409&gt;F408,F408&lt;F407,F407&gt;F406,F406&lt;F405)</f>
        <v>0</v>
      </c>
      <c r="AB418"/>
      <c r="AC418"/>
      <c r="AH418"/>
    </row>
    <row r="419" spans="1:34" x14ac:dyDescent="0.25">
      <c r="A419" s="2">
        <v>43379</v>
      </c>
      <c r="B419" s="17">
        <v>836</v>
      </c>
      <c r="C419" s="21" t="s">
        <v>40</v>
      </c>
      <c r="D419" s="25">
        <v>3.53</v>
      </c>
      <c r="E419" s="22">
        <f>'[1]pH meter #2__083118AM'!$O$2</f>
        <v>3.5073563535911592</v>
      </c>
      <c r="F4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43379.35833333333</v>
      </c>
      <c r="G419" s="6">
        <f>Table1689106[[#This Row],[Mean Value]]+$V$2</f>
        <v>3.527303060242065</v>
      </c>
      <c r="H419" s="6">
        <f>Table1689106[[#This Row],[Mean Value]]-$V$2</f>
        <v>3.4874096469402533</v>
      </c>
      <c r="I419" s="26">
        <f>Table1689106[[#This Row],[Mean Value]]+$W$2</f>
        <v>3.5472497668929703</v>
      </c>
      <c r="J419" s="26">
        <f>Table1689106[[#This Row],[Mean Value]]-($W$2)</f>
        <v>3.467462940289348</v>
      </c>
      <c r="K419" s="8">
        <f>Table1689106[[#This Row],[Mean Value]]+$X$2</f>
        <v>3.5671964735438761</v>
      </c>
      <c r="L419" s="9">
        <f>Table1689106[[#This Row],[Mean Value]]-$X$2</f>
        <v>3.4475162336384422</v>
      </c>
      <c r="M419" s="23" t="str">
        <f t="array" ref="M419">IF(OR(D419&lt;$AF$2, D419&gt;$AE$2), "Yes", "No")</f>
        <v>No</v>
      </c>
      <c r="N419" s="3"/>
      <c r="O419" s="3" t="b">
        <f>AND(Table1689106[[#This Row],[Measured Value]]&gt;Table1689106[[#This Row],[Mean Value]],D418&gt;E418,D417&gt;E417,D416&gt;E416,D415&gt;E415,D414&gt;E414,D413&gt;E413,D412&gt;E412)</f>
        <v>1</v>
      </c>
      <c r="P419" s="3" t="b">
        <f>AND(Table1689106[[#This Row],[Measured Value]]&lt;Table1689106[[#This Row],[Mean Value]],D418&lt;E418,D417&lt;E417,D416&lt;E416,D415&lt;E415,D414&lt;E414,D413&lt;E413,D412&lt;E412)</f>
        <v>0</v>
      </c>
      <c r="Q419" s="3" t="b">
        <f>AND(Table1689106[[#This Row],[Measured Value]]&gt;E418,E418&gt;E417,E417&gt;E416,E416&gt;E415,E415&gt;E414)</f>
        <v>0</v>
      </c>
      <c r="R419" s="3" t="b">
        <f>AND(Table1689106[[#This Row],[Measured Value]]&lt;E418,E418&lt;E417,E417&lt;E416,E416&lt;E415,E415&lt;E414)</f>
        <v>0</v>
      </c>
      <c r="S419" s="3" t="b">
        <f>AND(Table1689106[[#This Row],[Measured Value]]&gt;E418,E418&lt;E417,E417&gt;E416,E416&lt;E415,E415&gt;E414,E414&lt;E413,E413&gt;E412,E412&lt;E411,E411&gt;E410,E410&lt;E409,E409&gt;E408,E408&lt;E407,E407&gt;E406)</f>
        <v>0</v>
      </c>
      <c r="T419" s="3" t="b">
        <f>AND(Table1689106[[#This Row],[Measured Value]]&lt;F418,F418&gt;F417,F417&lt;F416,F416&gt;F415,F415&lt;F414,F414&gt;F413,F413&lt;F412,F412&gt;F411,F411&lt;F410,F410&gt;F409,F409&lt;F408,F408&gt;F407,F407&lt;F406)</f>
        <v>0</v>
      </c>
      <c r="AB419"/>
      <c r="AC419"/>
      <c r="AH419"/>
    </row>
    <row r="420" spans="1:34" x14ac:dyDescent="0.25">
      <c r="A420" s="2">
        <v>43379</v>
      </c>
      <c r="B420" s="17">
        <v>906</v>
      </c>
      <c r="C420" s="21" t="s">
        <v>40</v>
      </c>
      <c r="D420" s="25">
        <v>3.53</v>
      </c>
      <c r="E420" s="22">
        <f>'[1]pH meter #2__083118AM'!$O$2</f>
        <v>3.5073563535911592</v>
      </c>
      <c r="F4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43379.379166666666</v>
      </c>
      <c r="G420" s="6">
        <f>Table1689106[[#This Row],[Mean Value]]+$V$2</f>
        <v>3.527303060242065</v>
      </c>
      <c r="H420" s="6">
        <f>Table1689106[[#This Row],[Mean Value]]-$V$2</f>
        <v>3.4874096469402533</v>
      </c>
      <c r="I420" s="26">
        <f>Table1689106[[#This Row],[Mean Value]]+$W$2</f>
        <v>3.5472497668929703</v>
      </c>
      <c r="J420" s="26">
        <f>Table1689106[[#This Row],[Mean Value]]-($W$2)</f>
        <v>3.467462940289348</v>
      </c>
      <c r="K420" s="8">
        <f>Table1689106[[#This Row],[Mean Value]]+$X$2</f>
        <v>3.5671964735438761</v>
      </c>
      <c r="L420" s="9">
        <f>Table1689106[[#This Row],[Mean Value]]-$X$2</f>
        <v>3.4475162336384422</v>
      </c>
      <c r="M420" s="23" t="str">
        <f t="array" ref="M420">IF(OR(D420&lt;$AF$2, D420&gt;$AE$2), "Yes", "No")</f>
        <v>No</v>
      </c>
      <c r="N420" s="3"/>
      <c r="O420" s="3" t="b">
        <f>AND(Table1689106[[#This Row],[Measured Value]]&gt;Table1689106[[#This Row],[Mean Value]],D419&gt;E419,D418&gt;E418,D417&gt;E417,D416&gt;E416,D415&gt;E415,D414&gt;E414,D413&gt;E413)</f>
        <v>1</v>
      </c>
      <c r="P420" s="3" t="b">
        <f>AND(Table1689106[[#This Row],[Measured Value]]&lt;Table1689106[[#This Row],[Mean Value]],D419&lt;E419,D418&lt;E418,D417&lt;E417,D416&lt;E416,D415&lt;E415,D414&lt;E414,D413&lt;E413)</f>
        <v>0</v>
      </c>
      <c r="Q420" s="3" t="b">
        <f>AND(Table1689106[[#This Row],[Measured Value]]&gt;E419,E419&gt;E418,E418&gt;E417,E417&gt;E416,E416&gt;E415)</f>
        <v>0</v>
      </c>
      <c r="R420" s="3" t="b">
        <f>AND(Table1689106[[#This Row],[Measured Value]]&lt;E419,E419&lt;E418,E418&lt;E417,E417&lt;E416,E416&lt;E415)</f>
        <v>0</v>
      </c>
      <c r="S420" s="3" t="b">
        <f>AND(Table1689106[[#This Row],[Measured Value]]&gt;E419,E419&lt;E418,E418&gt;E417,E417&lt;E416,E416&gt;E415,E415&lt;E414,E414&gt;E413,E413&lt;E412,E412&gt;E411,E411&lt;E410,E410&gt;E409,E409&lt;E408,E408&gt;E407)</f>
        <v>0</v>
      </c>
      <c r="T420" s="3" t="b">
        <f>AND(Table1689106[[#This Row],[Measured Value]]&lt;F419,F419&gt;F418,F418&lt;F417,F417&gt;F416,F416&lt;F415,F415&gt;F414,F414&lt;F413,F413&gt;F412,F412&lt;F411,F411&gt;F410,F410&lt;F409,F409&gt;F408,F408&lt;F407)</f>
        <v>0</v>
      </c>
      <c r="AB420"/>
      <c r="AC420"/>
      <c r="AH420"/>
    </row>
    <row r="421" spans="1:34" x14ac:dyDescent="0.25">
      <c r="A421" s="2">
        <v>43379</v>
      </c>
      <c r="B421" s="17">
        <v>932</v>
      </c>
      <c r="C421" s="21" t="s">
        <v>40</v>
      </c>
      <c r="D421" s="25">
        <v>3.53</v>
      </c>
      <c r="E421" s="22">
        <f>'[1]pH meter #2__083118AM'!$O$2</f>
        <v>3.5073563535911592</v>
      </c>
      <c r="F4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43379.397222222222</v>
      </c>
      <c r="G421" s="6">
        <f>Table1689106[[#This Row],[Mean Value]]+$V$2</f>
        <v>3.527303060242065</v>
      </c>
      <c r="H421" s="6">
        <f>Table1689106[[#This Row],[Mean Value]]-$V$2</f>
        <v>3.4874096469402533</v>
      </c>
      <c r="I421" s="26">
        <f>Table1689106[[#This Row],[Mean Value]]+$W$2</f>
        <v>3.5472497668929703</v>
      </c>
      <c r="J421" s="26">
        <f>Table1689106[[#This Row],[Mean Value]]-($W$2)</f>
        <v>3.467462940289348</v>
      </c>
      <c r="K421" s="8">
        <f>Table1689106[[#This Row],[Mean Value]]+$X$2</f>
        <v>3.5671964735438761</v>
      </c>
      <c r="L421" s="9">
        <f>Table1689106[[#This Row],[Mean Value]]-$X$2</f>
        <v>3.4475162336384422</v>
      </c>
      <c r="M421" s="23" t="str">
        <f t="array" ref="M421">IF(OR(D421&lt;$AF$2, D421&gt;$AE$2), "Yes", "No")</f>
        <v>No</v>
      </c>
      <c r="N421" s="3"/>
      <c r="O421" s="3" t="b">
        <f>AND(Table1689106[[#This Row],[Measured Value]]&gt;Table1689106[[#This Row],[Mean Value]],D420&gt;E420,D419&gt;E419,D418&gt;E418,D417&gt;E417,D416&gt;E416,D415&gt;E415,D414&gt;E414)</f>
        <v>1</v>
      </c>
      <c r="P421" s="3" t="b">
        <f>AND(Table1689106[[#This Row],[Measured Value]]&lt;Table1689106[[#This Row],[Mean Value]],D420&lt;E420,D419&lt;E419,D418&lt;E418,D417&lt;E417,D416&lt;E416,D415&lt;E415,D414&lt;E414)</f>
        <v>0</v>
      </c>
      <c r="Q421" s="3" t="b">
        <f>AND(Table1689106[[#This Row],[Measured Value]]&gt;E420,E420&gt;E419,E419&gt;E418,E418&gt;E417,E417&gt;E416)</f>
        <v>0</v>
      </c>
      <c r="R421" s="3" t="b">
        <f>AND(Table1689106[[#This Row],[Measured Value]]&lt;E420,E420&lt;E419,E419&lt;E418,E418&lt;E417,E417&lt;E416)</f>
        <v>0</v>
      </c>
      <c r="S421" s="3" t="b">
        <f>AND(Table1689106[[#This Row],[Measured Value]]&gt;E420,E420&lt;E419,E419&gt;E418,E418&lt;E417,E417&gt;E416,E416&lt;E415,E415&gt;E414,E414&lt;E413,E413&gt;E412,E412&lt;E411,E411&gt;E410,E410&lt;E409,E409&gt;E408)</f>
        <v>0</v>
      </c>
      <c r="T421" s="3" t="b">
        <f>AND(Table1689106[[#This Row],[Measured Value]]&lt;F420,F420&gt;F419,F419&lt;F418,F418&gt;F417,F417&lt;F416,F416&gt;F415,F415&lt;F414,F414&gt;F413,F413&lt;F412,F412&gt;F411,F411&lt;F410,F410&gt;F409,F409&lt;F408)</f>
        <v>0</v>
      </c>
      <c r="AB421"/>
      <c r="AC421"/>
      <c r="AH421"/>
    </row>
    <row r="422" spans="1:34" x14ac:dyDescent="0.25">
      <c r="A422" s="2">
        <v>43379</v>
      </c>
      <c r="B422" s="17">
        <v>950</v>
      </c>
      <c r="C422" s="21" t="s">
        <v>47</v>
      </c>
      <c r="D422" s="25">
        <v>3.53</v>
      </c>
      <c r="E422" s="22">
        <f>'[1]pH meter #2__083118AM'!$O$2</f>
        <v>3.5073563535911592</v>
      </c>
      <c r="F4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43379.409722222219</v>
      </c>
      <c r="G422" s="6">
        <f>Table1689106[[#This Row],[Mean Value]]+$V$2</f>
        <v>3.527303060242065</v>
      </c>
      <c r="H422" s="6">
        <f>Table1689106[[#This Row],[Mean Value]]-$V$2</f>
        <v>3.4874096469402533</v>
      </c>
      <c r="I422" s="26">
        <f>Table1689106[[#This Row],[Mean Value]]+$W$2</f>
        <v>3.5472497668929703</v>
      </c>
      <c r="J422" s="26">
        <f>Table1689106[[#This Row],[Mean Value]]-($W$2)</f>
        <v>3.467462940289348</v>
      </c>
      <c r="K422" s="8">
        <f>Table1689106[[#This Row],[Mean Value]]+$X$2</f>
        <v>3.5671964735438761</v>
      </c>
      <c r="L422" s="9">
        <f>Table1689106[[#This Row],[Mean Value]]-$X$2</f>
        <v>3.4475162336384422</v>
      </c>
      <c r="M422" s="23" t="str">
        <f t="array" ref="M422">IF(OR(D422&lt;$AF$2, D422&gt;$AE$2), "Yes", "No")</f>
        <v>No</v>
      </c>
      <c r="N422" s="3"/>
      <c r="O422" s="3" t="b">
        <f>AND(Table1689106[[#This Row],[Measured Value]]&gt;Table1689106[[#This Row],[Mean Value]],D421&gt;E421,D420&gt;E420,D419&gt;E419,D418&gt;E418,D417&gt;E417,D416&gt;E416,D415&gt;E415)</f>
        <v>1</v>
      </c>
      <c r="P422" s="3" t="b">
        <f>AND(Table1689106[[#This Row],[Measured Value]]&lt;Table1689106[[#This Row],[Mean Value]],D421&lt;E421,D420&lt;E420,D419&lt;E419,D418&lt;E418,D417&lt;E417,D416&lt;E416,D415&lt;E415)</f>
        <v>0</v>
      </c>
      <c r="Q422" s="3" t="b">
        <f>AND(Table1689106[[#This Row],[Measured Value]]&gt;E421,E421&gt;E420,E420&gt;E419,E419&gt;E418,E418&gt;E417)</f>
        <v>0</v>
      </c>
      <c r="R422" s="3" t="b">
        <f>AND(Table1689106[[#This Row],[Measured Value]]&lt;E421,E421&lt;E420,E420&lt;E419,E419&lt;E418,E418&lt;E417)</f>
        <v>0</v>
      </c>
      <c r="S422" s="3" t="b">
        <f>AND(Table1689106[[#This Row],[Measured Value]]&gt;E421,E421&lt;E420,E420&gt;E419,E419&lt;E418,E418&gt;E417,E417&lt;E416,E416&gt;E415,E415&lt;E414,E414&gt;E413,E413&lt;E412,E412&gt;E411,E411&lt;E410,E410&gt;E409)</f>
        <v>0</v>
      </c>
      <c r="T422" s="3" t="b">
        <f>AND(Table1689106[[#This Row],[Measured Value]]&lt;F421,F421&gt;F420,F420&lt;F419,F419&gt;F418,F418&lt;F417,F417&gt;F416,F416&lt;F415,F415&gt;F414,F414&lt;F413,F413&gt;F412,F412&lt;F411,F411&gt;F410,F410&lt;F409)</f>
        <v>0</v>
      </c>
      <c r="AB422"/>
      <c r="AC422"/>
      <c r="AH422"/>
    </row>
    <row r="423" spans="1:34" x14ac:dyDescent="0.25">
      <c r="A423" s="2">
        <v>43379</v>
      </c>
      <c r="B423" s="17">
        <v>1045</v>
      </c>
      <c r="C423" s="21" t="s">
        <v>40</v>
      </c>
      <c r="D423" s="25">
        <v>3.52</v>
      </c>
      <c r="E423" s="22">
        <f>'[1]pH meter #2__083118AM'!$O$2</f>
        <v>3.5073563535911592</v>
      </c>
      <c r="F4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43379.447916666664</v>
      </c>
      <c r="G423" s="6">
        <f>Table1689106[[#This Row],[Mean Value]]+$V$2</f>
        <v>3.527303060242065</v>
      </c>
      <c r="H423" s="6">
        <f>Table1689106[[#This Row],[Mean Value]]-$V$2</f>
        <v>3.4874096469402533</v>
      </c>
      <c r="I423" s="26">
        <f>Table1689106[[#This Row],[Mean Value]]+$W$2</f>
        <v>3.5472497668929703</v>
      </c>
      <c r="J423" s="26">
        <f>Table1689106[[#This Row],[Mean Value]]-($W$2)</f>
        <v>3.467462940289348</v>
      </c>
      <c r="K423" s="8">
        <f>Table1689106[[#This Row],[Mean Value]]+$X$2</f>
        <v>3.5671964735438761</v>
      </c>
      <c r="L423" s="9">
        <f>Table1689106[[#This Row],[Mean Value]]-$X$2</f>
        <v>3.4475162336384422</v>
      </c>
      <c r="M423" s="23" t="str">
        <f t="array" ref="M423">IF(OR(D423&lt;$AF$2, D423&gt;$AE$2), "Yes", "No")</f>
        <v>No</v>
      </c>
      <c r="N423" s="3"/>
      <c r="O423" s="3" t="b">
        <f>AND(Table1689106[[#This Row],[Measured Value]]&gt;Table1689106[[#This Row],[Mean Value]],D422&gt;E422,D421&gt;E421,D420&gt;E420,D419&gt;E419,D418&gt;E418,D417&gt;E417,D416&gt;E416)</f>
        <v>1</v>
      </c>
      <c r="P423" s="3" t="b">
        <f>AND(Table1689106[[#This Row],[Measured Value]]&lt;Table1689106[[#This Row],[Mean Value]],D422&lt;E422,D421&lt;E421,D420&lt;E420,D419&lt;E419,D418&lt;E418,D417&lt;E417,D416&lt;E416)</f>
        <v>0</v>
      </c>
      <c r="Q423" s="3" t="b">
        <f>AND(Table1689106[[#This Row],[Measured Value]]&gt;E422,E422&gt;E421,E421&gt;E420,E420&gt;E419,E419&gt;E418)</f>
        <v>0</v>
      </c>
      <c r="R423" s="3" t="b">
        <f>AND(Table1689106[[#This Row],[Measured Value]]&lt;E422,E422&lt;E421,E421&lt;E420,E420&lt;E419,E419&lt;E418)</f>
        <v>0</v>
      </c>
      <c r="S423" s="3" t="b">
        <f>AND(Table1689106[[#This Row],[Measured Value]]&gt;E422,E422&lt;E421,E421&gt;E420,E420&lt;E419,E419&gt;E418,E418&lt;E417,E417&gt;E416,E416&lt;E415,E415&gt;E414,E414&lt;E413,E413&gt;E412,E412&lt;E411,E411&gt;E410)</f>
        <v>0</v>
      </c>
      <c r="T423" s="3" t="b">
        <f>AND(Table1689106[[#This Row],[Measured Value]]&lt;F422,F422&gt;F421,F421&lt;F420,F420&gt;F419,F419&lt;F418,F418&gt;F417,F417&lt;F416,F416&gt;F415,F415&lt;F414,F414&gt;F413,F413&lt;F412,F412&gt;F411,F411&lt;F410)</f>
        <v>0</v>
      </c>
      <c r="AB423"/>
      <c r="AC423"/>
      <c r="AH423"/>
    </row>
    <row r="424" spans="1:34" x14ac:dyDescent="0.25">
      <c r="A424" s="2">
        <v>43379</v>
      </c>
      <c r="B424" s="17">
        <v>1053</v>
      </c>
      <c r="C424" s="21" t="s">
        <v>40</v>
      </c>
      <c r="D424" s="25">
        <v>3.49</v>
      </c>
      <c r="E424" s="22">
        <f>'[1]pH meter #2__083118AM'!$O$2</f>
        <v>3.5073563535911592</v>
      </c>
      <c r="F4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43379.453472222223</v>
      </c>
      <c r="G424" s="6">
        <f>Table1689106[[#This Row],[Mean Value]]+$V$2</f>
        <v>3.527303060242065</v>
      </c>
      <c r="H424" s="6">
        <f>Table1689106[[#This Row],[Mean Value]]-$V$2</f>
        <v>3.4874096469402533</v>
      </c>
      <c r="I424" s="26">
        <f>Table1689106[[#This Row],[Mean Value]]+$W$2</f>
        <v>3.5472497668929703</v>
      </c>
      <c r="J424" s="26">
        <f>Table1689106[[#This Row],[Mean Value]]-($W$2)</f>
        <v>3.467462940289348</v>
      </c>
      <c r="K424" s="8">
        <f>Table1689106[[#This Row],[Mean Value]]+$X$2</f>
        <v>3.5671964735438761</v>
      </c>
      <c r="L424" s="9">
        <f>Table1689106[[#This Row],[Mean Value]]-$X$2</f>
        <v>3.4475162336384422</v>
      </c>
      <c r="M424" s="23" t="str">
        <f t="array" ref="M424">IF(OR(D424&lt;$AF$2, D424&gt;$AE$2), "Yes", "No")</f>
        <v>No</v>
      </c>
      <c r="N424" s="3"/>
      <c r="O424" s="3" t="b">
        <f>AND(Table1689106[[#This Row],[Measured Value]]&gt;Table1689106[[#This Row],[Mean Value]],D423&gt;E423,D422&gt;E422,D421&gt;E421,D420&gt;E420,D419&gt;E419,D418&gt;E418,D417&gt;E417)</f>
        <v>0</v>
      </c>
      <c r="P424" s="3" t="b">
        <f>AND(Table1689106[[#This Row],[Measured Value]]&lt;Table1689106[[#This Row],[Mean Value]],D423&lt;E423,D422&lt;E422,D421&lt;E421,D420&lt;E420,D419&lt;E419,D418&lt;E418,D417&lt;E417)</f>
        <v>0</v>
      </c>
      <c r="Q424" s="3" t="b">
        <f>AND(Table1689106[[#This Row],[Measured Value]]&gt;E423,E423&gt;E422,E422&gt;E421,E421&gt;E420,E420&gt;E419)</f>
        <v>0</v>
      </c>
      <c r="R424" s="3" t="b">
        <f>AND(Table1689106[[#This Row],[Measured Value]]&lt;E423,E423&lt;E422,E422&lt;E421,E421&lt;E420,E420&lt;E419)</f>
        <v>0</v>
      </c>
      <c r="S424" s="3" t="b">
        <f>AND(Table1689106[[#This Row],[Measured Value]]&gt;E423,E423&lt;E422,E422&gt;E421,E421&lt;E420,E420&gt;E419,E419&lt;E418,E418&gt;E417,E417&lt;E416,E416&gt;E415,E415&lt;E414,E414&gt;E413,E413&lt;E412,E412&gt;E411)</f>
        <v>0</v>
      </c>
      <c r="T424" s="3" t="b">
        <f>AND(Table1689106[[#This Row],[Measured Value]]&lt;F423,F423&gt;F422,F422&lt;F421,F421&gt;F420,F420&lt;F419,F419&gt;F418,F418&lt;F417,F417&gt;F416,F416&lt;F415,F415&gt;F414,F414&lt;F413,F413&gt;F412,F412&lt;F411)</f>
        <v>0</v>
      </c>
      <c r="AB424"/>
      <c r="AC424"/>
      <c r="AH424"/>
    </row>
    <row r="425" spans="1:34" x14ac:dyDescent="0.25">
      <c r="A425" s="2">
        <v>43379</v>
      </c>
      <c r="B425" s="17">
        <v>1111</v>
      </c>
      <c r="C425" s="21" t="s">
        <v>32</v>
      </c>
      <c r="D425" s="25">
        <v>3.49</v>
      </c>
      <c r="E425" s="22">
        <f>'[1]pH meter #2__083118AM'!$O$2</f>
        <v>3.5073563535911592</v>
      </c>
      <c r="F4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43379.46597222222</v>
      </c>
      <c r="G425" s="6">
        <f>Table1689106[[#This Row],[Mean Value]]+$V$2</f>
        <v>3.527303060242065</v>
      </c>
      <c r="H425" s="6">
        <f>Table1689106[[#This Row],[Mean Value]]-$V$2</f>
        <v>3.4874096469402533</v>
      </c>
      <c r="I425" s="26">
        <f>Table1689106[[#This Row],[Mean Value]]+$W$2</f>
        <v>3.5472497668929703</v>
      </c>
      <c r="J425" s="26">
        <f>Table1689106[[#This Row],[Mean Value]]-($W$2)</f>
        <v>3.467462940289348</v>
      </c>
      <c r="K425" s="8">
        <f>Table1689106[[#This Row],[Mean Value]]+$X$2</f>
        <v>3.5671964735438761</v>
      </c>
      <c r="L425" s="9">
        <f>Table1689106[[#This Row],[Mean Value]]-$X$2</f>
        <v>3.4475162336384422</v>
      </c>
      <c r="M425" s="23" t="str">
        <f t="array" ref="M425">IF(OR(D425&lt;$AF$2, D425&gt;$AE$2), "Yes", "No")</f>
        <v>No</v>
      </c>
      <c r="N425" s="3"/>
      <c r="O425" s="3" t="b">
        <f>AND(Table1689106[[#This Row],[Measured Value]]&gt;Table1689106[[#This Row],[Mean Value]],D424&gt;E424,D423&gt;E423,D422&gt;E422,D421&gt;E421,D420&gt;E420,D419&gt;E419,D418&gt;E418)</f>
        <v>0</v>
      </c>
      <c r="P425" s="3" t="b">
        <f>AND(Table1689106[[#This Row],[Measured Value]]&lt;Table1689106[[#This Row],[Mean Value]],D424&lt;E424,D423&lt;E423,D422&lt;E422,D421&lt;E421,D420&lt;E420,D419&lt;E419,D418&lt;E418)</f>
        <v>0</v>
      </c>
      <c r="Q425" s="3" t="b">
        <f>AND(Table1689106[[#This Row],[Measured Value]]&gt;E424,E424&gt;E423,E423&gt;E422,E422&gt;E421,E421&gt;E420)</f>
        <v>0</v>
      </c>
      <c r="R425" s="3" t="b">
        <f>AND(Table1689106[[#This Row],[Measured Value]]&lt;E424,E424&lt;E423,E423&lt;E422,E422&lt;E421,E421&lt;E420)</f>
        <v>0</v>
      </c>
      <c r="S425" s="3" t="b">
        <f>AND(Table1689106[[#This Row],[Measured Value]]&gt;E424,E424&lt;E423,E423&gt;E422,E422&lt;E421,E421&gt;E420,E420&lt;E419,E419&gt;E418,E418&lt;E417,E417&gt;E416,E416&lt;E415,E415&gt;E414,E414&lt;E413,E413&gt;E412)</f>
        <v>0</v>
      </c>
      <c r="T425" s="3" t="b">
        <f>AND(Table1689106[[#This Row],[Measured Value]]&lt;F424,F424&gt;F423,F423&lt;F422,F422&gt;F421,F421&lt;F420,F420&gt;F419,F419&lt;F418,F418&gt;F417,F417&lt;F416,F416&gt;F415,F415&lt;F414,F414&gt;F413,F413&lt;F412)</f>
        <v>0</v>
      </c>
      <c r="AB425"/>
      <c r="AC425"/>
      <c r="AH425"/>
    </row>
    <row r="426" spans="1:34" x14ac:dyDescent="0.25">
      <c r="A426" s="2">
        <v>43379</v>
      </c>
      <c r="B426" s="17">
        <v>1127</v>
      </c>
      <c r="C426" s="21" t="s">
        <v>32</v>
      </c>
      <c r="D426" s="25">
        <v>3.49</v>
      </c>
      <c r="E426" s="22">
        <f>'[1]pH meter #2__083118AM'!$O$2</f>
        <v>3.5073563535911592</v>
      </c>
      <c r="F4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43379.477083333331</v>
      </c>
      <c r="G426" s="6">
        <f>Table1689106[[#This Row],[Mean Value]]+$V$2</f>
        <v>3.527303060242065</v>
      </c>
      <c r="H426" s="6">
        <f>Table1689106[[#This Row],[Mean Value]]-$V$2</f>
        <v>3.4874096469402533</v>
      </c>
      <c r="I426" s="26">
        <f>Table1689106[[#This Row],[Mean Value]]+$W$2</f>
        <v>3.5472497668929703</v>
      </c>
      <c r="J426" s="26">
        <f>Table1689106[[#This Row],[Mean Value]]-($W$2)</f>
        <v>3.467462940289348</v>
      </c>
      <c r="K426" s="8">
        <f>Table1689106[[#This Row],[Mean Value]]+$X$2</f>
        <v>3.5671964735438761</v>
      </c>
      <c r="L426" s="9">
        <f>Table1689106[[#This Row],[Mean Value]]-$X$2</f>
        <v>3.4475162336384422</v>
      </c>
      <c r="M426" s="23" t="str">
        <f t="array" ref="M426">IF(OR(D426&lt;$AF$2, D426&gt;$AE$2), "Yes", "No")</f>
        <v>No</v>
      </c>
      <c r="N426" s="3"/>
      <c r="O426" s="3" t="b">
        <f>AND(Table1689106[[#This Row],[Measured Value]]&gt;Table1689106[[#This Row],[Mean Value]],D425&gt;E425,D424&gt;E424,D423&gt;E423,D422&gt;E422,D421&gt;E421,D420&gt;E420,D419&gt;E419)</f>
        <v>0</v>
      </c>
      <c r="P426" s="3" t="b">
        <f>AND(Table1689106[[#This Row],[Measured Value]]&lt;Table1689106[[#This Row],[Mean Value]],D425&lt;E425,D424&lt;E424,D423&lt;E423,D422&lt;E422,D421&lt;E421,D420&lt;E420,D419&lt;E419)</f>
        <v>0</v>
      </c>
      <c r="Q426" s="3" t="b">
        <f>AND(Table1689106[[#This Row],[Measured Value]]&gt;E425,E425&gt;E424,E424&gt;E423,E423&gt;E422,E422&gt;E421)</f>
        <v>0</v>
      </c>
      <c r="R426" s="3" t="b">
        <f>AND(Table1689106[[#This Row],[Measured Value]]&lt;E425,E425&lt;E424,E424&lt;E423,E423&lt;E422,E422&lt;E421)</f>
        <v>0</v>
      </c>
      <c r="S426" s="3" t="b">
        <f>AND(Table1689106[[#This Row],[Measured Value]]&gt;E425,E425&lt;E424,E424&gt;E423,E423&lt;E422,E422&gt;E421,E421&lt;E420,E420&gt;E419,E419&lt;E418,E418&gt;E417,E417&lt;E416,E416&gt;E415,E415&lt;E414,E414&gt;E413)</f>
        <v>0</v>
      </c>
      <c r="T426" s="3" t="b">
        <f>AND(Table1689106[[#This Row],[Measured Value]]&lt;F425,F425&gt;F424,F424&lt;F423,F423&gt;F422,F422&lt;F421,F421&gt;F420,F420&lt;F419,F419&gt;F418,F418&lt;F417,F417&gt;F416,F416&lt;F415,F415&gt;F414,F414&lt;F413)</f>
        <v>0</v>
      </c>
      <c r="AB426"/>
      <c r="AC426"/>
      <c r="AH426"/>
    </row>
    <row r="427" spans="1:34" x14ac:dyDescent="0.25">
      <c r="A427" s="2">
        <v>43379</v>
      </c>
      <c r="B427" s="17">
        <v>1152</v>
      </c>
      <c r="C427" s="21" t="s">
        <v>32</v>
      </c>
      <c r="D427" s="25">
        <v>3.49</v>
      </c>
      <c r="E427" s="22">
        <f>'[1]pH meter #2__083118AM'!$O$2</f>
        <v>3.5073563535911592</v>
      </c>
      <c r="F4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43379.494444444441</v>
      </c>
      <c r="G427" s="6">
        <f>Table1689106[[#This Row],[Mean Value]]+$V$2</f>
        <v>3.527303060242065</v>
      </c>
      <c r="H427" s="6">
        <f>Table1689106[[#This Row],[Mean Value]]-$V$2</f>
        <v>3.4874096469402533</v>
      </c>
      <c r="I427" s="26">
        <f>Table1689106[[#This Row],[Mean Value]]+$W$2</f>
        <v>3.5472497668929703</v>
      </c>
      <c r="J427" s="26">
        <f>Table1689106[[#This Row],[Mean Value]]-($W$2)</f>
        <v>3.467462940289348</v>
      </c>
      <c r="K427" s="8">
        <f>Table1689106[[#This Row],[Mean Value]]+$X$2</f>
        <v>3.5671964735438761</v>
      </c>
      <c r="L427" s="9">
        <f>Table1689106[[#This Row],[Mean Value]]-$X$2</f>
        <v>3.4475162336384422</v>
      </c>
      <c r="M427" s="23" t="str">
        <f t="array" ref="M427">IF(OR(D427&lt;$AF$2, D427&gt;$AE$2), "Yes", "No")</f>
        <v>No</v>
      </c>
      <c r="N427" s="3"/>
      <c r="O427" s="3" t="b">
        <f>AND(Table1689106[[#This Row],[Measured Value]]&gt;Table1689106[[#This Row],[Mean Value]],D426&gt;E426,D425&gt;E425,D424&gt;E424,D423&gt;E423,D422&gt;E422,D421&gt;E421,D420&gt;E420)</f>
        <v>0</v>
      </c>
      <c r="P427" s="3" t="b">
        <f>AND(Table1689106[[#This Row],[Measured Value]]&lt;Table1689106[[#This Row],[Mean Value]],D426&lt;E426,D425&lt;E425,D424&lt;E424,D423&lt;E423,D422&lt;E422,D421&lt;E421,D420&lt;E420)</f>
        <v>0</v>
      </c>
      <c r="Q427" s="3" t="b">
        <f>AND(Table1689106[[#This Row],[Measured Value]]&gt;E426,E426&gt;E425,E425&gt;E424,E424&gt;E423,E423&gt;E422)</f>
        <v>0</v>
      </c>
      <c r="R427" s="3" t="b">
        <f>AND(Table1689106[[#This Row],[Measured Value]]&lt;E426,E426&lt;E425,E425&lt;E424,E424&lt;E423,E423&lt;E422)</f>
        <v>0</v>
      </c>
      <c r="S427" s="3" t="b">
        <f>AND(Table1689106[[#This Row],[Measured Value]]&gt;E426,E426&lt;E425,E425&gt;E424,E424&lt;E423,E423&gt;E422,E422&lt;E421,E421&gt;E420,E420&lt;E419,E419&gt;E418,E418&lt;E417,E417&gt;E416,E416&lt;E415,E415&gt;E414)</f>
        <v>0</v>
      </c>
      <c r="T427" s="3" t="b">
        <f>AND(Table1689106[[#This Row],[Measured Value]]&lt;F426,F426&gt;F425,F425&lt;F424,F424&gt;F423,F423&lt;F422,F422&gt;F421,F421&lt;F420,F420&gt;F419,F419&lt;F418,F418&gt;F417,F417&lt;F416,F416&gt;F415,F415&lt;F414)</f>
        <v>0</v>
      </c>
      <c r="AB427"/>
      <c r="AC427"/>
      <c r="AH427"/>
    </row>
    <row r="428" spans="1:34" x14ac:dyDescent="0.25">
      <c r="A428" s="2">
        <v>43379</v>
      </c>
      <c r="B428" s="17">
        <v>1317</v>
      </c>
      <c r="C428" s="21" t="s">
        <v>32</v>
      </c>
      <c r="D428" s="25">
        <v>3.48</v>
      </c>
      <c r="E428" s="22">
        <f>'[1]pH meter #2__083118AM'!$O$2</f>
        <v>3.5073563535911592</v>
      </c>
      <c r="F4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43379.553472222222</v>
      </c>
      <c r="G428" s="6">
        <f>Table1689106[[#This Row],[Mean Value]]+$V$2</f>
        <v>3.527303060242065</v>
      </c>
      <c r="H428" s="6">
        <f>Table1689106[[#This Row],[Mean Value]]-$V$2</f>
        <v>3.4874096469402533</v>
      </c>
      <c r="I428" s="26">
        <f>Table1689106[[#This Row],[Mean Value]]+$W$2</f>
        <v>3.5472497668929703</v>
      </c>
      <c r="J428" s="26">
        <f>Table1689106[[#This Row],[Mean Value]]-($W$2)</f>
        <v>3.467462940289348</v>
      </c>
      <c r="K428" s="8">
        <f>Table1689106[[#This Row],[Mean Value]]+$X$2</f>
        <v>3.5671964735438761</v>
      </c>
      <c r="L428" s="9">
        <f>Table1689106[[#This Row],[Mean Value]]-$X$2</f>
        <v>3.4475162336384422</v>
      </c>
      <c r="M428" s="23" t="str">
        <f t="array" ref="M428">IF(OR(D428&lt;$AF$2, D428&gt;$AE$2), "Yes", "No")</f>
        <v>No</v>
      </c>
      <c r="N428" s="3"/>
      <c r="O428" s="3" t="b">
        <f>AND(Table1689106[[#This Row],[Measured Value]]&gt;Table1689106[[#This Row],[Mean Value]],D427&gt;E427,D426&gt;E426,D425&gt;E425,D424&gt;E424,D423&gt;E423,D422&gt;E422,D421&gt;E421)</f>
        <v>0</v>
      </c>
      <c r="P428" s="3" t="b">
        <f>AND(Table1689106[[#This Row],[Measured Value]]&lt;Table1689106[[#This Row],[Mean Value]],D427&lt;E427,D426&lt;E426,D425&lt;E425,D424&lt;E424,D423&lt;E423,D422&lt;E422,D421&lt;E421)</f>
        <v>0</v>
      </c>
      <c r="Q428" s="3" t="b">
        <f>AND(Table1689106[[#This Row],[Measured Value]]&gt;E427,E427&gt;E426,E426&gt;E425,E425&gt;E424,E424&gt;E423)</f>
        <v>0</v>
      </c>
      <c r="R428" s="3" t="b">
        <f>AND(Table1689106[[#This Row],[Measured Value]]&lt;E427,E427&lt;E426,E426&lt;E425,E425&lt;E424,E424&lt;E423)</f>
        <v>0</v>
      </c>
      <c r="S428" s="3" t="b">
        <f>AND(Table1689106[[#This Row],[Measured Value]]&gt;E427,E427&lt;E426,E426&gt;E425,E425&lt;E424,E424&gt;E423,E423&lt;E422,E422&gt;E421,E421&lt;E420,E420&gt;E419,E419&lt;E418,E418&gt;E417,E417&lt;E416,E416&gt;E415)</f>
        <v>0</v>
      </c>
      <c r="T428" s="3" t="b">
        <f>AND(Table1689106[[#This Row],[Measured Value]]&lt;F427,F427&gt;F426,F426&lt;F425,F425&gt;F424,F424&lt;F423,F423&gt;F422,F422&lt;F421,F421&gt;F420,F420&lt;F419,F419&gt;F418,F418&lt;F417,F417&gt;F416,F416&lt;F415)</f>
        <v>0</v>
      </c>
      <c r="AB428"/>
      <c r="AC428"/>
      <c r="AH428"/>
    </row>
    <row r="429" spans="1:34" x14ac:dyDescent="0.25">
      <c r="A429" s="2">
        <v>43379</v>
      </c>
      <c r="B429" s="17">
        <v>1402</v>
      </c>
      <c r="C429" s="21" t="s">
        <v>27</v>
      </c>
      <c r="D429" s="25">
        <v>3.49</v>
      </c>
      <c r="E429" s="22">
        <f>'[1]pH meter #2__083118AM'!$O$2</f>
        <v>3.5073563535911592</v>
      </c>
      <c r="F4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43379.584722222222</v>
      </c>
      <c r="G429" s="6">
        <f>Table1689106[[#This Row],[Mean Value]]+$V$2</f>
        <v>3.527303060242065</v>
      </c>
      <c r="H429" s="6">
        <f>Table1689106[[#This Row],[Mean Value]]-$V$2</f>
        <v>3.4874096469402533</v>
      </c>
      <c r="I429" s="26">
        <f>Table1689106[[#This Row],[Mean Value]]+$W$2</f>
        <v>3.5472497668929703</v>
      </c>
      <c r="J429" s="26">
        <f>Table1689106[[#This Row],[Mean Value]]-($W$2)</f>
        <v>3.467462940289348</v>
      </c>
      <c r="K429" s="8">
        <f>Table1689106[[#This Row],[Mean Value]]+$X$2</f>
        <v>3.5671964735438761</v>
      </c>
      <c r="L429" s="9">
        <f>Table1689106[[#This Row],[Mean Value]]-$X$2</f>
        <v>3.4475162336384422</v>
      </c>
      <c r="M429" s="23" t="str">
        <f t="array" ref="M429">IF(OR(D429&lt;$AF$2, D429&gt;$AE$2), "Yes", "No")</f>
        <v>No</v>
      </c>
      <c r="N429" s="3"/>
      <c r="O429" s="3" t="b">
        <f>AND(Table1689106[[#This Row],[Measured Value]]&gt;Table1689106[[#This Row],[Mean Value]],D428&gt;E428,D427&gt;E427,D426&gt;E426,D425&gt;E425,D424&gt;E424,D423&gt;E423,D422&gt;E422)</f>
        <v>0</v>
      </c>
      <c r="P429" s="3" t="b">
        <f>AND(Table1689106[[#This Row],[Measured Value]]&lt;Table1689106[[#This Row],[Mean Value]],D428&lt;E428,D427&lt;E427,D426&lt;E426,D425&lt;E425,D424&lt;E424,D423&lt;E423,D422&lt;E422)</f>
        <v>0</v>
      </c>
      <c r="Q429" s="3" t="b">
        <f>AND(Table1689106[[#This Row],[Measured Value]]&gt;E428,E428&gt;E427,E427&gt;E426,E426&gt;E425,E425&gt;E424)</f>
        <v>0</v>
      </c>
      <c r="R429" s="3" t="b">
        <f>AND(Table1689106[[#This Row],[Measured Value]]&lt;E428,E428&lt;E427,E427&lt;E426,E426&lt;E425,E425&lt;E424)</f>
        <v>0</v>
      </c>
      <c r="S429" s="3" t="b">
        <f>AND(Table1689106[[#This Row],[Measured Value]]&gt;E428,E428&lt;E427,E427&gt;E426,E426&lt;E425,E425&gt;E424,E424&lt;E423,E423&gt;E422,E422&lt;E421,E421&gt;E420,E420&lt;E419,E419&gt;E418,E418&lt;E417,E417&gt;E416)</f>
        <v>0</v>
      </c>
      <c r="T429" s="3" t="b">
        <f>AND(Table1689106[[#This Row],[Measured Value]]&lt;F428,F428&gt;F427,F427&lt;F426,F426&gt;F425,F425&lt;F424,F424&gt;F423,F423&lt;F422,F422&gt;F421,F421&lt;F420,F420&gt;F419,F419&lt;F418,F418&gt;F417,F417&lt;F416)</f>
        <v>0</v>
      </c>
      <c r="AB429"/>
      <c r="AC429"/>
      <c r="AH429"/>
    </row>
    <row r="430" spans="1:34" x14ac:dyDescent="0.25">
      <c r="A430" s="2">
        <v>43379</v>
      </c>
      <c r="B430" s="17">
        <v>1405</v>
      </c>
      <c r="C430" s="21" t="s">
        <v>48</v>
      </c>
      <c r="D430" s="25">
        <v>3.49</v>
      </c>
      <c r="E430" s="22">
        <f>'[1]pH meter #2__083118AM'!$O$2</f>
        <v>3.5073563535911592</v>
      </c>
      <c r="F4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43379.586805555555</v>
      </c>
      <c r="G430" s="6">
        <f>Table1689106[[#This Row],[Mean Value]]+$V$2</f>
        <v>3.527303060242065</v>
      </c>
      <c r="H430" s="6">
        <f>Table1689106[[#This Row],[Mean Value]]-$V$2</f>
        <v>3.4874096469402533</v>
      </c>
      <c r="I430" s="26">
        <f>Table1689106[[#This Row],[Mean Value]]+$W$2</f>
        <v>3.5472497668929703</v>
      </c>
      <c r="J430" s="26">
        <f>Table1689106[[#This Row],[Mean Value]]-($W$2)</f>
        <v>3.467462940289348</v>
      </c>
      <c r="K430" s="8">
        <f>Table1689106[[#This Row],[Mean Value]]+$X$2</f>
        <v>3.5671964735438761</v>
      </c>
      <c r="L430" s="9">
        <f>Table1689106[[#This Row],[Mean Value]]-$X$2</f>
        <v>3.4475162336384422</v>
      </c>
      <c r="M430" s="23" t="str">
        <f t="array" ref="M430">IF(OR(D430&lt;$AF$2, D430&gt;$AE$2), "Yes", "No")</f>
        <v>No</v>
      </c>
      <c r="N430" s="3"/>
      <c r="O430" s="3" t="b">
        <f>AND(Table1689106[[#This Row],[Measured Value]]&gt;Table1689106[[#This Row],[Mean Value]],D429&gt;E429,D428&gt;E428,D427&gt;E427,D426&gt;E426,D425&gt;E425,D424&gt;E424,D423&gt;E423)</f>
        <v>0</v>
      </c>
      <c r="P430" s="3" t="b">
        <f>AND(Table1689106[[#This Row],[Measured Value]]&lt;Table1689106[[#This Row],[Mean Value]],D429&lt;E429,D428&lt;E428,D427&lt;E427,D426&lt;E426,D425&lt;E425,D424&lt;E424,D423&lt;E423)</f>
        <v>0</v>
      </c>
      <c r="Q430" s="3" t="b">
        <f>AND(Table1689106[[#This Row],[Measured Value]]&gt;E429,E429&gt;E428,E428&gt;E427,E427&gt;E426,E426&gt;E425)</f>
        <v>0</v>
      </c>
      <c r="R430" s="3" t="b">
        <f>AND(Table1689106[[#This Row],[Measured Value]]&lt;E429,E429&lt;E428,E428&lt;E427,E427&lt;E426,E426&lt;E425)</f>
        <v>0</v>
      </c>
      <c r="S430" s="3" t="b">
        <f>AND(Table1689106[[#This Row],[Measured Value]]&gt;E429,E429&lt;E428,E428&gt;E427,E427&lt;E426,E426&gt;E425,E425&lt;E424,E424&gt;E423,E423&lt;E422,E422&gt;E421,E421&lt;E420,E420&gt;E419,E419&lt;E418,E418&gt;E417)</f>
        <v>0</v>
      </c>
      <c r="T430" s="3" t="b">
        <f>AND(Table1689106[[#This Row],[Measured Value]]&lt;F429,F429&gt;F428,F428&lt;F427,F427&gt;F426,F426&lt;F425,F425&gt;F424,F424&lt;F423,F423&gt;F422,F422&lt;F421,F421&gt;F420,F420&lt;F419,F419&gt;F418,F418&lt;F417)</f>
        <v>0</v>
      </c>
      <c r="AB430"/>
      <c r="AC430"/>
      <c r="AH430"/>
    </row>
    <row r="431" spans="1:34" x14ac:dyDescent="0.25">
      <c r="A431" s="2">
        <v>43379</v>
      </c>
      <c r="B431" s="17">
        <v>1416</v>
      </c>
      <c r="C431" s="21" t="s">
        <v>34</v>
      </c>
      <c r="D431" s="25">
        <v>3.49</v>
      </c>
      <c r="E431" s="22">
        <f>'[1]pH meter #2__083118AM'!$O$2</f>
        <v>3.5073563535911592</v>
      </c>
      <c r="F4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43379.594444444447</v>
      </c>
      <c r="G431" s="6">
        <f>Table1689106[[#This Row],[Mean Value]]+$V$2</f>
        <v>3.527303060242065</v>
      </c>
      <c r="H431" s="6">
        <f>Table1689106[[#This Row],[Mean Value]]-$V$2</f>
        <v>3.4874096469402533</v>
      </c>
      <c r="I431" s="26">
        <f>Table1689106[[#This Row],[Mean Value]]+$W$2</f>
        <v>3.5472497668929703</v>
      </c>
      <c r="J431" s="26">
        <f>Table1689106[[#This Row],[Mean Value]]-($W$2)</f>
        <v>3.467462940289348</v>
      </c>
      <c r="K431" s="8">
        <f>Table1689106[[#This Row],[Mean Value]]+$X$2</f>
        <v>3.5671964735438761</v>
      </c>
      <c r="L431" s="9">
        <f>Table1689106[[#This Row],[Mean Value]]-$X$2</f>
        <v>3.4475162336384422</v>
      </c>
      <c r="M431" s="23" t="str">
        <f t="array" ref="M431">IF(OR(D431&lt;$AF$2, D431&gt;$AE$2), "Yes", "No")</f>
        <v>No</v>
      </c>
      <c r="N431" s="3"/>
      <c r="O431" s="3" t="b">
        <f>AND(Table1689106[[#This Row],[Measured Value]]&gt;Table1689106[[#This Row],[Mean Value]],D430&gt;E430,D429&gt;E429,D428&gt;E428,D427&gt;E427,D426&gt;E426,D425&gt;E425,D424&gt;E424)</f>
        <v>0</v>
      </c>
      <c r="P431" s="3" t="b">
        <f>AND(Table1689106[[#This Row],[Measured Value]]&lt;Table1689106[[#This Row],[Mean Value]],D430&lt;E430,D429&lt;E429,D428&lt;E428,D427&lt;E427,D426&lt;E426,D425&lt;E425,D424&lt;E424)</f>
        <v>1</v>
      </c>
      <c r="Q431" s="3" t="b">
        <f>AND(Table1689106[[#This Row],[Measured Value]]&gt;E430,E430&gt;E429,E429&gt;E428,E428&gt;E427,E427&gt;E426)</f>
        <v>0</v>
      </c>
      <c r="R431" s="3" t="b">
        <f>AND(Table1689106[[#This Row],[Measured Value]]&lt;E430,E430&lt;E429,E429&lt;E428,E428&lt;E427,E427&lt;E426)</f>
        <v>0</v>
      </c>
      <c r="S431" s="3" t="b">
        <f>AND(Table1689106[[#This Row],[Measured Value]]&gt;E430,E430&lt;E429,E429&gt;E428,E428&lt;E427,E427&gt;E426,E426&lt;E425,E425&gt;E424,E424&lt;E423,E423&gt;E422,E422&lt;E421,E421&gt;E420,E420&lt;E419,E419&gt;E418)</f>
        <v>0</v>
      </c>
      <c r="T431" s="3" t="b">
        <f>AND(Table1689106[[#This Row],[Measured Value]]&lt;F430,F430&gt;F429,F429&lt;F428,F428&gt;F427,F427&lt;F426,F426&gt;F425,F425&lt;F424,F424&gt;F423,F423&lt;F422,F422&gt;F421,F421&lt;F420,F420&gt;F419,F419&lt;F418)</f>
        <v>0</v>
      </c>
      <c r="AB431"/>
      <c r="AC431"/>
      <c r="AH431"/>
    </row>
    <row r="432" spans="1:34" x14ac:dyDescent="0.25">
      <c r="A432" s="2">
        <v>43379</v>
      </c>
      <c r="B432" s="17">
        <v>1508</v>
      </c>
      <c r="C432" s="21" t="s">
        <v>34</v>
      </c>
      <c r="D432" s="25">
        <v>3.49</v>
      </c>
      <c r="E432" s="22">
        <f>'[1]pH meter #2__083118AM'!$O$2</f>
        <v>3.5073563535911592</v>
      </c>
      <c r="F4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43379.630555555559</v>
      </c>
      <c r="G432" s="6">
        <f>Table1689106[[#This Row],[Mean Value]]+$V$2</f>
        <v>3.527303060242065</v>
      </c>
      <c r="H432" s="6">
        <f>Table1689106[[#This Row],[Mean Value]]-$V$2</f>
        <v>3.4874096469402533</v>
      </c>
      <c r="I432" s="26">
        <f>Table1689106[[#This Row],[Mean Value]]+$W$2</f>
        <v>3.5472497668929703</v>
      </c>
      <c r="J432" s="26">
        <f>Table1689106[[#This Row],[Mean Value]]-($W$2)</f>
        <v>3.467462940289348</v>
      </c>
      <c r="K432" s="8">
        <f>Table1689106[[#This Row],[Mean Value]]+$X$2</f>
        <v>3.5671964735438761</v>
      </c>
      <c r="L432" s="9">
        <f>Table1689106[[#This Row],[Mean Value]]-$X$2</f>
        <v>3.4475162336384422</v>
      </c>
      <c r="M432" s="23" t="str">
        <f t="array" ref="M432">IF(OR(D432&lt;$AF$2, D432&gt;$AE$2), "Yes", "No")</f>
        <v>No</v>
      </c>
      <c r="N432" s="3"/>
      <c r="O432" s="3" t="b">
        <f>AND(Table1689106[[#This Row],[Measured Value]]&gt;Table1689106[[#This Row],[Mean Value]],D431&gt;E431,D430&gt;E430,D429&gt;E429,D428&gt;E428,D427&gt;E427,D426&gt;E426,D425&gt;E425)</f>
        <v>0</v>
      </c>
      <c r="P432" s="3" t="b">
        <f>AND(Table1689106[[#This Row],[Measured Value]]&lt;Table1689106[[#This Row],[Mean Value]],D431&lt;E431,D430&lt;E430,D429&lt;E429,D428&lt;E428,D427&lt;E427,D426&lt;E426,D425&lt;E425)</f>
        <v>1</v>
      </c>
      <c r="Q432" s="3" t="b">
        <f>AND(Table1689106[[#This Row],[Measured Value]]&gt;E431,E431&gt;E430,E430&gt;E429,E429&gt;E428,E428&gt;E427)</f>
        <v>0</v>
      </c>
      <c r="R432" s="3" t="b">
        <f>AND(Table1689106[[#This Row],[Measured Value]]&lt;E431,E431&lt;E430,E430&lt;E429,E429&lt;E428,E428&lt;E427)</f>
        <v>0</v>
      </c>
      <c r="S432" s="3" t="b">
        <f>AND(Table1689106[[#This Row],[Measured Value]]&gt;E431,E431&lt;E430,E430&gt;E429,E429&lt;E428,E428&gt;E427,E427&lt;E426,E426&gt;E425,E425&lt;E424,E424&gt;E423,E423&lt;E422,E422&gt;E421,E421&lt;E420,E420&gt;E419)</f>
        <v>0</v>
      </c>
      <c r="T432" s="3" t="b">
        <f>AND(Table1689106[[#This Row],[Measured Value]]&lt;F431,F431&gt;F430,F430&lt;F429,F429&gt;F428,F428&lt;F427,F427&gt;F426,F426&lt;F425,F425&gt;F424,F424&lt;F423,F423&gt;F422,F422&lt;F421,F421&gt;F420,F420&lt;F419)</f>
        <v>0</v>
      </c>
      <c r="AB432"/>
      <c r="AC432"/>
      <c r="AH432"/>
    </row>
    <row r="433" spans="1:34" x14ac:dyDescent="0.25">
      <c r="A433" s="2">
        <v>43379</v>
      </c>
      <c r="B433" s="17">
        <v>1550</v>
      </c>
      <c r="C433" s="21" t="s">
        <v>26</v>
      </c>
      <c r="D433" s="25">
        <v>3.49</v>
      </c>
      <c r="E433" s="22">
        <f>'[1]pH meter #2__083118AM'!$O$2</f>
        <v>3.5073563535911592</v>
      </c>
      <c r="F4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43379.659722222219</v>
      </c>
      <c r="G433" s="6">
        <f>Table1689106[[#This Row],[Mean Value]]+$V$2</f>
        <v>3.527303060242065</v>
      </c>
      <c r="H433" s="6">
        <f>Table1689106[[#This Row],[Mean Value]]-$V$2</f>
        <v>3.4874096469402533</v>
      </c>
      <c r="I433" s="26">
        <f>Table1689106[[#This Row],[Mean Value]]+$W$2</f>
        <v>3.5472497668929703</v>
      </c>
      <c r="J433" s="26">
        <f>Table1689106[[#This Row],[Mean Value]]-($W$2)</f>
        <v>3.467462940289348</v>
      </c>
      <c r="K433" s="8">
        <f>Table1689106[[#This Row],[Mean Value]]+$X$2</f>
        <v>3.5671964735438761</v>
      </c>
      <c r="L433" s="9">
        <f>Table1689106[[#This Row],[Mean Value]]-$X$2</f>
        <v>3.4475162336384422</v>
      </c>
      <c r="M433" s="23" t="str">
        <f t="array" ref="M433">IF(OR(D433&lt;$AF$2, D433&gt;$AE$2), "Yes", "No")</f>
        <v>No</v>
      </c>
      <c r="N433" s="3"/>
      <c r="O433" s="3" t="b">
        <f>AND(Table1689106[[#This Row],[Measured Value]]&gt;Table1689106[[#This Row],[Mean Value]],D432&gt;E432,D431&gt;E431,D430&gt;E430,D429&gt;E429,D428&gt;E428,D427&gt;E427,D426&gt;E426)</f>
        <v>0</v>
      </c>
      <c r="P433" s="3" t="b">
        <f>AND(Table1689106[[#This Row],[Measured Value]]&lt;Table1689106[[#This Row],[Mean Value]],D432&lt;E432,D431&lt;E431,D430&lt;E430,D429&lt;E429,D428&lt;E428,D427&lt;E427,D426&lt;E426)</f>
        <v>1</v>
      </c>
      <c r="Q433" s="3" t="b">
        <f>AND(Table1689106[[#This Row],[Measured Value]]&gt;E432,E432&gt;E431,E431&gt;E430,E430&gt;E429,E429&gt;E428)</f>
        <v>0</v>
      </c>
      <c r="R433" s="3" t="b">
        <f>AND(Table1689106[[#This Row],[Measured Value]]&lt;E432,E432&lt;E431,E431&lt;E430,E430&lt;E429,E429&lt;E428)</f>
        <v>0</v>
      </c>
      <c r="S433" s="3" t="b">
        <f>AND(Table1689106[[#This Row],[Measured Value]]&gt;E432,E432&lt;E431,E431&gt;E430,E430&lt;E429,E429&gt;E428,E428&lt;E427,E427&gt;E426,E426&lt;E425,E425&gt;E424,E424&lt;E423,E423&gt;E422,E422&lt;E421,E421&gt;E420)</f>
        <v>0</v>
      </c>
      <c r="T433" s="3" t="b">
        <f>AND(Table1689106[[#This Row],[Measured Value]]&lt;F432,F432&gt;F431,F431&lt;F430,F430&gt;F429,F429&lt;F428,F428&gt;F427,F427&lt;F426,F426&gt;F425,F425&lt;F424,F424&gt;F423,F423&lt;F422,F422&gt;F421,F421&lt;F420)</f>
        <v>0</v>
      </c>
      <c r="AB433"/>
      <c r="AC433"/>
      <c r="AH433"/>
    </row>
    <row r="434" spans="1:34" x14ac:dyDescent="0.25">
      <c r="A434" s="2">
        <v>43379</v>
      </c>
      <c r="B434" s="17">
        <v>1601</v>
      </c>
      <c r="C434" s="21" t="s">
        <v>27</v>
      </c>
      <c r="D434" s="25">
        <v>3.49</v>
      </c>
      <c r="E434" s="22">
        <f>'[1]pH meter #2__083118AM'!$O$2</f>
        <v>3.5073563535911592</v>
      </c>
      <c r="F4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43379.667361111111</v>
      </c>
      <c r="G434" s="6">
        <f>Table1689106[[#This Row],[Mean Value]]+$V$2</f>
        <v>3.527303060242065</v>
      </c>
      <c r="H434" s="6">
        <f>Table1689106[[#This Row],[Mean Value]]-$V$2</f>
        <v>3.4874096469402533</v>
      </c>
      <c r="I434" s="26">
        <f>Table1689106[[#This Row],[Mean Value]]+$W$2</f>
        <v>3.5472497668929703</v>
      </c>
      <c r="J434" s="26">
        <f>Table1689106[[#This Row],[Mean Value]]-($W$2)</f>
        <v>3.467462940289348</v>
      </c>
      <c r="K434" s="8">
        <f>Table1689106[[#This Row],[Mean Value]]+$X$2</f>
        <v>3.5671964735438761</v>
      </c>
      <c r="L434" s="9">
        <f>Table1689106[[#This Row],[Mean Value]]-$X$2</f>
        <v>3.4475162336384422</v>
      </c>
      <c r="M434" s="23" t="str">
        <f t="array" ref="M434">IF(OR(D434&lt;$AF$2, D434&gt;$AE$2), "Yes", "No")</f>
        <v>No</v>
      </c>
      <c r="N434" s="3"/>
      <c r="O434" s="3" t="b">
        <f>AND(Table1689106[[#This Row],[Measured Value]]&gt;Table1689106[[#This Row],[Mean Value]],D433&gt;E433,D432&gt;E432,D431&gt;E431,D430&gt;E430,D429&gt;E429,D428&gt;E428,D427&gt;E427)</f>
        <v>0</v>
      </c>
      <c r="P434" s="3" t="b">
        <f>AND(Table1689106[[#This Row],[Measured Value]]&lt;Table1689106[[#This Row],[Mean Value]],D433&lt;E433,D432&lt;E432,D431&lt;E431,D430&lt;E430,D429&lt;E429,D428&lt;E428,D427&lt;E427)</f>
        <v>1</v>
      </c>
      <c r="Q434" s="3" t="b">
        <f>AND(Table1689106[[#This Row],[Measured Value]]&gt;E433,E433&gt;E432,E432&gt;E431,E431&gt;E430,E430&gt;E429)</f>
        <v>0</v>
      </c>
      <c r="R434" s="3" t="b">
        <f>AND(Table1689106[[#This Row],[Measured Value]]&lt;E433,E433&lt;E432,E432&lt;E431,E431&lt;E430,E430&lt;E429)</f>
        <v>0</v>
      </c>
      <c r="S434" s="3" t="b">
        <f>AND(Table1689106[[#This Row],[Measured Value]]&gt;E433,E433&lt;E432,E432&gt;E431,E431&lt;E430,E430&gt;E429,E429&lt;E428,E428&gt;E427,E427&lt;E426,E426&gt;E425,E425&lt;E424,E424&gt;E423,E423&lt;E422,E422&gt;E421)</f>
        <v>0</v>
      </c>
      <c r="T434" s="3" t="b">
        <f>AND(Table1689106[[#This Row],[Measured Value]]&lt;F433,F433&gt;F432,F432&lt;F431,F431&gt;F430,F430&lt;F429,F429&gt;F428,F428&lt;F427,F427&gt;F426,F426&lt;F425,F425&gt;F424,F424&lt;F423,F423&gt;F422,F422&lt;F421)</f>
        <v>0</v>
      </c>
      <c r="AB434"/>
      <c r="AC434"/>
      <c r="AH434"/>
    </row>
    <row r="435" spans="1:34" x14ac:dyDescent="0.25">
      <c r="A435" s="2">
        <v>43379</v>
      </c>
      <c r="B435" s="17">
        <v>1712</v>
      </c>
      <c r="C435" s="21" t="s">
        <v>26</v>
      </c>
      <c r="D435" s="25">
        <v>3.49</v>
      </c>
      <c r="E435" s="22">
        <f>'[1]pH meter #2__083118AM'!$O$2</f>
        <v>3.5073563535911592</v>
      </c>
      <c r="F4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43379.716666666667</v>
      </c>
      <c r="G435" s="6">
        <f>Table1689106[[#This Row],[Mean Value]]+$V$2</f>
        <v>3.527303060242065</v>
      </c>
      <c r="H435" s="6">
        <f>Table1689106[[#This Row],[Mean Value]]-$V$2</f>
        <v>3.4874096469402533</v>
      </c>
      <c r="I435" s="26">
        <f>Table1689106[[#This Row],[Mean Value]]+$W$2</f>
        <v>3.5472497668929703</v>
      </c>
      <c r="J435" s="26">
        <f>Table1689106[[#This Row],[Mean Value]]-($W$2)</f>
        <v>3.467462940289348</v>
      </c>
      <c r="K435" s="8">
        <f>Table1689106[[#This Row],[Mean Value]]+$X$2</f>
        <v>3.5671964735438761</v>
      </c>
      <c r="L435" s="9">
        <f>Table1689106[[#This Row],[Mean Value]]-$X$2</f>
        <v>3.4475162336384422</v>
      </c>
      <c r="M435" s="23" t="str">
        <f t="array" ref="M435">IF(OR(D435&lt;$AF$2, D435&gt;$AE$2), "Yes", "No")</f>
        <v>No</v>
      </c>
      <c r="N435" s="3"/>
      <c r="O435" s="3" t="b">
        <f>AND(Table1689106[[#This Row],[Measured Value]]&gt;Table1689106[[#This Row],[Mean Value]],D434&gt;E434,D433&gt;E433,D432&gt;E432,D431&gt;E431,D430&gt;E430,D429&gt;E429,D428&gt;E428)</f>
        <v>0</v>
      </c>
      <c r="P435" s="3" t="b">
        <f>AND(Table1689106[[#This Row],[Measured Value]]&lt;Table1689106[[#This Row],[Mean Value]],D434&lt;E434,D433&lt;E433,D432&lt;E432,D431&lt;E431,D430&lt;E430,D429&lt;E429,D428&lt;E428)</f>
        <v>1</v>
      </c>
      <c r="Q435" s="3" t="b">
        <f>AND(Table1689106[[#This Row],[Measured Value]]&gt;E434,E434&gt;E433,E433&gt;E432,E432&gt;E431,E431&gt;E430)</f>
        <v>0</v>
      </c>
      <c r="R435" s="3" t="b">
        <f>AND(Table1689106[[#This Row],[Measured Value]]&lt;E434,E434&lt;E433,E433&lt;E432,E432&lt;E431,E431&lt;E430)</f>
        <v>0</v>
      </c>
      <c r="S435" s="3" t="b">
        <f>AND(Table1689106[[#This Row],[Measured Value]]&gt;E434,E434&lt;E433,E433&gt;E432,E432&lt;E431,E431&gt;E430,E430&lt;E429,E429&gt;E428,E428&lt;E427,E427&gt;E426,E426&lt;E425,E425&gt;E424,E424&lt;E423,E423&gt;E422)</f>
        <v>0</v>
      </c>
      <c r="T435" s="3" t="b">
        <f>AND(Table1689106[[#This Row],[Measured Value]]&lt;F434,F434&gt;F433,F433&lt;F432,F432&gt;F431,F431&lt;F430,F430&gt;F429,F429&lt;F428,F428&gt;F427,F427&lt;F426,F426&gt;F425,F425&lt;F424,F424&gt;F423,F423&lt;F422)</f>
        <v>0</v>
      </c>
      <c r="AB435"/>
      <c r="AC435"/>
      <c r="AH435"/>
    </row>
    <row r="436" spans="1:34" x14ac:dyDescent="0.25">
      <c r="A436" s="2">
        <v>43379</v>
      </c>
      <c r="B436" s="17">
        <v>1732</v>
      </c>
      <c r="C436" s="21" t="s">
        <v>44</v>
      </c>
      <c r="D436" s="25">
        <v>3.48</v>
      </c>
      <c r="E436" s="22">
        <f>'[1]pH meter #2__083118AM'!$O$2</f>
        <v>3.5073563535911592</v>
      </c>
      <c r="F4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43379.730555555558</v>
      </c>
      <c r="G436" s="6">
        <f>Table1689106[[#This Row],[Mean Value]]+$V$2</f>
        <v>3.527303060242065</v>
      </c>
      <c r="H436" s="6">
        <f>Table1689106[[#This Row],[Mean Value]]-$V$2</f>
        <v>3.4874096469402533</v>
      </c>
      <c r="I436" s="26">
        <f>Table1689106[[#This Row],[Mean Value]]+$W$2</f>
        <v>3.5472497668929703</v>
      </c>
      <c r="J436" s="26">
        <f>Table1689106[[#This Row],[Mean Value]]-($W$2)</f>
        <v>3.467462940289348</v>
      </c>
      <c r="K436" s="8">
        <f>Table1689106[[#This Row],[Mean Value]]+$X$2</f>
        <v>3.5671964735438761</v>
      </c>
      <c r="L436" s="9">
        <f>Table1689106[[#This Row],[Mean Value]]-$X$2</f>
        <v>3.4475162336384422</v>
      </c>
      <c r="M436" s="23" t="str">
        <f t="array" ref="M436">IF(OR(D436&lt;$AF$2, D436&gt;$AE$2), "Yes", "No")</f>
        <v>No</v>
      </c>
      <c r="N436" s="3"/>
      <c r="O436" s="3" t="b">
        <f>AND(Table1689106[[#This Row],[Measured Value]]&gt;Table1689106[[#This Row],[Mean Value]],D435&gt;E435,D434&gt;E434,D433&gt;E433,D432&gt;E432,D431&gt;E431,D430&gt;E430,D429&gt;E429)</f>
        <v>0</v>
      </c>
      <c r="P436" s="3" t="b">
        <f>AND(Table1689106[[#This Row],[Measured Value]]&lt;Table1689106[[#This Row],[Mean Value]],D435&lt;E435,D434&lt;E434,D433&lt;E433,D432&lt;E432,D431&lt;E431,D430&lt;E430,D429&lt;E429)</f>
        <v>1</v>
      </c>
      <c r="Q436" s="3" t="b">
        <f>AND(Table1689106[[#This Row],[Measured Value]]&gt;E435,E435&gt;E434,E434&gt;E433,E433&gt;E432,E432&gt;E431)</f>
        <v>0</v>
      </c>
      <c r="R436" s="3" t="b">
        <f>AND(Table1689106[[#This Row],[Measured Value]]&lt;E435,E435&lt;E434,E434&lt;E433,E433&lt;E432,E432&lt;E431)</f>
        <v>0</v>
      </c>
      <c r="S436" s="3" t="b">
        <f>AND(Table1689106[[#This Row],[Measured Value]]&gt;E435,E435&lt;E434,E434&gt;E433,E433&lt;E432,E432&gt;E431,E431&lt;E430,E430&gt;E429,E429&lt;E428,E428&gt;E427,E427&lt;E426,E426&gt;E425,E425&lt;E424,E424&gt;E423)</f>
        <v>0</v>
      </c>
      <c r="T436" s="3" t="b">
        <f>AND(Table1689106[[#This Row],[Measured Value]]&lt;F435,F435&gt;F434,F434&lt;F433,F433&gt;F432,F432&lt;F431,F431&gt;F430,F430&lt;F429,F429&gt;F428,F428&lt;F427,F427&gt;F426,F426&lt;F425,F425&gt;F424,F424&lt;F423)</f>
        <v>0</v>
      </c>
      <c r="AB436"/>
      <c r="AC436"/>
      <c r="AH436"/>
    </row>
    <row r="437" spans="1:34" x14ac:dyDescent="0.25">
      <c r="A437" s="2">
        <v>43380</v>
      </c>
      <c r="B437" s="17">
        <v>920</v>
      </c>
      <c r="C437" s="21" t="s">
        <v>39</v>
      </c>
      <c r="D437" s="25">
        <v>3.51</v>
      </c>
      <c r="E437" s="22">
        <f>'[1]pH meter #2__083118AM'!$O$2</f>
        <v>3.5073563535911592</v>
      </c>
      <c r="F4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43380.388888888891</v>
      </c>
      <c r="G437" s="6">
        <f>Table1689106[[#This Row],[Mean Value]]+$V$2</f>
        <v>3.527303060242065</v>
      </c>
      <c r="H437" s="6">
        <f>Table1689106[[#This Row],[Mean Value]]-$V$2</f>
        <v>3.4874096469402533</v>
      </c>
      <c r="I437" s="26">
        <f>Table1689106[[#This Row],[Mean Value]]+$W$2</f>
        <v>3.5472497668929703</v>
      </c>
      <c r="J437" s="26">
        <f>Table1689106[[#This Row],[Mean Value]]-($W$2)</f>
        <v>3.467462940289348</v>
      </c>
      <c r="K437" s="8">
        <f>Table1689106[[#This Row],[Mean Value]]+$X$2</f>
        <v>3.5671964735438761</v>
      </c>
      <c r="L437" s="9">
        <f>Table1689106[[#This Row],[Mean Value]]-$X$2</f>
        <v>3.4475162336384422</v>
      </c>
      <c r="M437" s="23" t="str">
        <f t="array" ref="M437">IF(OR(D437&lt;$AF$2, D437&gt;$AE$2), "Yes", "No")</f>
        <v>No</v>
      </c>
      <c r="N437" s="3"/>
      <c r="O437" s="3" t="b">
        <f>AND(Table1689106[[#This Row],[Measured Value]]&gt;Table1689106[[#This Row],[Mean Value]],D436&gt;E436,D435&gt;E435,D434&gt;E434,D433&gt;E433,D432&gt;E432,D431&gt;E431,D430&gt;E430)</f>
        <v>0</v>
      </c>
      <c r="P437" s="3" t="b">
        <f>AND(Table1689106[[#This Row],[Measured Value]]&lt;Table1689106[[#This Row],[Mean Value]],D436&lt;E436,D435&lt;E435,D434&lt;E434,D433&lt;E433,D432&lt;E432,D431&lt;E431,D430&lt;E430)</f>
        <v>0</v>
      </c>
      <c r="Q437" s="3" t="b">
        <f>AND(Table1689106[[#This Row],[Measured Value]]&gt;E436,E436&gt;E435,E435&gt;E434,E434&gt;E433,E433&gt;E432)</f>
        <v>0</v>
      </c>
      <c r="R437" s="3" t="b">
        <f>AND(Table1689106[[#This Row],[Measured Value]]&lt;E436,E436&lt;E435,E435&lt;E434,E434&lt;E433,E433&lt;E432)</f>
        <v>0</v>
      </c>
      <c r="S437" s="3" t="b">
        <f>AND(Table1689106[[#This Row],[Measured Value]]&gt;E436,E436&lt;E435,E435&gt;E434,E434&lt;E433,E433&gt;E432,E432&lt;E431,E431&gt;E430,E430&lt;E429,E429&gt;E428,E428&lt;E427,E427&gt;E426,E426&lt;E425,E425&gt;E424)</f>
        <v>0</v>
      </c>
      <c r="T437" s="3" t="b">
        <f>AND(Table1689106[[#This Row],[Measured Value]]&lt;F436,F436&gt;F435,F435&lt;F434,F434&gt;F433,F433&lt;F432,F432&gt;F431,F431&lt;F430,F430&gt;F429,F429&lt;F428,F428&gt;F427,F427&lt;F426,F426&gt;F425,F425&lt;F424)</f>
        <v>0</v>
      </c>
      <c r="AB437"/>
      <c r="AC437"/>
      <c r="AH437"/>
    </row>
    <row r="438" spans="1:34" x14ac:dyDescent="0.25">
      <c r="A438" s="2">
        <v>43380</v>
      </c>
      <c r="B438" s="17">
        <v>1020</v>
      </c>
      <c r="C438" s="21" t="s">
        <v>45</v>
      </c>
      <c r="D438" s="25">
        <v>3.52</v>
      </c>
      <c r="E438" s="22">
        <f>'[1]pH meter #2__083118AM'!$O$2</f>
        <v>3.5073563535911592</v>
      </c>
      <c r="F4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43380.430555555555</v>
      </c>
      <c r="G438" s="6">
        <f>Table1689106[[#This Row],[Mean Value]]+$V$2</f>
        <v>3.527303060242065</v>
      </c>
      <c r="H438" s="6">
        <f>Table1689106[[#This Row],[Mean Value]]-$V$2</f>
        <v>3.4874096469402533</v>
      </c>
      <c r="I438" s="26">
        <f>Table1689106[[#This Row],[Mean Value]]+$W$2</f>
        <v>3.5472497668929703</v>
      </c>
      <c r="J438" s="26">
        <f>Table1689106[[#This Row],[Mean Value]]-($W$2)</f>
        <v>3.467462940289348</v>
      </c>
      <c r="K438" s="8">
        <f>Table1689106[[#This Row],[Mean Value]]+$X$2</f>
        <v>3.5671964735438761</v>
      </c>
      <c r="L438" s="9">
        <f>Table1689106[[#This Row],[Mean Value]]-$X$2</f>
        <v>3.4475162336384422</v>
      </c>
      <c r="M438" s="23" t="str">
        <f t="array" ref="M438">IF(OR(D438&lt;$AF$2, D438&gt;$AE$2), "Yes", "No")</f>
        <v>No</v>
      </c>
      <c r="N438" s="3"/>
      <c r="O438" s="3" t="b">
        <f>AND(Table1689106[[#This Row],[Measured Value]]&gt;Table1689106[[#This Row],[Mean Value]],D437&gt;E437,D436&gt;E436,D435&gt;E435,D434&gt;E434,D433&gt;E433,D432&gt;E432,D431&gt;E431)</f>
        <v>0</v>
      </c>
      <c r="P438" s="3" t="b">
        <f>AND(Table1689106[[#This Row],[Measured Value]]&lt;Table1689106[[#This Row],[Mean Value]],D437&lt;E437,D436&lt;E436,D435&lt;E435,D434&lt;E434,D433&lt;E433,D432&lt;E432,D431&lt;E431)</f>
        <v>0</v>
      </c>
      <c r="Q438" s="3" t="b">
        <f>AND(Table1689106[[#This Row],[Measured Value]]&gt;E437,E437&gt;E436,E436&gt;E435,E435&gt;E434,E434&gt;E433)</f>
        <v>0</v>
      </c>
      <c r="R438" s="3" t="b">
        <f>AND(Table1689106[[#This Row],[Measured Value]]&lt;E437,E437&lt;E436,E436&lt;E435,E435&lt;E434,E434&lt;E433)</f>
        <v>0</v>
      </c>
      <c r="S438" s="3" t="b">
        <f>AND(Table1689106[[#This Row],[Measured Value]]&gt;E437,E437&lt;E436,E436&gt;E435,E435&lt;E434,E434&gt;E433,E433&lt;E432,E432&gt;E431,E431&lt;E430,E430&gt;E429,E429&lt;E428,E428&gt;E427,E427&lt;E426,E426&gt;E425)</f>
        <v>0</v>
      </c>
      <c r="T438" s="3" t="b">
        <f>AND(Table1689106[[#This Row],[Measured Value]]&lt;F437,F437&gt;F436,F436&lt;F435,F435&gt;F434,F434&lt;F433,F433&gt;F432,F432&lt;F431,F431&gt;F430,F430&lt;F429,F429&gt;F428,F428&lt;F427,F427&gt;F426,F426&lt;F425)</f>
        <v>0</v>
      </c>
      <c r="AB438"/>
      <c r="AC438"/>
      <c r="AH438"/>
    </row>
    <row r="439" spans="1:34" x14ac:dyDescent="0.25">
      <c r="A439" s="2">
        <v>43380</v>
      </c>
      <c r="B439" s="17">
        <v>1100</v>
      </c>
      <c r="C439" s="21" t="s">
        <v>45</v>
      </c>
      <c r="D439" s="25">
        <v>3.51</v>
      </c>
      <c r="E439" s="22">
        <f>'[1]pH meter #2__083118AM'!$O$2</f>
        <v>3.5073563535911592</v>
      </c>
      <c r="F4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43380.458333333336</v>
      </c>
      <c r="G439" s="6">
        <f>Table1689106[[#This Row],[Mean Value]]+$V$2</f>
        <v>3.527303060242065</v>
      </c>
      <c r="H439" s="6">
        <f>Table1689106[[#This Row],[Mean Value]]-$V$2</f>
        <v>3.4874096469402533</v>
      </c>
      <c r="I439" s="26">
        <f>Table1689106[[#This Row],[Mean Value]]+$W$2</f>
        <v>3.5472497668929703</v>
      </c>
      <c r="J439" s="26">
        <f>Table1689106[[#This Row],[Mean Value]]-($W$2)</f>
        <v>3.467462940289348</v>
      </c>
      <c r="K439" s="8">
        <f>Table1689106[[#This Row],[Mean Value]]+$X$2</f>
        <v>3.5671964735438761</v>
      </c>
      <c r="L439" s="9">
        <f>Table1689106[[#This Row],[Mean Value]]-$X$2</f>
        <v>3.4475162336384422</v>
      </c>
      <c r="M439" s="23" t="str">
        <f t="array" ref="M439">IF(OR(D439&lt;$AF$2, D439&gt;$AE$2), "Yes", "No")</f>
        <v>No</v>
      </c>
      <c r="N439" s="3"/>
      <c r="O439" s="3" t="b">
        <f>AND(Table1689106[[#This Row],[Measured Value]]&gt;Table1689106[[#This Row],[Mean Value]],D438&gt;E438,D437&gt;E437,D436&gt;E436,D435&gt;E435,D434&gt;E434,D433&gt;E433,D432&gt;E432)</f>
        <v>0</v>
      </c>
      <c r="P439" s="3" t="b">
        <f>AND(Table1689106[[#This Row],[Measured Value]]&lt;Table1689106[[#This Row],[Mean Value]],D438&lt;E438,D437&lt;E437,D436&lt;E436,D435&lt;E435,D434&lt;E434,D433&lt;E433,D432&lt;E432)</f>
        <v>0</v>
      </c>
      <c r="Q439" s="3" t="b">
        <f>AND(Table1689106[[#This Row],[Measured Value]]&gt;E438,E438&gt;E437,E437&gt;E436,E436&gt;E435,E435&gt;E434)</f>
        <v>0</v>
      </c>
      <c r="R439" s="3" t="b">
        <f>AND(Table1689106[[#This Row],[Measured Value]]&lt;E438,E438&lt;E437,E437&lt;E436,E436&lt;E435,E435&lt;E434)</f>
        <v>0</v>
      </c>
      <c r="S439" s="3" t="b">
        <f>AND(Table1689106[[#This Row],[Measured Value]]&gt;E438,E438&lt;E437,E437&gt;E436,E436&lt;E435,E435&gt;E434,E434&lt;E433,E433&gt;E432,E432&lt;E431,E431&gt;E430,E430&lt;E429,E429&gt;E428,E428&lt;E427,E427&gt;E426)</f>
        <v>0</v>
      </c>
      <c r="T439" s="3" t="b">
        <f>AND(Table1689106[[#This Row],[Measured Value]]&lt;F438,F438&gt;F437,F437&lt;F436,F436&gt;F435,F435&lt;F434,F434&gt;F433,F433&lt;F432,F432&gt;F431,F431&lt;F430,F430&gt;F429,F429&lt;F428,F428&gt;F427,F427&lt;F426)</f>
        <v>0</v>
      </c>
      <c r="AB439"/>
      <c r="AC439"/>
      <c r="AH439"/>
    </row>
    <row r="440" spans="1:34" x14ac:dyDescent="0.25">
      <c r="A440" s="2">
        <v>43380</v>
      </c>
      <c r="B440" s="17">
        <v>1200</v>
      </c>
      <c r="C440" s="21" t="s">
        <v>45</v>
      </c>
      <c r="D440" s="25">
        <v>3.5</v>
      </c>
      <c r="E440" s="22">
        <f>'[1]pH meter #2__083118AM'!$O$2</f>
        <v>3.5073563535911592</v>
      </c>
      <c r="F4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43380.5</v>
      </c>
      <c r="G440" s="6">
        <f>Table1689106[[#This Row],[Mean Value]]+$V$2</f>
        <v>3.527303060242065</v>
      </c>
      <c r="H440" s="6">
        <f>Table1689106[[#This Row],[Mean Value]]-$V$2</f>
        <v>3.4874096469402533</v>
      </c>
      <c r="I440" s="26">
        <f>Table1689106[[#This Row],[Mean Value]]+$W$2</f>
        <v>3.5472497668929703</v>
      </c>
      <c r="J440" s="26">
        <f>Table1689106[[#This Row],[Mean Value]]-($W$2)</f>
        <v>3.467462940289348</v>
      </c>
      <c r="K440" s="8">
        <f>Table1689106[[#This Row],[Mean Value]]+$X$2</f>
        <v>3.5671964735438761</v>
      </c>
      <c r="L440" s="9">
        <f>Table1689106[[#This Row],[Mean Value]]-$X$2</f>
        <v>3.4475162336384422</v>
      </c>
      <c r="M440" s="23" t="str">
        <f t="array" ref="M440">IF(OR(D440&lt;$AF$2, D440&gt;$AE$2), "Yes", "No")</f>
        <v>No</v>
      </c>
      <c r="N440" s="3"/>
      <c r="O440" s="3" t="b">
        <f>AND(Table1689106[[#This Row],[Measured Value]]&gt;Table1689106[[#This Row],[Mean Value]],D439&gt;E439,D438&gt;E438,D437&gt;E437,D436&gt;E436,D435&gt;E435,D434&gt;E434,D433&gt;E433)</f>
        <v>0</v>
      </c>
      <c r="P440" s="3" t="b">
        <f>AND(Table1689106[[#This Row],[Measured Value]]&lt;Table1689106[[#This Row],[Mean Value]],D439&lt;E439,D438&lt;E438,D437&lt;E437,D436&lt;E436,D435&lt;E435,D434&lt;E434,D433&lt;E433)</f>
        <v>0</v>
      </c>
      <c r="Q440" s="3" t="b">
        <f>AND(Table1689106[[#This Row],[Measured Value]]&gt;E439,E439&gt;E438,E438&gt;E437,E437&gt;E436,E436&gt;E435)</f>
        <v>0</v>
      </c>
      <c r="R440" s="3" t="b">
        <f>AND(Table1689106[[#This Row],[Measured Value]]&lt;E439,E439&lt;E438,E438&lt;E437,E437&lt;E436,E436&lt;E435)</f>
        <v>0</v>
      </c>
      <c r="S440" s="3" t="b">
        <f>AND(Table1689106[[#This Row],[Measured Value]]&gt;E439,E439&lt;E438,E438&gt;E437,E437&lt;E436,E436&gt;E435,E435&lt;E434,E434&gt;E433,E433&lt;E432,E432&gt;E431,E431&lt;E430,E430&gt;E429,E429&lt;E428,E428&gt;E427)</f>
        <v>0</v>
      </c>
      <c r="T440" s="3" t="b">
        <f>AND(Table1689106[[#This Row],[Measured Value]]&lt;F439,F439&gt;F438,F438&lt;F437,F437&gt;F436,F436&lt;F435,F435&gt;F434,F434&lt;F433,F433&gt;F432,F432&lt;F431,F431&gt;F430,F430&lt;F429,F429&gt;F428,F428&lt;F427)</f>
        <v>0</v>
      </c>
      <c r="AB440"/>
      <c r="AC440"/>
      <c r="AH440"/>
    </row>
    <row r="441" spans="1:34" x14ac:dyDescent="0.25">
      <c r="A441" s="2">
        <v>43380</v>
      </c>
      <c r="B441" s="17">
        <v>1400</v>
      </c>
      <c r="C441" s="21" t="s">
        <v>39</v>
      </c>
      <c r="D441" s="25">
        <v>3.49</v>
      </c>
      <c r="E441" s="22">
        <f>'[1]pH meter #2__083118AM'!$O$2</f>
        <v>3.5073563535911592</v>
      </c>
      <c r="F4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43380.583333333336</v>
      </c>
      <c r="G441" s="6">
        <f>Table1689106[[#This Row],[Mean Value]]+$V$2</f>
        <v>3.527303060242065</v>
      </c>
      <c r="H441" s="6">
        <f>Table1689106[[#This Row],[Mean Value]]-$V$2</f>
        <v>3.4874096469402533</v>
      </c>
      <c r="I441" s="26">
        <f>Table1689106[[#This Row],[Mean Value]]+$W$2</f>
        <v>3.5472497668929703</v>
      </c>
      <c r="J441" s="26">
        <f>Table1689106[[#This Row],[Mean Value]]-($W$2)</f>
        <v>3.467462940289348</v>
      </c>
      <c r="K441" s="8">
        <f>Table1689106[[#This Row],[Mean Value]]+$X$2</f>
        <v>3.5671964735438761</v>
      </c>
      <c r="L441" s="9">
        <f>Table1689106[[#This Row],[Mean Value]]-$X$2</f>
        <v>3.4475162336384422</v>
      </c>
      <c r="M441" s="23" t="str">
        <f t="array" ref="M441">IF(OR(D441&lt;$AF$2, D441&gt;$AE$2), "Yes", "No")</f>
        <v>No</v>
      </c>
      <c r="N441" s="3"/>
      <c r="O441" s="3" t="b">
        <f>AND(Table1689106[[#This Row],[Measured Value]]&gt;Table1689106[[#This Row],[Mean Value]],D440&gt;E440,D439&gt;E439,D438&gt;E438,D437&gt;E437,D436&gt;E436,D435&gt;E435,D434&gt;E434)</f>
        <v>0</v>
      </c>
      <c r="P441" s="3" t="b">
        <f>AND(Table1689106[[#This Row],[Measured Value]]&lt;Table1689106[[#This Row],[Mean Value]],D440&lt;E440,D439&lt;E439,D438&lt;E438,D437&lt;E437,D436&lt;E436,D435&lt;E435,D434&lt;E434)</f>
        <v>0</v>
      </c>
      <c r="Q441" s="3" t="b">
        <f>AND(Table1689106[[#This Row],[Measured Value]]&gt;E440,E440&gt;E439,E439&gt;E438,E438&gt;E437,E437&gt;E436)</f>
        <v>0</v>
      </c>
      <c r="R441" s="3" t="b">
        <f>AND(Table1689106[[#This Row],[Measured Value]]&lt;E440,E440&lt;E439,E439&lt;E438,E438&lt;E437,E437&lt;E436)</f>
        <v>0</v>
      </c>
      <c r="S441" s="3" t="b">
        <f>AND(Table1689106[[#This Row],[Measured Value]]&gt;E440,E440&lt;E439,E439&gt;E438,E438&lt;E437,E437&gt;E436,E436&lt;E435,E435&gt;E434,E434&lt;E433,E433&gt;E432,E432&lt;E431,E431&gt;E430,E430&lt;E429,E429&gt;E428)</f>
        <v>0</v>
      </c>
      <c r="T441" s="3" t="b">
        <f>AND(Table1689106[[#This Row],[Measured Value]]&lt;F440,F440&gt;F439,F439&lt;F438,F438&gt;F437,F437&lt;F436,F436&gt;F435,F435&lt;F434,F434&gt;F433,F433&lt;F432,F432&gt;F431,F431&lt;F430,F430&gt;F429,F429&lt;F428)</f>
        <v>0</v>
      </c>
      <c r="AB441"/>
      <c r="AC441"/>
      <c r="AH441"/>
    </row>
    <row r="442" spans="1:34" x14ac:dyDescent="0.25">
      <c r="A442" s="2">
        <v>43381</v>
      </c>
      <c r="B442" s="17">
        <v>608</v>
      </c>
      <c r="C442" s="21" t="s">
        <v>31</v>
      </c>
      <c r="D442" s="25">
        <v>3.52</v>
      </c>
      <c r="E442" s="22">
        <f>'[1]pH meter #2__083118AM'!$O$2</f>
        <v>3.5073563535911592</v>
      </c>
      <c r="F4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43381.255555555559</v>
      </c>
      <c r="G442" s="6">
        <f>Table1689106[[#This Row],[Mean Value]]+$V$2</f>
        <v>3.527303060242065</v>
      </c>
      <c r="H442" s="6">
        <f>Table1689106[[#This Row],[Mean Value]]-$V$2</f>
        <v>3.4874096469402533</v>
      </c>
      <c r="I442" s="26">
        <f>Table1689106[[#This Row],[Mean Value]]+$W$2</f>
        <v>3.5472497668929703</v>
      </c>
      <c r="J442" s="26">
        <f>Table1689106[[#This Row],[Mean Value]]-($W$2)</f>
        <v>3.467462940289348</v>
      </c>
      <c r="K442" s="8">
        <f>Table1689106[[#This Row],[Mean Value]]+$X$2</f>
        <v>3.5671964735438761</v>
      </c>
      <c r="L442" s="9">
        <f>Table1689106[[#This Row],[Mean Value]]-$X$2</f>
        <v>3.4475162336384422</v>
      </c>
      <c r="M442" s="23" t="str">
        <f t="array" ref="M442">IF(OR(D442&lt;$AF$2, D442&gt;$AE$2), "Yes", "No")</f>
        <v>No</v>
      </c>
      <c r="N442" s="3"/>
      <c r="O442" s="3" t="b">
        <f>AND(Table1689106[[#This Row],[Measured Value]]&gt;Table1689106[[#This Row],[Mean Value]],D441&gt;E441,D440&gt;E440,D439&gt;E439,D438&gt;E438,D437&gt;E437,D436&gt;E436,D435&gt;E435)</f>
        <v>0</v>
      </c>
      <c r="P442" s="3" t="b">
        <f>AND(Table1689106[[#This Row],[Measured Value]]&lt;Table1689106[[#This Row],[Mean Value]],D441&lt;E441,D440&lt;E440,D439&lt;E439,D438&lt;E438,D437&lt;E437,D436&lt;E436,D435&lt;E435)</f>
        <v>0</v>
      </c>
      <c r="Q442" s="3" t="b">
        <f>AND(Table1689106[[#This Row],[Measured Value]]&gt;E441,E441&gt;E440,E440&gt;E439,E439&gt;E438,E438&gt;E437)</f>
        <v>0</v>
      </c>
      <c r="R442" s="3" t="b">
        <f>AND(Table1689106[[#This Row],[Measured Value]]&lt;E441,E441&lt;E440,E440&lt;E439,E439&lt;E438,E438&lt;E437)</f>
        <v>0</v>
      </c>
      <c r="S442" s="3" t="b">
        <f>AND(Table1689106[[#This Row],[Measured Value]]&gt;E441,E441&lt;E440,E440&gt;E439,E439&lt;E438,E438&gt;E437,E437&lt;E436,E436&gt;E435,E435&lt;E434,E434&gt;E433,E433&lt;E432,E432&gt;E431,E431&lt;E430,E430&gt;E429)</f>
        <v>0</v>
      </c>
      <c r="T442" s="3" t="b">
        <f>AND(Table1689106[[#This Row],[Measured Value]]&lt;F441,F441&gt;F440,F440&lt;F439,F439&gt;F438,F438&lt;F437,F437&gt;F436,F436&lt;F435,F435&gt;F434,F434&lt;F433,F433&gt;F432,F432&lt;F431,F431&gt;F430,F430&lt;F429)</f>
        <v>0</v>
      </c>
      <c r="AB442"/>
      <c r="AC442"/>
      <c r="AH442"/>
    </row>
    <row r="443" spans="1:34" x14ac:dyDescent="0.25">
      <c r="A443" s="2">
        <v>43381</v>
      </c>
      <c r="B443" s="17">
        <v>650</v>
      </c>
      <c r="C443" s="21" t="s">
        <v>31</v>
      </c>
      <c r="D443" s="25">
        <v>3.52</v>
      </c>
      <c r="E443" s="22">
        <f>'[1]pH meter #2__083118AM'!$O$2</f>
        <v>3.5073563535911592</v>
      </c>
      <c r="F4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43381.284722222219</v>
      </c>
      <c r="G443" s="6">
        <f>Table1689106[[#This Row],[Mean Value]]+$V$2</f>
        <v>3.527303060242065</v>
      </c>
      <c r="H443" s="6">
        <f>Table1689106[[#This Row],[Mean Value]]-$V$2</f>
        <v>3.4874096469402533</v>
      </c>
      <c r="I443" s="26">
        <f>Table1689106[[#This Row],[Mean Value]]+$W$2</f>
        <v>3.5472497668929703</v>
      </c>
      <c r="J443" s="26">
        <f>Table1689106[[#This Row],[Mean Value]]-($W$2)</f>
        <v>3.467462940289348</v>
      </c>
      <c r="K443" s="8">
        <f>Table1689106[[#This Row],[Mean Value]]+$X$2</f>
        <v>3.5671964735438761</v>
      </c>
      <c r="L443" s="9">
        <f>Table1689106[[#This Row],[Mean Value]]-$X$2</f>
        <v>3.4475162336384422</v>
      </c>
      <c r="M443" s="23" t="str">
        <f t="array" ref="M443">IF(OR(D443&lt;$AF$2, D443&gt;$AE$2), "Yes", "No")</f>
        <v>No</v>
      </c>
      <c r="N443" s="3"/>
      <c r="O443" s="3" t="b">
        <f>AND(Table1689106[[#This Row],[Measured Value]]&gt;Table1689106[[#This Row],[Mean Value]],D442&gt;E442,D441&gt;E441,D440&gt;E440,D439&gt;E439,D438&gt;E438,D437&gt;E437,D436&gt;E436)</f>
        <v>0</v>
      </c>
      <c r="P443" s="3" t="b">
        <f>AND(Table1689106[[#This Row],[Measured Value]]&lt;Table1689106[[#This Row],[Mean Value]],D442&lt;E442,D441&lt;E441,D440&lt;E440,D439&lt;E439,D438&lt;E438,D437&lt;E437,D436&lt;E436)</f>
        <v>0</v>
      </c>
      <c r="Q443" s="3" t="b">
        <f>AND(Table1689106[[#This Row],[Measured Value]]&gt;E442,E442&gt;E441,E441&gt;E440,E440&gt;E439,E439&gt;E438)</f>
        <v>0</v>
      </c>
      <c r="R443" s="3" t="b">
        <f>AND(Table1689106[[#This Row],[Measured Value]]&lt;E442,E442&lt;E441,E441&lt;E440,E440&lt;E439,E439&lt;E438)</f>
        <v>0</v>
      </c>
      <c r="S443" s="3" t="b">
        <f>AND(Table1689106[[#This Row],[Measured Value]]&gt;E442,E442&lt;E441,E441&gt;E440,E440&lt;E439,E439&gt;E438,E438&lt;E437,E437&gt;E436,E436&lt;E435,E435&gt;E434,E434&lt;E433,E433&gt;E432,E432&lt;E431,E431&gt;E430)</f>
        <v>0</v>
      </c>
      <c r="T443" s="3" t="b">
        <f>AND(Table1689106[[#This Row],[Measured Value]]&lt;F442,F442&gt;F441,F441&lt;F440,F440&gt;F439,F439&lt;F438,F438&gt;F437,F437&lt;F436,F436&gt;F435,F435&lt;F434,F434&gt;F433,F433&lt;F432,F432&gt;F431,F431&lt;F430)</f>
        <v>0</v>
      </c>
      <c r="AB443"/>
      <c r="AC443"/>
      <c r="AH443"/>
    </row>
    <row r="444" spans="1:34" x14ac:dyDescent="0.25">
      <c r="A444" s="2">
        <v>43381</v>
      </c>
      <c r="B444" s="17">
        <v>729</v>
      </c>
      <c r="C444" s="21" t="s">
        <v>31</v>
      </c>
      <c r="D444" s="25">
        <v>3.51</v>
      </c>
      <c r="E444" s="22">
        <f>'[1]pH meter #2__083118AM'!$O$2</f>
        <v>3.5073563535911592</v>
      </c>
      <c r="F4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43381.311805555553</v>
      </c>
      <c r="G444" s="6">
        <f>Table1689106[[#This Row],[Mean Value]]+$V$2</f>
        <v>3.527303060242065</v>
      </c>
      <c r="H444" s="6">
        <f>Table1689106[[#This Row],[Mean Value]]-$V$2</f>
        <v>3.4874096469402533</v>
      </c>
      <c r="I444" s="26">
        <f>Table1689106[[#This Row],[Mean Value]]+$W$2</f>
        <v>3.5472497668929703</v>
      </c>
      <c r="J444" s="26">
        <f>Table1689106[[#This Row],[Mean Value]]-($W$2)</f>
        <v>3.467462940289348</v>
      </c>
      <c r="K444" s="8">
        <f>Table1689106[[#This Row],[Mean Value]]+$X$2</f>
        <v>3.5671964735438761</v>
      </c>
      <c r="L444" s="9">
        <f>Table1689106[[#This Row],[Mean Value]]-$X$2</f>
        <v>3.4475162336384422</v>
      </c>
      <c r="M444" s="23" t="str">
        <f t="array" ref="M444">IF(OR(D444&lt;$AF$2, D444&gt;$AE$2), "Yes", "No")</f>
        <v>No</v>
      </c>
      <c r="N444" s="3"/>
      <c r="O444" s="3" t="b">
        <f>AND(Table1689106[[#This Row],[Measured Value]]&gt;Table1689106[[#This Row],[Mean Value]],D443&gt;E443,D442&gt;E442,D441&gt;E441,D440&gt;E440,D439&gt;E439,D438&gt;E438,D437&gt;E437)</f>
        <v>0</v>
      </c>
      <c r="P444" s="3" t="b">
        <f>AND(Table1689106[[#This Row],[Measured Value]]&lt;Table1689106[[#This Row],[Mean Value]],D443&lt;E443,D442&lt;E442,D441&lt;E441,D440&lt;E440,D439&lt;E439,D438&lt;E438,D437&lt;E437)</f>
        <v>0</v>
      </c>
      <c r="Q444" s="3" t="b">
        <f>AND(Table1689106[[#This Row],[Measured Value]]&gt;E443,E443&gt;E442,E442&gt;E441,E441&gt;E440,E440&gt;E439)</f>
        <v>0</v>
      </c>
      <c r="R444" s="3" t="b">
        <f>AND(Table1689106[[#This Row],[Measured Value]]&lt;E443,E443&lt;E442,E442&lt;E441,E441&lt;E440,E440&lt;E439)</f>
        <v>0</v>
      </c>
      <c r="S444" s="3" t="b">
        <f>AND(Table1689106[[#This Row],[Measured Value]]&gt;E443,E443&lt;E442,E442&gt;E441,E441&lt;E440,E440&gt;E439,E439&lt;E438,E438&gt;E437,E437&lt;E436,E436&gt;E435,E435&lt;E434,E434&gt;E433,E433&lt;E432,E432&gt;E431)</f>
        <v>0</v>
      </c>
      <c r="T444" s="3" t="b">
        <f>AND(Table1689106[[#This Row],[Measured Value]]&lt;F443,F443&gt;F442,F442&lt;F441,F441&gt;F440,F440&lt;F439,F439&gt;F438,F438&lt;F437,F437&gt;F436,F436&lt;F435,F435&gt;F434,F434&lt;F433,F433&gt;F432,F432&lt;F431)</f>
        <v>0</v>
      </c>
      <c r="AB444"/>
      <c r="AC444"/>
      <c r="AH444"/>
    </row>
    <row r="445" spans="1:34" x14ac:dyDescent="0.25">
      <c r="A445" s="2" t="s">
        <v>53</v>
      </c>
      <c r="B445" s="17">
        <v>805</v>
      </c>
      <c r="C445" s="21" t="s">
        <v>37</v>
      </c>
      <c r="D445" s="25">
        <v>3.49</v>
      </c>
      <c r="E445" s="22">
        <f>'[1]pH meter #2__083118AM'!$O$2</f>
        <v>3.5073563535911592</v>
      </c>
      <c r="F4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42885</v>
      </c>
      <c r="G445" s="6">
        <f>Table1689106[[#This Row],[Mean Value]]+$V$2</f>
        <v>3.527303060242065</v>
      </c>
      <c r="H445" s="6">
        <f>Table1689106[[#This Row],[Mean Value]]-$V$2</f>
        <v>3.4874096469402533</v>
      </c>
      <c r="I445" s="26">
        <f>Table1689106[[#This Row],[Mean Value]]+$W$2</f>
        <v>3.5472497668929703</v>
      </c>
      <c r="J445" s="26">
        <f>Table1689106[[#This Row],[Mean Value]]-($W$2)</f>
        <v>3.467462940289348</v>
      </c>
      <c r="K445" s="8">
        <f>Table1689106[[#This Row],[Mean Value]]+$X$2</f>
        <v>3.5671964735438761</v>
      </c>
      <c r="L445" s="9">
        <f>Table1689106[[#This Row],[Mean Value]]-$X$2</f>
        <v>3.4475162336384422</v>
      </c>
      <c r="M445" s="23" t="str">
        <f t="array" ref="M445">IF(OR(D445&lt;$AF$2, D445&gt;$AE$2), "Yes", "No")</f>
        <v>No</v>
      </c>
      <c r="N445" s="3"/>
      <c r="O445" s="3" t="b">
        <f>AND(Table1689106[[#This Row],[Measured Value]]&gt;Table1689106[[#This Row],[Mean Value]],D444&gt;E444,D443&gt;E443,D442&gt;E442,D441&gt;E441,D440&gt;E440,D439&gt;E439,D438&gt;E438)</f>
        <v>0</v>
      </c>
      <c r="P445" s="3" t="b">
        <f>AND(Table1689106[[#This Row],[Measured Value]]&lt;Table1689106[[#This Row],[Mean Value]],D444&lt;E444,D443&lt;E443,D442&lt;E442,D441&lt;E441,D440&lt;E440,D439&lt;E439,D438&lt;E438)</f>
        <v>0</v>
      </c>
      <c r="Q445" s="3" t="b">
        <f>AND(Table1689106[[#This Row],[Measured Value]]&gt;E444,E444&gt;E443,E443&gt;E442,E442&gt;E441,E441&gt;E440)</f>
        <v>0</v>
      </c>
      <c r="R445" s="3" t="b">
        <f>AND(Table1689106[[#This Row],[Measured Value]]&lt;E444,E444&lt;E443,E443&lt;E442,E442&lt;E441,E441&lt;E440)</f>
        <v>0</v>
      </c>
      <c r="S445" s="3" t="b">
        <f>AND(Table1689106[[#This Row],[Measured Value]]&gt;E444,E444&lt;E443,E443&gt;E442,E442&lt;E441,E441&gt;E440,E440&lt;E439,E439&gt;E438,E438&lt;E437,E437&gt;E436,E436&lt;E435,E435&gt;E434,E434&lt;E433,E433&gt;E432)</f>
        <v>0</v>
      </c>
      <c r="T445" s="3" t="b">
        <f>AND(Table1689106[[#This Row],[Measured Value]]&lt;F444,F444&gt;F443,F443&lt;F442,F442&gt;F441,F441&lt;F440,F440&gt;F439,F439&lt;F438,F438&gt;F437,F437&lt;F436,F436&gt;F435,F435&lt;F434,F434&gt;F433,F433&lt;F432)</f>
        <v>0</v>
      </c>
      <c r="AB445"/>
      <c r="AC445"/>
      <c r="AH445"/>
    </row>
    <row r="446" spans="1:34" x14ac:dyDescent="0.25">
      <c r="A446" s="2">
        <v>43381</v>
      </c>
      <c r="B446" s="17">
        <v>826</v>
      </c>
      <c r="C446" s="21" t="s">
        <v>40</v>
      </c>
      <c r="D446" s="25">
        <v>3.51</v>
      </c>
      <c r="E446" s="22">
        <f>'[1]pH meter #2__083118AM'!$O$2</f>
        <v>3.5073563535911592</v>
      </c>
      <c r="F4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43381.351388888892</v>
      </c>
      <c r="G446" s="6">
        <f>Table1689106[[#This Row],[Mean Value]]+$V$2</f>
        <v>3.527303060242065</v>
      </c>
      <c r="H446" s="6">
        <f>Table1689106[[#This Row],[Mean Value]]-$V$2</f>
        <v>3.4874096469402533</v>
      </c>
      <c r="I446" s="26">
        <f>Table1689106[[#This Row],[Mean Value]]+$W$2</f>
        <v>3.5472497668929703</v>
      </c>
      <c r="J446" s="26">
        <f>Table1689106[[#This Row],[Mean Value]]-($W$2)</f>
        <v>3.467462940289348</v>
      </c>
      <c r="K446" s="8">
        <f>Table1689106[[#This Row],[Mean Value]]+$X$2</f>
        <v>3.5671964735438761</v>
      </c>
      <c r="L446" s="9">
        <f>Table1689106[[#This Row],[Mean Value]]-$X$2</f>
        <v>3.4475162336384422</v>
      </c>
      <c r="M446" s="23" t="str">
        <f t="array" ref="M446">IF(OR(D446&lt;$AF$2, D446&gt;$AE$2), "Yes", "No")</f>
        <v>No</v>
      </c>
      <c r="N446" s="3"/>
      <c r="O446" s="3" t="b">
        <f>AND(Table1689106[[#This Row],[Measured Value]]&gt;Table1689106[[#This Row],[Mean Value]],D445&gt;E445,D444&gt;E444,D443&gt;E443,D442&gt;E442,D441&gt;E441,D440&gt;E440,D439&gt;E439)</f>
        <v>0</v>
      </c>
      <c r="P446" s="3" t="b">
        <f>AND(Table1689106[[#This Row],[Measured Value]]&lt;Table1689106[[#This Row],[Mean Value]],D445&lt;E445,D444&lt;E444,D443&lt;E443,D442&lt;E442,D441&lt;E441,D440&lt;E440,D439&lt;E439)</f>
        <v>0</v>
      </c>
      <c r="Q446" s="3" t="b">
        <f>AND(Table1689106[[#This Row],[Measured Value]]&gt;E445,E445&gt;E444,E444&gt;E443,E443&gt;E442,E442&gt;E441)</f>
        <v>0</v>
      </c>
      <c r="R446" s="3" t="b">
        <f>AND(Table1689106[[#This Row],[Measured Value]]&lt;E445,E445&lt;E444,E444&lt;E443,E443&lt;E442,E442&lt;E441)</f>
        <v>0</v>
      </c>
      <c r="S446" s="3" t="b">
        <f>AND(Table1689106[[#This Row],[Measured Value]]&gt;E445,E445&lt;E444,E444&gt;E443,E443&lt;E442,E442&gt;E441,E441&lt;E440,E440&gt;E439,E439&lt;E438,E438&gt;E437,E437&lt;E436,E436&gt;E435,E435&lt;E434,E434&gt;E433)</f>
        <v>0</v>
      </c>
      <c r="T446" s="3" t="b">
        <f>AND(Table1689106[[#This Row],[Measured Value]]&lt;F445,F445&gt;F444,F444&lt;F443,F443&gt;F442,F442&lt;F441,F441&gt;F440,F440&lt;F439,F439&gt;F438,F438&lt;F437,F437&gt;F436,F436&lt;F435,F435&gt;F434,F434&lt;F433)</f>
        <v>0</v>
      </c>
      <c r="AB446"/>
      <c r="AC446"/>
      <c r="AH446"/>
    </row>
    <row r="447" spans="1:34" x14ac:dyDescent="0.25">
      <c r="A447" s="2">
        <v>43381</v>
      </c>
      <c r="B447" s="17">
        <v>925</v>
      </c>
      <c r="C447" s="21" t="s">
        <v>31</v>
      </c>
      <c r="D447" s="25">
        <v>3.51</v>
      </c>
      <c r="E447" s="22">
        <f>'[1]pH meter #2__083118AM'!$O$2</f>
        <v>3.5073563535911592</v>
      </c>
      <c r="F4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43381.392361111109</v>
      </c>
      <c r="G447" s="6">
        <f>Table1689106[[#This Row],[Mean Value]]+$V$2</f>
        <v>3.527303060242065</v>
      </c>
      <c r="H447" s="6">
        <f>Table1689106[[#This Row],[Mean Value]]-$V$2</f>
        <v>3.4874096469402533</v>
      </c>
      <c r="I447" s="26">
        <f>Table1689106[[#This Row],[Mean Value]]+$W$2</f>
        <v>3.5472497668929703</v>
      </c>
      <c r="J447" s="26">
        <f>Table1689106[[#This Row],[Mean Value]]-($W$2)</f>
        <v>3.467462940289348</v>
      </c>
      <c r="K447" s="8">
        <f>Table1689106[[#This Row],[Mean Value]]+$X$2</f>
        <v>3.5671964735438761</v>
      </c>
      <c r="L447" s="9">
        <f>Table1689106[[#This Row],[Mean Value]]-$X$2</f>
        <v>3.4475162336384422</v>
      </c>
      <c r="M447" s="23" t="str">
        <f t="array" ref="M447">IF(OR(D447&lt;$AF$2, D447&gt;$AE$2), "Yes", "No")</f>
        <v>No</v>
      </c>
      <c r="N447" s="3"/>
      <c r="O447" s="3" t="b">
        <f>AND(Table1689106[[#This Row],[Measured Value]]&gt;Table1689106[[#This Row],[Mean Value]],D446&gt;E446,D445&gt;E445,D444&gt;E444,D443&gt;E443,D442&gt;E442,D441&gt;E441,D440&gt;E440)</f>
        <v>0</v>
      </c>
      <c r="P447" s="3" t="b">
        <f>AND(Table1689106[[#This Row],[Measured Value]]&lt;Table1689106[[#This Row],[Mean Value]],D446&lt;E446,D445&lt;E445,D444&lt;E444,D443&lt;E443,D442&lt;E442,D441&lt;E441,D440&lt;E440)</f>
        <v>0</v>
      </c>
      <c r="Q447" s="3" t="b">
        <f>AND(Table1689106[[#This Row],[Measured Value]]&gt;E446,E446&gt;E445,E445&gt;E444,E444&gt;E443,E443&gt;E442)</f>
        <v>0</v>
      </c>
      <c r="R447" s="3" t="b">
        <f>AND(Table1689106[[#This Row],[Measured Value]]&lt;E446,E446&lt;E445,E445&lt;E444,E444&lt;E443,E443&lt;E442)</f>
        <v>0</v>
      </c>
      <c r="S447" s="3" t="b">
        <f>AND(Table1689106[[#This Row],[Measured Value]]&gt;E446,E446&lt;E445,E445&gt;E444,E444&lt;E443,E443&gt;E442,E442&lt;E441,E441&gt;E440,E440&lt;E439,E439&gt;E438,E438&lt;E437,E437&gt;E436,E436&lt;E435,E435&gt;E434)</f>
        <v>0</v>
      </c>
      <c r="T447" s="3" t="b">
        <f>AND(Table1689106[[#This Row],[Measured Value]]&lt;F446,F446&gt;F445,F445&lt;F444,F444&gt;F443,F443&lt;F442,F442&gt;F441,F441&lt;F440,F440&gt;F439,F439&lt;F438,F438&gt;F437,F437&lt;F436,F436&gt;F435,F435&lt;F434)</f>
        <v>0</v>
      </c>
      <c r="AB447"/>
      <c r="AC447"/>
      <c r="AH447"/>
    </row>
    <row r="448" spans="1:34" x14ac:dyDescent="0.25">
      <c r="A448" s="2">
        <v>43381</v>
      </c>
      <c r="B448" s="17">
        <v>1020</v>
      </c>
      <c r="C448" s="21" t="s">
        <v>30</v>
      </c>
      <c r="D448" s="25">
        <v>3.5</v>
      </c>
      <c r="E448" s="22">
        <f>'[1]pH meter #2__083118AM'!$O$2</f>
        <v>3.5073563535911592</v>
      </c>
      <c r="F4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43381.430555555555</v>
      </c>
      <c r="G448" s="6">
        <f>Table1689106[[#This Row],[Mean Value]]+$V$2</f>
        <v>3.527303060242065</v>
      </c>
      <c r="H448" s="6">
        <f>Table1689106[[#This Row],[Mean Value]]-$V$2</f>
        <v>3.4874096469402533</v>
      </c>
      <c r="I448" s="26">
        <f>Table1689106[[#This Row],[Mean Value]]+$W$2</f>
        <v>3.5472497668929703</v>
      </c>
      <c r="J448" s="26">
        <f>Table1689106[[#This Row],[Mean Value]]-($W$2)</f>
        <v>3.467462940289348</v>
      </c>
      <c r="K448" s="8">
        <f>Table1689106[[#This Row],[Mean Value]]+$X$2</f>
        <v>3.5671964735438761</v>
      </c>
      <c r="L448" s="9">
        <f>Table1689106[[#This Row],[Mean Value]]-$X$2</f>
        <v>3.4475162336384422</v>
      </c>
      <c r="M448" s="23" t="str">
        <f t="array" ref="M448">IF(OR(D448&lt;$AF$2, D448&gt;$AE$2), "Yes", "No")</f>
        <v>No</v>
      </c>
      <c r="N448" s="3"/>
      <c r="O448" s="3" t="b">
        <f>AND(Table1689106[[#This Row],[Measured Value]]&gt;Table1689106[[#This Row],[Mean Value]],D447&gt;E447,D446&gt;E446,D445&gt;E445,D444&gt;E444,D443&gt;E443,D442&gt;E442,D441&gt;E441)</f>
        <v>0</v>
      </c>
      <c r="P448" s="3" t="b">
        <f>AND(Table1689106[[#This Row],[Measured Value]]&lt;Table1689106[[#This Row],[Mean Value]],D447&lt;E447,D446&lt;E446,D445&lt;E445,D444&lt;E444,D443&lt;E443,D442&lt;E442,D441&lt;E441)</f>
        <v>0</v>
      </c>
      <c r="Q448" s="3" t="b">
        <f>AND(Table1689106[[#This Row],[Measured Value]]&gt;E447,E447&gt;E446,E446&gt;E445,E445&gt;E444,E444&gt;E443)</f>
        <v>0</v>
      </c>
      <c r="R448" s="3" t="b">
        <f>AND(Table1689106[[#This Row],[Measured Value]]&lt;E447,E447&lt;E446,E446&lt;E445,E445&lt;E444,E444&lt;E443)</f>
        <v>0</v>
      </c>
      <c r="S448" s="3" t="b">
        <f>AND(Table1689106[[#This Row],[Measured Value]]&gt;E447,E447&lt;E446,E446&gt;E445,E445&lt;E444,E444&gt;E443,E443&lt;E442,E442&gt;E441,E441&lt;E440,E440&gt;E439,E439&lt;E438,E438&gt;E437,E437&lt;E436,E436&gt;E435)</f>
        <v>0</v>
      </c>
      <c r="T448" s="3" t="b">
        <f>AND(Table1689106[[#This Row],[Measured Value]]&lt;F447,F447&gt;F446,F446&lt;F445,F445&gt;F444,F444&lt;F443,F443&gt;F442,F442&lt;F441,F441&gt;F440,F440&lt;F439,F439&gt;F438,F438&lt;F437,F437&gt;F436,F436&lt;F435)</f>
        <v>0</v>
      </c>
      <c r="AB448"/>
      <c r="AC448"/>
      <c r="AH448"/>
    </row>
    <row r="449" spans="1:34" x14ac:dyDescent="0.25">
      <c r="A449" s="2">
        <v>43381</v>
      </c>
      <c r="B449" s="17">
        <v>1050</v>
      </c>
      <c r="C449" s="21" t="s">
        <v>31</v>
      </c>
      <c r="D449" s="25">
        <v>3.5</v>
      </c>
      <c r="E449" s="22">
        <f>'[1]pH meter #2__083118AM'!$O$2</f>
        <v>3.5073563535911592</v>
      </c>
      <c r="F4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43381.451388888891</v>
      </c>
      <c r="G449" s="6">
        <f>Table1689106[[#This Row],[Mean Value]]+$V$2</f>
        <v>3.527303060242065</v>
      </c>
      <c r="H449" s="6">
        <f>Table1689106[[#This Row],[Mean Value]]-$V$2</f>
        <v>3.4874096469402533</v>
      </c>
      <c r="I449" s="26">
        <f>Table1689106[[#This Row],[Mean Value]]+$W$2</f>
        <v>3.5472497668929703</v>
      </c>
      <c r="J449" s="26">
        <f>Table1689106[[#This Row],[Mean Value]]-($W$2)</f>
        <v>3.467462940289348</v>
      </c>
      <c r="K449" s="8">
        <f>Table1689106[[#This Row],[Mean Value]]+$X$2</f>
        <v>3.5671964735438761</v>
      </c>
      <c r="L449" s="9">
        <f>Table1689106[[#This Row],[Mean Value]]-$X$2</f>
        <v>3.4475162336384422</v>
      </c>
      <c r="M449" s="23" t="str">
        <f t="array" ref="M449">IF(OR(D449&lt;$AF$2, D449&gt;$AE$2), "Yes", "No")</f>
        <v>No</v>
      </c>
      <c r="N449" s="3"/>
      <c r="O449" s="3" t="b">
        <f>AND(Table1689106[[#This Row],[Measured Value]]&gt;Table1689106[[#This Row],[Mean Value]],D448&gt;E448,D447&gt;E447,D446&gt;E446,D445&gt;E445,D444&gt;E444,D443&gt;E443,D442&gt;E442)</f>
        <v>0</v>
      </c>
      <c r="P449" s="3" t="b">
        <f>AND(Table1689106[[#This Row],[Measured Value]]&lt;Table1689106[[#This Row],[Mean Value]],D448&lt;E448,D447&lt;E447,D446&lt;E446,D445&lt;E445,D444&lt;E444,D443&lt;E443,D442&lt;E442)</f>
        <v>0</v>
      </c>
      <c r="Q449" s="3" t="b">
        <f>AND(Table1689106[[#This Row],[Measured Value]]&gt;E448,E448&gt;E447,E447&gt;E446,E446&gt;E445,E445&gt;E444)</f>
        <v>0</v>
      </c>
      <c r="R449" s="3" t="b">
        <f>AND(Table1689106[[#This Row],[Measured Value]]&lt;E448,E448&lt;E447,E447&lt;E446,E446&lt;E445,E445&lt;E444)</f>
        <v>0</v>
      </c>
      <c r="S449" s="3" t="b">
        <f>AND(Table1689106[[#This Row],[Measured Value]]&gt;E448,E448&lt;E447,E447&gt;E446,E446&lt;E445,E445&gt;E444,E444&lt;E443,E443&gt;E442,E442&lt;E441,E441&gt;E440,E440&lt;E439,E439&gt;E438,E438&lt;E437,E437&gt;E436)</f>
        <v>0</v>
      </c>
      <c r="T449" s="3" t="b">
        <f>AND(Table1689106[[#This Row],[Measured Value]]&lt;F448,F448&gt;F447,F447&lt;F446,F446&gt;F445,F445&lt;F444,F444&gt;F443,F443&lt;F442,F442&gt;F441,F441&lt;F440,F440&gt;F439,F439&lt;F438,F438&gt;F437,F437&lt;F436)</f>
        <v>0</v>
      </c>
      <c r="AB449"/>
      <c r="AC449"/>
      <c r="AH449"/>
    </row>
    <row r="450" spans="1:34" x14ac:dyDescent="0.25">
      <c r="A450" s="2">
        <v>43381</v>
      </c>
      <c r="B450" s="17">
        <v>1106</v>
      </c>
      <c r="C450" s="21" t="s">
        <v>31</v>
      </c>
      <c r="D450" s="25">
        <v>3.49</v>
      </c>
      <c r="E450" s="22">
        <f>'[1]pH meter #2__083118AM'!$O$2</f>
        <v>3.5073563535911592</v>
      </c>
      <c r="F4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43381.462500000001</v>
      </c>
      <c r="G450" s="6">
        <f>Table1689106[[#This Row],[Mean Value]]+$V$2</f>
        <v>3.527303060242065</v>
      </c>
      <c r="H450" s="6">
        <f>Table1689106[[#This Row],[Mean Value]]-$V$2</f>
        <v>3.4874096469402533</v>
      </c>
      <c r="I450" s="26">
        <f>Table1689106[[#This Row],[Mean Value]]+$W$2</f>
        <v>3.5472497668929703</v>
      </c>
      <c r="J450" s="26">
        <f>Table1689106[[#This Row],[Mean Value]]-($W$2)</f>
        <v>3.467462940289348</v>
      </c>
      <c r="K450" s="8">
        <f>Table1689106[[#This Row],[Mean Value]]+$X$2</f>
        <v>3.5671964735438761</v>
      </c>
      <c r="L450" s="9">
        <f>Table1689106[[#This Row],[Mean Value]]-$X$2</f>
        <v>3.4475162336384422</v>
      </c>
      <c r="M450" s="23" t="str">
        <f t="array" ref="M450">IF(OR(D450&lt;$AF$2, D450&gt;$AE$2), "Yes", "No")</f>
        <v>No</v>
      </c>
      <c r="N450" s="3"/>
      <c r="O450" s="3" t="b">
        <f>AND(Table1689106[[#This Row],[Measured Value]]&gt;Table1689106[[#This Row],[Mean Value]],D449&gt;E449,D448&gt;E448,D447&gt;E447,D446&gt;E446,D445&gt;E445,D444&gt;E444,D443&gt;E443)</f>
        <v>0</v>
      </c>
      <c r="P450" s="3" t="b">
        <f>AND(Table1689106[[#This Row],[Measured Value]]&lt;Table1689106[[#This Row],[Mean Value]],D449&lt;E449,D448&lt;E448,D447&lt;E447,D446&lt;E446,D445&lt;E445,D444&lt;E444,D443&lt;E443)</f>
        <v>0</v>
      </c>
      <c r="Q450" s="3" t="b">
        <f>AND(Table1689106[[#This Row],[Measured Value]]&gt;E449,E449&gt;E448,E448&gt;E447,E447&gt;E446,E446&gt;E445)</f>
        <v>0</v>
      </c>
      <c r="R450" s="3" t="b">
        <f>AND(Table1689106[[#This Row],[Measured Value]]&lt;E449,E449&lt;E448,E448&lt;E447,E447&lt;E446,E446&lt;E445)</f>
        <v>0</v>
      </c>
      <c r="S450" s="3" t="b">
        <f>AND(Table1689106[[#This Row],[Measured Value]]&gt;E449,E449&lt;E448,E448&gt;E447,E447&lt;E446,E446&gt;E445,E445&lt;E444,E444&gt;E443,E443&lt;E442,E442&gt;E441,E441&lt;E440,E440&gt;E439,E439&lt;E438,E438&gt;E437)</f>
        <v>0</v>
      </c>
      <c r="T450" s="3" t="b">
        <f>AND(Table1689106[[#This Row],[Measured Value]]&lt;F449,F449&gt;F448,F448&lt;F447,F447&gt;F446,F446&lt;F445,F445&gt;F444,F444&lt;F443,F443&gt;F442,F442&lt;F441,F441&gt;F440,F440&lt;F439,F439&gt;F438,F438&lt;F437)</f>
        <v>0</v>
      </c>
      <c r="AB450"/>
      <c r="AC450"/>
      <c r="AH450"/>
    </row>
    <row r="451" spans="1:34" x14ac:dyDescent="0.25">
      <c r="A451" s="2">
        <v>43381</v>
      </c>
      <c r="B451" s="17">
        <v>1135</v>
      </c>
      <c r="C451" s="21" t="s">
        <v>40</v>
      </c>
      <c r="D451" s="25">
        <v>3.46</v>
      </c>
      <c r="E451" s="22">
        <f>'[1]pH meter #2__083118AM'!$O$2</f>
        <v>3.5073563535911592</v>
      </c>
      <c r="F4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43381.482638888891</v>
      </c>
      <c r="G451" s="6">
        <f>Table1689106[[#This Row],[Mean Value]]+$V$2</f>
        <v>3.527303060242065</v>
      </c>
      <c r="H451" s="6">
        <f>Table1689106[[#This Row],[Mean Value]]-$V$2</f>
        <v>3.4874096469402533</v>
      </c>
      <c r="I451" s="26">
        <f>Table1689106[[#This Row],[Mean Value]]+$W$2</f>
        <v>3.5472497668929703</v>
      </c>
      <c r="J451" s="26">
        <f>Table1689106[[#This Row],[Mean Value]]-($W$2)</f>
        <v>3.467462940289348</v>
      </c>
      <c r="K451" s="8">
        <f>Table1689106[[#This Row],[Mean Value]]+$X$2</f>
        <v>3.5671964735438761</v>
      </c>
      <c r="L451" s="9">
        <f>Table1689106[[#This Row],[Mean Value]]-$X$2</f>
        <v>3.4475162336384422</v>
      </c>
      <c r="M451" s="23" t="str">
        <f t="array" ref="M451">IF(OR(D451&lt;$AF$2, D451&gt;$AE$2), "Yes", "No")</f>
        <v>No</v>
      </c>
      <c r="N451" s="3"/>
      <c r="O451" s="3" t="b">
        <f>AND(Table1689106[[#This Row],[Measured Value]]&gt;Table1689106[[#This Row],[Mean Value]],D450&gt;E450,D449&gt;E449,D448&gt;E448,D447&gt;E447,D446&gt;E446,D445&gt;E445,D444&gt;E444)</f>
        <v>0</v>
      </c>
      <c r="P451" s="3" t="b">
        <f>AND(Table1689106[[#This Row],[Measured Value]]&lt;Table1689106[[#This Row],[Mean Value]],D450&lt;E450,D449&lt;E449,D448&lt;E448,D447&lt;E447,D446&lt;E446,D445&lt;E445,D444&lt;E444)</f>
        <v>0</v>
      </c>
      <c r="Q451" s="3" t="b">
        <f>AND(Table1689106[[#This Row],[Measured Value]]&gt;E450,E450&gt;E449,E449&gt;E448,E448&gt;E447,E447&gt;E446)</f>
        <v>0</v>
      </c>
      <c r="R451" s="3" t="b">
        <f>AND(Table1689106[[#This Row],[Measured Value]]&lt;E450,E450&lt;E449,E449&lt;E448,E448&lt;E447,E447&lt;E446)</f>
        <v>0</v>
      </c>
      <c r="S451" s="3" t="b">
        <f>AND(Table1689106[[#This Row],[Measured Value]]&gt;E450,E450&lt;E449,E449&gt;E448,E448&lt;E447,E447&gt;E446,E446&lt;E445,E445&gt;E444,E444&lt;E443,E443&gt;E442,E442&lt;E441,E441&gt;E440,E440&lt;E439,E439&gt;E438)</f>
        <v>0</v>
      </c>
      <c r="T451" s="3" t="b">
        <f>AND(Table1689106[[#This Row],[Measured Value]]&lt;F450,F450&gt;F449,F449&lt;F448,F448&gt;F447,F447&lt;F446,F446&gt;F445,F445&lt;F444,F444&gt;F443,F443&lt;F442,F442&gt;F441,F441&lt;F440,F440&gt;F439,F439&lt;F438)</f>
        <v>0</v>
      </c>
      <c r="AB451"/>
      <c r="AC451"/>
      <c r="AH451"/>
    </row>
    <row r="452" spans="1:34" x14ac:dyDescent="0.25">
      <c r="A452" s="2">
        <v>43381</v>
      </c>
      <c r="B452" s="17">
        <v>1207</v>
      </c>
      <c r="C452" s="21" t="s">
        <v>31</v>
      </c>
      <c r="D452" s="25">
        <v>3.53</v>
      </c>
      <c r="E452" s="22">
        <f>'[1]pH meter #2__083118AM'!$O$2</f>
        <v>3.5073563535911592</v>
      </c>
      <c r="F4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43381.504861111112</v>
      </c>
      <c r="G452" s="6">
        <f>Table1689106[[#This Row],[Mean Value]]+$V$2</f>
        <v>3.527303060242065</v>
      </c>
      <c r="H452" s="6">
        <f>Table1689106[[#This Row],[Mean Value]]-$V$2</f>
        <v>3.4874096469402533</v>
      </c>
      <c r="I452" s="26">
        <f>Table1689106[[#This Row],[Mean Value]]+$W$2</f>
        <v>3.5472497668929703</v>
      </c>
      <c r="J452" s="26">
        <f>Table1689106[[#This Row],[Mean Value]]-($W$2)</f>
        <v>3.467462940289348</v>
      </c>
      <c r="K452" s="8">
        <f>Table1689106[[#This Row],[Mean Value]]+$X$2</f>
        <v>3.5671964735438761</v>
      </c>
      <c r="L452" s="9">
        <f>Table1689106[[#This Row],[Mean Value]]-$X$2</f>
        <v>3.4475162336384422</v>
      </c>
      <c r="M452" s="23" t="str">
        <f t="array" ref="M452">IF(OR(D452&lt;$AF$2, D452&gt;$AE$2), "Yes", "No")</f>
        <v>No</v>
      </c>
      <c r="N452" s="3"/>
      <c r="O452" s="3" t="b">
        <f>AND(Table1689106[[#This Row],[Measured Value]]&gt;Table1689106[[#This Row],[Mean Value]],D451&gt;E451,D450&gt;E450,D449&gt;E449,D448&gt;E448,D447&gt;E447,D446&gt;E446,D445&gt;E445)</f>
        <v>0</v>
      </c>
      <c r="P452" s="3" t="b">
        <f>AND(Table1689106[[#This Row],[Measured Value]]&lt;Table1689106[[#This Row],[Mean Value]],D451&lt;E451,D450&lt;E450,D449&lt;E449,D448&lt;E448,D447&lt;E447,D446&lt;E446,D445&lt;E445)</f>
        <v>0</v>
      </c>
      <c r="Q452" s="3" t="b">
        <f>AND(Table1689106[[#This Row],[Measured Value]]&gt;E451,E451&gt;E450,E450&gt;E449,E449&gt;E448,E448&gt;E447)</f>
        <v>0</v>
      </c>
      <c r="R452" s="3" t="b">
        <f>AND(Table1689106[[#This Row],[Measured Value]]&lt;E451,E451&lt;E450,E450&lt;E449,E449&lt;E448,E448&lt;E447)</f>
        <v>0</v>
      </c>
      <c r="S452" s="3" t="b">
        <f>AND(Table1689106[[#This Row],[Measured Value]]&gt;E451,E451&lt;E450,E450&gt;E449,E449&lt;E448,E448&gt;E447,E447&lt;E446,E446&gt;E445,E445&lt;E444,E444&gt;E443,E443&lt;E442,E442&gt;E441,E441&lt;E440,E440&gt;E439)</f>
        <v>0</v>
      </c>
      <c r="T452" s="3" t="b">
        <f>AND(Table1689106[[#This Row],[Measured Value]]&lt;F451,F451&gt;F450,F450&lt;F449,F449&gt;F448,F448&lt;F447,F447&gt;F446,F446&lt;F445,F445&gt;F444,F444&lt;F443,F443&gt;F442,F442&lt;F441,F441&gt;F440,F440&lt;F439)</f>
        <v>0</v>
      </c>
      <c r="AB452"/>
      <c r="AC452"/>
      <c r="AH452"/>
    </row>
    <row r="453" spans="1:34" x14ac:dyDescent="0.25">
      <c r="A453" s="2">
        <v>43381</v>
      </c>
      <c r="B453" s="17">
        <v>1217</v>
      </c>
      <c r="C453" s="21" t="s">
        <v>31</v>
      </c>
      <c r="D453" s="25">
        <v>3.53</v>
      </c>
      <c r="E453" s="22">
        <f>'[1]pH meter #2__083118AM'!$O$2</f>
        <v>3.5073563535911592</v>
      </c>
      <c r="F4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43381.511805555558</v>
      </c>
      <c r="G453" s="6">
        <f>Table1689106[[#This Row],[Mean Value]]+$V$2</f>
        <v>3.527303060242065</v>
      </c>
      <c r="H453" s="6">
        <f>Table1689106[[#This Row],[Mean Value]]-$V$2</f>
        <v>3.4874096469402533</v>
      </c>
      <c r="I453" s="26">
        <f>Table1689106[[#This Row],[Mean Value]]+$W$2</f>
        <v>3.5472497668929703</v>
      </c>
      <c r="J453" s="26">
        <f>Table1689106[[#This Row],[Mean Value]]-($W$2)</f>
        <v>3.467462940289348</v>
      </c>
      <c r="K453" s="8">
        <f>Table1689106[[#This Row],[Mean Value]]+$X$2</f>
        <v>3.5671964735438761</v>
      </c>
      <c r="L453" s="9">
        <f>Table1689106[[#This Row],[Mean Value]]-$X$2</f>
        <v>3.4475162336384422</v>
      </c>
      <c r="M453" s="23" t="str">
        <f t="array" ref="M453">IF(OR(D453&lt;$AF$2, D453&gt;$AE$2), "Yes", "No")</f>
        <v>No</v>
      </c>
      <c r="N453" s="3"/>
      <c r="O453" s="3" t="b">
        <f>AND(Table1689106[[#This Row],[Measured Value]]&gt;Table1689106[[#This Row],[Mean Value]],D452&gt;E452,D451&gt;E451,D450&gt;E450,D449&gt;E449,D448&gt;E448,D447&gt;E447,D446&gt;E446)</f>
        <v>0</v>
      </c>
      <c r="P453" s="3" t="b">
        <f>AND(Table1689106[[#This Row],[Measured Value]]&lt;Table1689106[[#This Row],[Mean Value]],D452&lt;E452,D451&lt;E451,D450&lt;E450,D449&lt;E449,D448&lt;E448,D447&lt;E447,D446&lt;E446)</f>
        <v>0</v>
      </c>
      <c r="Q453" s="3" t="b">
        <f>AND(Table1689106[[#This Row],[Measured Value]]&gt;E452,E452&gt;E451,E451&gt;E450,E450&gt;E449,E449&gt;E448)</f>
        <v>0</v>
      </c>
      <c r="R453" s="3" t="b">
        <f>AND(Table1689106[[#This Row],[Measured Value]]&lt;E452,E452&lt;E451,E451&lt;E450,E450&lt;E449,E449&lt;E448)</f>
        <v>0</v>
      </c>
      <c r="S453" s="3" t="b">
        <f>AND(Table1689106[[#This Row],[Measured Value]]&gt;E452,E452&lt;E451,E451&gt;E450,E450&lt;E449,E449&gt;E448,E448&lt;E447,E447&gt;E446,E446&lt;E445,E445&gt;E444,E444&lt;E443,E443&gt;E442,E442&lt;E441,E441&gt;E440)</f>
        <v>0</v>
      </c>
      <c r="T453" s="3" t="b">
        <f>AND(Table1689106[[#This Row],[Measured Value]]&lt;F452,F452&gt;F451,F451&lt;F450,F450&gt;F449,F449&lt;F448,F448&gt;F447,F447&lt;F446,F446&gt;F445,F445&lt;F444,F444&gt;F443,F443&lt;F442,F442&gt;F441,F441&lt;F440)</f>
        <v>0</v>
      </c>
      <c r="AB453"/>
      <c r="AC453"/>
      <c r="AH453"/>
    </row>
    <row r="454" spans="1:34" x14ac:dyDescent="0.25">
      <c r="A454" s="2">
        <v>43381</v>
      </c>
      <c r="B454" s="17">
        <v>1300</v>
      </c>
      <c r="C454" s="21" t="s">
        <v>30</v>
      </c>
      <c r="D454" s="25">
        <v>3.53</v>
      </c>
      <c r="E454" s="22">
        <f>'[1]pH meter #2__083118AM'!$O$2</f>
        <v>3.5073563535911592</v>
      </c>
      <c r="F4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43381.541666666664</v>
      </c>
      <c r="G454" s="6">
        <f>Table1689106[[#This Row],[Mean Value]]+$V$2</f>
        <v>3.527303060242065</v>
      </c>
      <c r="H454" s="6">
        <f>Table1689106[[#This Row],[Mean Value]]-$V$2</f>
        <v>3.4874096469402533</v>
      </c>
      <c r="I454" s="26">
        <f>Table1689106[[#This Row],[Mean Value]]+$W$2</f>
        <v>3.5472497668929703</v>
      </c>
      <c r="J454" s="26">
        <f>Table1689106[[#This Row],[Mean Value]]-($W$2)</f>
        <v>3.467462940289348</v>
      </c>
      <c r="K454" s="8">
        <f>Table1689106[[#This Row],[Mean Value]]+$X$2</f>
        <v>3.5671964735438761</v>
      </c>
      <c r="L454" s="9">
        <f>Table1689106[[#This Row],[Mean Value]]-$X$2</f>
        <v>3.4475162336384422</v>
      </c>
      <c r="M454" s="23" t="str">
        <f t="array" ref="M454">IF(OR(D454&lt;$AF$2, D454&gt;$AE$2), "Yes", "No")</f>
        <v>No</v>
      </c>
      <c r="N454" s="3"/>
      <c r="O454" s="3" t="b">
        <f>AND(Table1689106[[#This Row],[Measured Value]]&gt;Table1689106[[#This Row],[Mean Value]],D453&gt;E453,D452&gt;E452,D451&gt;E451,D450&gt;E450,D449&gt;E449,D448&gt;E448,D447&gt;E447)</f>
        <v>0</v>
      </c>
      <c r="P454" s="3" t="b">
        <f>AND(Table1689106[[#This Row],[Measured Value]]&lt;Table1689106[[#This Row],[Mean Value]],D453&lt;E453,D452&lt;E452,D451&lt;E451,D450&lt;E450,D449&lt;E449,D448&lt;E448,D447&lt;E447)</f>
        <v>0</v>
      </c>
      <c r="Q454" s="3" t="b">
        <f>AND(Table1689106[[#This Row],[Measured Value]]&gt;E453,E453&gt;E452,E452&gt;E451,E451&gt;E450,E450&gt;E449)</f>
        <v>0</v>
      </c>
      <c r="R454" s="3" t="b">
        <f>AND(Table1689106[[#This Row],[Measured Value]]&lt;E453,E453&lt;E452,E452&lt;E451,E451&lt;E450,E450&lt;E449)</f>
        <v>0</v>
      </c>
      <c r="S454" s="3" t="b">
        <f>AND(Table1689106[[#This Row],[Measured Value]]&gt;E453,E453&lt;E452,E452&gt;E451,E451&lt;E450,E450&gt;E449,E449&lt;E448,E448&gt;E447,E447&lt;E446,E446&gt;E445,E445&lt;E444,E444&gt;E443,E443&lt;E442,E442&gt;E441)</f>
        <v>0</v>
      </c>
      <c r="T454" s="3" t="b">
        <f>AND(Table1689106[[#This Row],[Measured Value]]&lt;F453,F453&gt;F452,F452&lt;F451,F451&gt;F450,F450&lt;F449,F449&gt;F448,F448&lt;F447,F447&gt;F446,F446&lt;F445,F445&gt;F444,F444&lt;F443,F443&gt;F442,F442&lt;F441)</f>
        <v>0</v>
      </c>
      <c r="AB454"/>
      <c r="AC454"/>
      <c r="AH454"/>
    </row>
    <row r="455" spans="1:34" x14ac:dyDescent="0.25">
      <c r="A455" s="2">
        <v>43381</v>
      </c>
      <c r="B455" s="17">
        <v>1309</v>
      </c>
      <c r="C455" s="21" t="s">
        <v>31</v>
      </c>
      <c r="D455" s="25">
        <v>3.53</v>
      </c>
      <c r="E455" s="22">
        <f>'[1]pH meter #2__083118AM'!$O$2</f>
        <v>3.5073563535911592</v>
      </c>
      <c r="F4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43381.54791666667</v>
      </c>
      <c r="G455" s="6">
        <f>Table1689106[[#This Row],[Mean Value]]+$V$2</f>
        <v>3.527303060242065</v>
      </c>
      <c r="H455" s="6">
        <f>Table1689106[[#This Row],[Mean Value]]-$V$2</f>
        <v>3.4874096469402533</v>
      </c>
      <c r="I455" s="26">
        <f>Table1689106[[#This Row],[Mean Value]]+$W$2</f>
        <v>3.5472497668929703</v>
      </c>
      <c r="J455" s="26">
        <f>Table1689106[[#This Row],[Mean Value]]-($W$2)</f>
        <v>3.467462940289348</v>
      </c>
      <c r="K455" s="8">
        <f>Table1689106[[#This Row],[Mean Value]]+$X$2</f>
        <v>3.5671964735438761</v>
      </c>
      <c r="L455" s="9">
        <f>Table1689106[[#This Row],[Mean Value]]-$X$2</f>
        <v>3.4475162336384422</v>
      </c>
      <c r="M455" s="23" t="str">
        <f t="array" ref="M455">IF(OR(D455&lt;$AF$2, D455&gt;$AE$2), "Yes", "No")</f>
        <v>No</v>
      </c>
      <c r="N455" s="3"/>
      <c r="O455" s="3" t="b">
        <f>AND(Table1689106[[#This Row],[Measured Value]]&gt;Table1689106[[#This Row],[Mean Value]],D454&gt;E454,D453&gt;E453,D452&gt;E452,D451&gt;E451,D450&gt;E450,D449&gt;E449,D448&gt;E448)</f>
        <v>0</v>
      </c>
      <c r="P455" s="3" t="b">
        <f>AND(Table1689106[[#This Row],[Measured Value]]&lt;Table1689106[[#This Row],[Mean Value]],D454&lt;E454,D453&lt;E453,D452&lt;E452,D451&lt;E451,D450&lt;E450,D449&lt;E449,D448&lt;E448)</f>
        <v>0</v>
      </c>
      <c r="Q455" s="3" t="b">
        <f>AND(Table1689106[[#This Row],[Measured Value]]&gt;E454,E454&gt;E453,E453&gt;E452,E452&gt;E451,E451&gt;E450)</f>
        <v>0</v>
      </c>
      <c r="R455" s="3" t="b">
        <f>AND(Table1689106[[#This Row],[Measured Value]]&lt;E454,E454&lt;E453,E453&lt;E452,E452&lt;E451,E451&lt;E450)</f>
        <v>0</v>
      </c>
      <c r="S455" s="3" t="b">
        <f>AND(Table1689106[[#This Row],[Measured Value]]&gt;E454,E454&lt;E453,E453&gt;E452,E452&lt;E451,E451&gt;E450,E450&lt;E449,E449&gt;E448,E448&lt;E447,E447&gt;E446,E446&lt;E445,E445&gt;E444,E444&lt;E443,E443&gt;E442)</f>
        <v>0</v>
      </c>
      <c r="T455" s="3" t="b">
        <f>AND(Table1689106[[#This Row],[Measured Value]]&lt;F454,F454&gt;F453,F453&lt;F452,F452&gt;F451,F451&lt;F450,F450&gt;F449,F449&lt;F448,F448&gt;F447,F447&lt;F446,F446&gt;F445,F445&lt;F444,F444&gt;F443,F443&lt;F442)</f>
        <v>0</v>
      </c>
      <c r="AB455"/>
      <c r="AC455"/>
      <c r="AH455"/>
    </row>
    <row r="456" spans="1:34" x14ac:dyDescent="0.25">
      <c r="A456" s="2">
        <v>43381</v>
      </c>
      <c r="B456" s="17">
        <v>1336</v>
      </c>
      <c r="C456" s="21" t="s">
        <v>34</v>
      </c>
      <c r="D456" s="25">
        <v>3.55</v>
      </c>
      <c r="E456" s="22">
        <f>'[1]pH meter #2__083118AM'!$O$2</f>
        <v>3.5073563535911592</v>
      </c>
      <c r="F4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43381.566666666666</v>
      </c>
      <c r="G456" s="6">
        <f>Table1689106[[#This Row],[Mean Value]]+$V$2</f>
        <v>3.527303060242065</v>
      </c>
      <c r="H456" s="6">
        <f>Table1689106[[#This Row],[Mean Value]]-$V$2</f>
        <v>3.4874096469402533</v>
      </c>
      <c r="I456" s="26">
        <f>Table1689106[[#This Row],[Mean Value]]+$W$2</f>
        <v>3.5472497668929703</v>
      </c>
      <c r="J456" s="26">
        <f>Table1689106[[#This Row],[Mean Value]]-($W$2)</f>
        <v>3.467462940289348</v>
      </c>
      <c r="K456" s="8">
        <f>Table1689106[[#This Row],[Mean Value]]+$X$2</f>
        <v>3.5671964735438761</v>
      </c>
      <c r="L456" s="9">
        <f>Table1689106[[#This Row],[Mean Value]]-$X$2</f>
        <v>3.4475162336384422</v>
      </c>
      <c r="M456" s="23" t="str">
        <f t="array" ref="M456">IF(OR(D456&lt;$AF$2, D456&gt;$AE$2), "Yes", "No")</f>
        <v>No</v>
      </c>
      <c r="N456" s="3"/>
      <c r="O456" s="3" t="b">
        <f>AND(Table1689106[[#This Row],[Measured Value]]&gt;Table1689106[[#This Row],[Mean Value]],D455&gt;E455,D454&gt;E454,D453&gt;E453,D452&gt;E452,D451&gt;E451,D450&gt;E450,D449&gt;E449)</f>
        <v>0</v>
      </c>
      <c r="P456" s="3" t="b">
        <f>AND(Table1689106[[#This Row],[Measured Value]]&lt;Table1689106[[#This Row],[Mean Value]],D455&lt;E455,D454&lt;E454,D453&lt;E453,D452&lt;E452,D451&lt;E451,D450&lt;E450,D449&lt;E449)</f>
        <v>0</v>
      </c>
      <c r="Q456" s="3" t="b">
        <f>AND(Table1689106[[#This Row],[Measured Value]]&gt;E455,E455&gt;E454,E454&gt;E453,E453&gt;E452,E452&gt;E451)</f>
        <v>0</v>
      </c>
      <c r="R456" s="3" t="b">
        <f>AND(Table1689106[[#This Row],[Measured Value]]&lt;E455,E455&lt;E454,E454&lt;E453,E453&lt;E452,E452&lt;E451)</f>
        <v>0</v>
      </c>
      <c r="S456" s="3" t="b">
        <f>AND(Table1689106[[#This Row],[Measured Value]]&gt;E455,E455&lt;E454,E454&gt;E453,E453&lt;E452,E452&gt;E451,E451&lt;E450,E450&gt;E449,E449&lt;E448,E448&gt;E447,E447&lt;E446,E446&gt;E445,E445&lt;E444,E444&gt;E443)</f>
        <v>0</v>
      </c>
      <c r="T456" s="3" t="b">
        <f>AND(Table1689106[[#This Row],[Measured Value]]&lt;F455,F455&gt;F454,F454&lt;F453,F453&gt;F452,F452&lt;F451,F451&gt;F450,F450&lt;F449,F449&gt;F448,F448&lt;F447,F447&gt;F446,F446&lt;F445,F445&gt;F444,F444&lt;F443)</f>
        <v>0</v>
      </c>
      <c r="AB456"/>
      <c r="AC456"/>
      <c r="AH456"/>
    </row>
    <row r="457" spans="1:34" x14ac:dyDescent="0.25">
      <c r="A457" s="2">
        <v>43381</v>
      </c>
      <c r="B457" s="17">
        <v>1355</v>
      </c>
      <c r="C457" s="21" t="s">
        <v>31</v>
      </c>
      <c r="D457" s="25">
        <v>3.53</v>
      </c>
      <c r="E457" s="22">
        <f>'[1]pH meter #2__083118AM'!$O$2</f>
        <v>3.5073563535911592</v>
      </c>
      <c r="F4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43381.579861111109</v>
      </c>
      <c r="G457" s="6">
        <f>Table1689106[[#This Row],[Mean Value]]+$V$2</f>
        <v>3.527303060242065</v>
      </c>
      <c r="H457" s="6">
        <f>Table1689106[[#This Row],[Mean Value]]-$V$2</f>
        <v>3.4874096469402533</v>
      </c>
      <c r="I457" s="26">
        <f>Table1689106[[#This Row],[Mean Value]]+$W$2</f>
        <v>3.5472497668929703</v>
      </c>
      <c r="J457" s="26">
        <f>Table1689106[[#This Row],[Mean Value]]-($W$2)</f>
        <v>3.467462940289348</v>
      </c>
      <c r="K457" s="8">
        <f>Table1689106[[#This Row],[Mean Value]]+$X$2</f>
        <v>3.5671964735438761</v>
      </c>
      <c r="L457" s="9">
        <f>Table1689106[[#This Row],[Mean Value]]-$X$2</f>
        <v>3.4475162336384422</v>
      </c>
      <c r="M457" s="23" t="str">
        <f t="array" ref="M457">IF(OR(D457&lt;$AF$2, D457&gt;$AE$2), "Yes", "No")</f>
        <v>No</v>
      </c>
      <c r="N457" s="3"/>
      <c r="O457" s="3" t="b">
        <f>AND(Table1689106[[#This Row],[Measured Value]]&gt;Table1689106[[#This Row],[Mean Value]],D456&gt;E456,D455&gt;E455,D454&gt;E454,D453&gt;E453,D452&gt;E452,D451&gt;E451,D450&gt;E450)</f>
        <v>0</v>
      </c>
      <c r="P457" s="3" t="b">
        <f>AND(Table1689106[[#This Row],[Measured Value]]&lt;Table1689106[[#This Row],[Mean Value]],D456&lt;E456,D455&lt;E455,D454&lt;E454,D453&lt;E453,D452&lt;E452,D451&lt;E451,D450&lt;E450)</f>
        <v>0</v>
      </c>
      <c r="Q457" s="3" t="b">
        <f>AND(Table1689106[[#This Row],[Measured Value]]&gt;E456,E456&gt;E455,E455&gt;E454,E454&gt;E453,E453&gt;E452)</f>
        <v>0</v>
      </c>
      <c r="R457" s="3" t="b">
        <f>AND(Table1689106[[#This Row],[Measured Value]]&lt;E456,E456&lt;E455,E455&lt;E454,E454&lt;E453,E453&lt;E452)</f>
        <v>0</v>
      </c>
      <c r="S457" s="3" t="b">
        <f>AND(Table1689106[[#This Row],[Measured Value]]&gt;E456,E456&lt;E455,E455&gt;E454,E454&lt;E453,E453&gt;E452,E452&lt;E451,E451&gt;E450,E450&lt;E449,E449&gt;E448,E448&lt;E447,E447&gt;E446,E446&lt;E445,E445&gt;E444)</f>
        <v>0</v>
      </c>
      <c r="T457" s="3" t="b">
        <f>AND(Table1689106[[#This Row],[Measured Value]]&lt;F456,F456&gt;F455,F455&lt;F454,F454&gt;F453,F453&lt;F452,F452&gt;F451,F451&lt;F450,F450&gt;F449,F449&lt;F448,F448&gt;F447,F447&lt;F446,F446&gt;F445,F445&lt;F444)</f>
        <v>0</v>
      </c>
      <c r="AB457"/>
      <c r="AC457"/>
      <c r="AH457"/>
    </row>
    <row r="458" spans="1:34" x14ac:dyDescent="0.25">
      <c r="A458" s="2">
        <v>43381</v>
      </c>
      <c r="B458" s="17">
        <v>1402</v>
      </c>
      <c r="C458" s="21" t="s">
        <v>51</v>
      </c>
      <c r="D458" s="25">
        <v>3.53</v>
      </c>
      <c r="E458" s="22">
        <f>'[1]pH meter #2__083118AM'!$O$2</f>
        <v>3.5073563535911592</v>
      </c>
      <c r="F4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43381.584722222222</v>
      </c>
      <c r="G458" s="6">
        <f>Table1689106[[#This Row],[Mean Value]]+$V$2</f>
        <v>3.527303060242065</v>
      </c>
      <c r="H458" s="6">
        <f>Table1689106[[#This Row],[Mean Value]]-$V$2</f>
        <v>3.4874096469402533</v>
      </c>
      <c r="I458" s="26">
        <f>Table1689106[[#This Row],[Mean Value]]+$W$2</f>
        <v>3.5472497668929703</v>
      </c>
      <c r="J458" s="26">
        <f>Table1689106[[#This Row],[Mean Value]]-($W$2)</f>
        <v>3.467462940289348</v>
      </c>
      <c r="K458" s="8">
        <f>Table1689106[[#This Row],[Mean Value]]+$X$2</f>
        <v>3.5671964735438761</v>
      </c>
      <c r="L458" s="9">
        <f>Table1689106[[#This Row],[Mean Value]]-$X$2</f>
        <v>3.4475162336384422</v>
      </c>
      <c r="M458" s="23" t="str">
        <f t="array" ref="M458">IF(OR(D458&lt;$AF$2, D458&gt;$AE$2), "Yes", "No")</f>
        <v>No</v>
      </c>
      <c r="N458" s="3"/>
      <c r="O458" s="3" t="b">
        <f>AND(Table1689106[[#This Row],[Measured Value]]&gt;Table1689106[[#This Row],[Mean Value]],D457&gt;E457,D456&gt;E456,D455&gt;E455,D454&gt;E454,D453&gt;E453,D452&gt;E452,D451&gt;E451)</f>
        <v>0</v>
      </c>
      <c r="P458" s="3" t="b">
        <f>AND(Table1689106[[#This Row],[Measured Value]]&lt;Table1689106[[#This Row],[Mean Value]],D457&lt;E457,D456&lt;E456,D455&lt;E455,D454&lt;E454,D453&lt;E453,D452&lt;E452,D451&lt;E451)</f>
        <v>0</v>
      </c>
      <c r="Q458" s="3" t="b">
        <f>AND(Table1689106[[#This Row],[Measured Value]]&gt;E457,E457&gt;E456,E456&gt;E455,E455&gt;E454,E454&gt;E453)</f>
        <v>0</v>
      </c>
      <c r="R458" s="3" t="b">
        <f>AND(Table1689106[[#This Row],[Measured Value]]&lt;E457,E457&lt;E456,E456&lt;E455,E455&lt;E454,E454&lt;E453)</f>
        <v>0</v>
      </c>
      <c r="S458" s="3" t="b">
        <f>AND(Table1689106[[#This Row],[Measured Value]]&gt;E457,E457&lt;E456,E456&gt;E455,E455&lt;E454,E454&gt;E453,E453&lt;E452,E452&gt;E451,E451&lt;E450,E450&gt;E449,E449&lt;E448,E448&gt;E447,E447&lt;E446,E446&gt;E445)</f>
        <v>0</v>
      </c>
      <c r="T458" s="3" t="b">
        <f>AND(Table1689106[[#This Row],[Measured Value]]&lt;F457,F457&gt;F456,F456&lt;F455,F455&gt;F454,F454&lt;F453,F453&gt;F452,F452&lt;F451,F451&gt;F450,F450&lt;F449,F449&gt;F448,F448&lt;F447,F447&gt;F446,F446&lt;F445)</f>
        <v>0</v>
      </c>
      <c r="AB458"/>
      <c r="AC458"/>
      <c r="AH458"/>
    </row>
    <row r="459" spans="1:34" x14ac:dyDescent="0.25">
      <c r="A459" s="2">
        <v>43381</v>
      </c>
      <c r="B459" s="17">
        <v>1420</v>
      </c>
      <c r="C459" s="21" t="s">
        <v>31</v>
      </c>
      <c r="D459" s="25">
        <v>3.53</v>
      </c>
      <c r="E459" s="22">
        <f>'[1]pH meter #2__083118AM'!$O$2</f>
        <v>3.5073563535911592</v>
      </c>
      <c r="F4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43381.597222222219</v>
      </c>
      <c r="G459" s="6">
        <f>Table1689106[[#This Row],[Mean Value]]+$V$2</f>
        <v>3.527303060242065</v>
      </c>
      <c r="H459" s="6">
        <f>Table1689106[[#This Row],[Mean Value]]-$V$2</f>
        <v>3.4874096469402533</v>
      </c>
      <c r="I459" s="26">
        <f>Table1689106[[#This Row],[Mean Value]]+$W$2</f>
        <v>3.5472497668929703</v>
      </c>
      <c r="J459" s="26">
        <f>Table1689106[[#This Row],[Mean Value]]-($W$2)</f>
        <v>3.467462940289348</v>
      </c>
      <c r="K459" s="8">
        <f>Table1689106[[#This Row],[Mean Value]]+$X$2</f>
        <v>3.5671964735438761</v>
      </c>
      <c r="L459" s="9">
        <f>Table1689106[[#This Row],[Mean Value]]-$X$2</f>
        <v>3.4475162336384422</v>
      </c>
      <c r="M459" s="23" t="str">
        <f t="array" ref="M459">IF(OR(D459&lt;$AF$2, D459&gt;$AE$2), "Yes", "No")</f>
        <v>No</v>
      </c>
      <c r="N459" s="3"/>
      <c r="O459" s="3" t="b">
        <f>AND(Table1689106[[#This Row],[Measured Value]]&gt;Table1689106[[#This Row],[Mean Value]],D458&gt;E458,D457&gt;E457,D456&gt;E456,D455&gt;E455,D454&gt;E454,D453&gt;E453,D452&gt;E452)</f>
        <v>1</v>
      </c>
      <c r="P459" s="3" t="b">
        <f>AND(Table1689106[[#This Row],[Measured Value]]&lt;Table1689106[[#This Row],[Mean Value]],D458&lt;E458,D457&lt;E457,D456&lt;E456,D455&lt;E455,D454&lt;E454,D453&lt;E453,D452&lt;E452)</f>
        <v>0</v>
      </c>
      <c r="Q459" s="3" t="b">
        <f>AND(Table1689106[[#This Row],[Measured Value]]&gt;E458,E458&gt;E457,E457&gt;E456,E456&gt;E455,E455&gt;E454)</f>
        <v>0</v>
      </c>
      <c r="R459" s="3" t="b">
        <f>AND(Table1689106[[#This Row],[Measured Value]]&lt;E458,E458&lt;E457,E457&lt;E456,E456&lt;E455,E455&lt;E454)</f>
        <v>0</v>
      </c>
      <c r="S459" s="3" t="b">
        <f>AND(Table1689106[[#This Row],[Measured Value]]&gt;E458,E458&lt;E457,E457&gt;E456,E456&lt;E455,E455&gt;E454,E454&lt;E453,E453&gt;E452,E452&lt;E451,E451&gt;E450,E450&lt;E449,E449&gt;E448,E448&lt;E447,E447&gt;E446)</f>
        <v>0</v>
      </c>
      <c r="T459" s="3" t="b">
        <f>AND(Table1689106[[#This Row],[Measured Value]]&lt;F458,F458&gt;F457,F457&lt;F456,F456&gt;F455,F455&lt;F454,F454&gt;F453,F453&lt;F452,F452&gt;F451,F451&lt;F450,F450&gt;F449,F449&lt;F448,F448&gt;F447,F447&lt;F446)</f>
        <v>0</v>
      </c>
      <c r="AB459"/>
      <c r="AC459"/>
      <c r="AH459"/>
    </row>
    <row r="460" spans="1:34" x14ac:dyDescent="0.25">
      <c r="A460" s="2">
        <v>43381</v>
      </c>
      <c r="B460" s="17">
        <v>1430</v>
      </c>
      <c r="C460" s="21" t="s">
        <v>32</v>
      </c>
      <c r="D460" s="25">
        <v>3.52</v>
      </c>
      <c r="E460" s="22">
        <f>'[1]pH meter #2__083118AM'!$O$2</f>
        <v>3.5073563535911592</v>
      </c>
      <c r="F4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43381.604166666664</v>
      </c>
      <c r="G460" s="6">
        <f>Table1689106[[#This Row],[Mean Value]]+$V$2</f>
        <v>3.527303060242065</v>
      </c>
      <c r="H460" s="6">
        <f>Table1689106[[#This Row],[Mean Value]]-$V$2</f>
        <v>3.4874096469402533</v>
      </c>
      <c r="I460" s="26">
        <f>Table1689106[[#This Row],[Mean Value]]+$W$2</f>
        <v>3.5472497668929703</v>
      </c>
      <c r="J460" s="26">
        <f>Table1689106[[#This Row],[Mean Value]]-($W$2)</f>
        <v>3.467462940289348</v>
      </c>
      <c r="K460" s="8">
        <f>Table1689106[[#This Row],[Mean Value]]+$X$2</f>
        <v>3.5671964735438761</v>
      </c>
      <c r="L460" s="9">
        <f>Table1689106[[#This Row],[Mean Value]]-$X$2</f>
        <v>3.4475162336384422</v>
      </c>
      <c r="M460" s="23" t="str">
        <f t="array" ref="M460">IF(OR(D460&lt;$AF$2, D460&gt;$AE$2), "Yes", "No")</f>
        <v>No</v>
      </c>
      <c r="N460" s="3"/>
      <c r="O460" s="3" t="b">
        <f>AND(Table1689106[[#This Row],[Measured Value]]&gt;Table1689106[[#This Row],[Mean Value]],D459&gt;E459,D458&gt;E458,D457&gt;E457,D456&gt;E456,D455&gt;E455,D454&gt;E454,D453&gt;E453)</f>
        <v>1</v>
      </c>
      <c r="P460" s="3" t="b">
        <f>AND(Table1689106[[#This Row],[Measured Value]]&lt;Table1689106[[#This Row],[Mean Value]],D459&lt;E459,D458&lt;E458,D457&lt;E457,D456&lt;E456,D455&lt;E455,D454&lt;E454,D453&lt;E453)</f>
        <v>0</v>
      </c>
      <c r="Q460" s="3" t="b">
        <f>AND(Table1689106[[#This Row],[Measured Value]]&gt;E459,E459&gt;E458,E458&gt;E457,E457&gt;E456,E456&gt;E455)</f>
        <v>0</v>
      </c>
      <c r="R460" s="3" t="b">
        <f>AND(Table1689106[[#This Row],[Measured Value]]&lt;E459,E459&lt;E458,E458&lt;E457,E457&lt;E456,E456&lt;E455)</f>
        <v>0</v>
      </c>
      <c r="S460" s="3" t="b">
        <f>AND(Table1689106[[#This Row],[Measured Value]]&gt;E459,E459&lt;E458,E458&gt;E457,E457&lt;E456,E456&gt;E455,E455&lt;E454,E454&gt;E453,E453&lt;E452,E452&gt;E451,E451&lt;E450,E450&gt;E449,E449&lt;E448,E448&gt;E447)</f>
        <v>0</v>
      </c>
      <c r="T460" s="3" t="b">
        <f>AND(Table1689106[[#This Row],[Measured Value]]&lt;F459,F459&gt;F458,F458&lt;F457,F457&gt;F456,F456&lt;F455,F455&gt;F454,F454&lt;F453,F453&gt;F452,F452&lt;F451,F451&gt;F450,F450&lt;F449,F449&gt;F448,F448&lt;F447)</f>
        <v>0</v>
      </c>
      <c r="AB460"/>
      <c r="AC460"/>
      <c r="AH460"/>
    </row>
    <row r="461" spans="1:34" x14ac:dyDescent="0.25">
      <c r="A461" s="2">
        <v>43381</v>
      </c>
      <c r="B461" s="17">
        <v>1505</v>
      </c>
      <c r="C461" s="21" t="s">
        <v>34</v>
      </c>
      <c r="D461" s="25">
        <v>3.52</v>
      </c>
      <c r="E461" s="22">
        <f>'[1]pH meter #2__083118AM'!$O$2</f>
        <v>3.5073563535911592</v>
      </c>
      <c r="F4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43381.628472222219</v>
      </c>
      <c r="G461" s="6">
        <f>Table1689106[[#This Row],[Mean Value]]+$V$2</f>
        <v>3.527303060242065</v>
      </c>
      <c r="H461" s="6">
        <f>Table1689106[[#This Row],[Mean Value]]-$V$2</f>
        <v>3.4874096469402533</v>
      </c>
      <c r="I461" s="26">
        <f>Table1689106[[#This Row],[Mean Value]]+$W$2</f>
        <v>3.5472497668929703</v>
      </c>
      <c r="J461" s="26">
        <f>Table1689106[[#This Row],[Mean Value]]-($W$2)</f>
        <v>3.467462940289348</v>
      </c>
      <c r="K461" s="8">
        <f>Table1689106[[#This Row],[Mean Value]]+$X$2</f>
        <v>3.5671964735438761</v>
      </c>
      <c r="L461" s="9">
        <f>Table1689106[[#This Row],[Mean Value]]-$X$2</f>
        <v>3.4475162336384422</v>
      </c>
      <c r="M461" s="23" t="str">
        <f t="array" ref="M461">IF(OR(D461&lt;$AF$2, D461&gt;$AE$2), "Yes", "No")</f>
        <v>No</v>
      </c>
      <c r="N461" s="3"/>
      <c r="O461" s="3" t="b">
        <f>AND(Table1689106[[#This Row],[Measured Value]]&gt;Table1689106[[#This Row],[Mean Value]],D460&gt;E460,D459&gt;E459,D458&gt;E458,D457&gt;E457,D456&gt;E456,D455&gt;E455,D454&gt;E454)</f>
        <v>1</v>
      </c>
      <c r="P461" s="3" t="b">
        <f>AND(Table1689106[[#This Row],[Measured Value]]&lt;Table1689106[[#This Row],[Mean Value]],D460&lt;E460,D459&lt;E459,D458&lt;E458,D457&lt;E457,D456&lt;E456,D455&lt;E455,D454&lt;E454)</f>
        <v>0</v>
      </c>
      <c r="Q461" s="3" t="b">
        <f>AND(Table1689106[[#This Row],[Measured Value]]&gt;E460,E460&gt;E459,E459&gt;E458,E458&gt;E457,E457&gt;E456)</f>
        <v>0</v>
      </c>
      <c r="R461" s="3" t="b">
        <f>AND(Table1689106[[#This Row],[Measured Value]]&lt;E460,E460&lt;E459,E459&lt;E458,E458&lt;E457,E457&lt;E456)</f>
        <v>0</v>
      </c>
      <c r="S461" s="3" t="b">
        <f>AND(Table1689106[[#This Row],[Measured Value]]&gt;E460,E460&lt;E459,E459&gt;E458,E458&lt;E457,E457&gt;E456,E456&lt;E455,E455&gt;E454,E454&lt;E453,E453&gt;E452,E452&lt;E451,E451&gt;E450,E450&lt;E449,E449&gt;E448)</f>
        <v>0</v>
      </c>
      <c r="T461" s="3" t="b">
        <f>AND(Table1689106[[#This Row],[Measured Value]]&lt;F460,F460&gt;F459,F459&lt;F458,F458&gt;F457,F457&lt;F456,F456&gt;F455,F455&lt;F454,F454&gt;F453,F453&lt;F452,F452&gt;F451,F451&lt;F450,F450&gt;F449,F449&lt;F448)</f>
        <v>0</v>
      </c>
      <c r="AB461"/>
      <c r="AC461"/>
      <c r="AH461"/>
    </row>
    <row r="462" spans="1:34" x14ac:dyDescent="0.25">
      <c r="A462" s="2">
        <v>43381</v>
      </c>
      <c r="B462" s="17">
        <v>1518</v>
      </c>
      <c r="C462" s="21" t="s">
        <v>40</v>
      </c>
      <c r="D462" s="25">
        <v>3.52</v>
      </c>
      <c r="E462" s="22">
        <f>'[1]pH meter #2__083118AM'!$O$2</f>
        <v>3.5073563535911592</v>
      </c>
      <c r="F4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43381.637499999997</v>
      </c>
      <c r="G462" s="6">
        <f>Table1689106[[#This Row],[Mean Value]]+$V$2</f>
        <v>3.527303060242065</v>
      </c>
      <c r="H462" s="6">
        <f>Table1689106[[#This Row],[Mean Value]]-$V$2</f>
        <v>3.4874096469402533</v>
      </c>
      <c r="I462" s="26">
        <f>Table1689106[[#This Row],[Mean Value]]+$W$2</f>
        <v>3.5472497668929703</v>
      </c>
      <c r="J462" s="26">
        <f>Table1689106[[#This Row],[Mean Value]]-($W$2)</f>
        <v>3.467462940289348</v>
      </c>
      <c r="K462" s="8">
        <f>Table1689106[[#This Row],[Mean Value]]+$X$2</f>
        <v>3.5671964735438761</v>
      </c>
      <c r="L462" s="9">
        <f>Table1689106[[#This Row],[Mean Value]]-$X$2</f>
        <v>3.4475162336384422</v>
      </c>
      <c r="M462" s="23" t="str">
        <f t="array" ref="M462">IF(OR(D462&lt;$AF$2, D462&gt;$AE$2), "Yes", "No")</f>
        <v>No</v>
      </c>
      <c r="N462" s="3"/>
      <c r="O462" s="3" t="b">
        <f>AND(Table1689106[[#This Row],[Measured Value]]&gt;Table1689106[[#This Row],[Mean Value]],D461&gt;E461,D460&gt;E460,D459&gt;E459,D458&gt;E458,D457&gt;E457,D456&gt;E456,D455&gt;E455)</f>
        <v>1</v>
      </c>
      <c r="P462" s="3" t="b">
        <f>AND(Table1689106[[#This Row],[Measured Value]]&lt;Table1689106[[#This Row],[Mean Value]],D461&lt;E461,D460&lt;E460,D459&lt;E459,D458&lt;E458,D457&lt;E457,D456&lt;E456,D455&lt;E455)</f>
        <v>0</v>
      </c>
      <c r="Q462" s="3" t="b">
        <f>AND(Table1689106[[#This Row],[Measured Value]]&gt;E461,E461&gt;E460,E460&gt;E459,E459&gt;E458,E458&gt;E457)</f>
        <v>0</v>
      </c>
      <c r="R462" s="3" t="b">
        <f>AND(Table1689106[[#This Row],[Measured Value]]&lt;E461,E461&lt;E460,E460&lt;E459,E459&lt;E458,E458&lt;E457)</f>
        <v>0</v>
      </c>
      <c r="S462" s="3" t="b">
        <f>AND(Table1689106[[#This Row],[Measured Value]]&gt;E461,E461&lt;E460,E460&gt;E459,E459&lt;E458,E458&gt;E457,E457&lt;E456,E456&gt;E455,E455&lt;E454,E454&gt;E453,E453&lt;E452,E452&gt;E451,E451&lt;E450,E450&gt;E449)</f>
        <v>0</v>
      </c>
      <c r="T462" s="3" t="b">
        <f>AND(Table1689106[[#This Row],[Measured Value]]&lt;F461,F461&gt;F460,F460&lt;F459,F459&gt;F458,F458&lt;F457,F457&gt;F456,F456&lt;F455,F455&gt;F454,F454&lt;F453,F453&gt;F452,F452&lt;F451,F451&gt;F450,F450&lt;F449)</f>
        <v>0</v>
      </c>
      <c r="AB462"/>
      <c r="AC462"/>
      <c r="AH462"/>
    </row>
    <row r="463" spans="1:34" x14ac:dyDescent="0.25">
      <c r="A463" s="2">
        <v>43381</v>
      </c>
      <c r="B463" s="17">
        <v>1553</v>
      </c>
      <c r="C463" s="21" t="s">
        <v>51</v>
      </c>
      <c r="D463" s="25">
        <v>3.52</v>
      </c>
      <c r="E463" s="22">
        <f>'[1]pH meter #2__083118AM'!$O$2</f>
        <v>3.5073563535911592</v>
      </c>
      <c r="F4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43381.661805555559</v>
      </c>
      <c r="G463" s="6">
        <f>Table1689106[[#This Row],[Mean Value]]+$V$2</f>
        <v>3.527303060242065</v>
      </c>
      <c r="H463" s="6">
        <f>Table1689106[[#This Row],[Mean Value]]-$V$2</f>
        <v>3.4874096469402533</v>
      </c>
      <c r="I463" s="26">
        <f>Table1689106[[#This Row],[Mean Value]]+$W$2</f>
        <v>3.5472497668929703</v>
      </c>
      <c r="J463" s="26">
        <f>Table1689106[[#This Row],[Mean Value]]-($W$2)</f>
        <v>3.467462940289348</v>
      </c>
      <c r="K463" s="8">
        <f>Table1689106[[#This Row],[Mean Value]]+$X$2</f>
        <v>3.5671964735438761</v>
      </c>
      <c r="L463" s="9">
        <f>Table1689106[[#This Row],[Mean Value]]-$X$2</f>
        <v>3.4475162336384422</v>
      </c>
      <c r="M463" s="23" t="str">
        <f t="array" ref="M463">IF(OR(D463&lt;$AF$2, D463&gt;$AE$2), "Yes", "No")</f>
        <v>No</v>
      </c>
      <c r="N463" s="3"/>
      <c r="O463" s="3" t="b">
        <f>AND(Table1689106[[#This Row],[Measured Value]]&gt;Table1689106[[#This Row],[Mean Value]],D462&gt;E462,D461&gt;E461,D460&gt;E460,D459&gt;E459,D458&gt;E458,D457&gt;E457,D456&gt;E456)</f>
        <v>1</v>
      </c>
      <c r="P463" s="3" t="b">
        <f>AND(Table1689106[[#This Row],[Measured Value]]&lt;Table1689106[[#This Row],[Mean Value]],D462&lt;E462,D461&lt;E461,D460&lt;E460,D459&lt;E459,D458&lt;E458,D457&lt;E457,D456&lt;E456)</f>
        <v>0</v>
      </c>
      <c r="Q463" s="3" t="b">
        <f>AND(Table1689106[[#This Row],[Measured Value]]&gt;E462,E462&gt;E461,E461&gt;E460,E460&gt;E459,E459&gt;E458)</f>
        <v>0</v>
      </c>
      <c r="R463" s="3" t="b">
        <f>AND(Table1689106[[#This Row],[Measured Value]]&lt;E462,E462&lt;E461,E461&lt;E460,E460&lt;E459,E459&lt;E458)</f>
        <v>0</v>
      </c>
      <c r="S463" s="3" t="b">
        <f>AND(Table1689106[[#This Row],[Measured Value]]&gt;E462,E462&lt;E461,E461&gt;E460,E460&lt;E459,E459&gt;E458,E458&lt;E457,E457&gt;E456,E456&lt;E455,E455&gt;E454,E454&lt;E453,E453&gt;E452,E452&lt;E451,E451&gt;E450)</f>
        <v>0</v>
      </c>
      <c r="T463" s="3" t="b">
        <f>AND(Table1689106[[#This Row],[Measured Value]]&lt;F462,F462&gt;F461,F461&lt;F460,F460&gt;F459,F459&lt;F458,F458&gt;F457,F457&lt;F456,F456&gt;F455,F455&lt;F454,F454&gt;F453,F453&lt;F452,F452&gt;F451,F451&lt;F450)</f>
        <v>0</v>
      </c>
      <c r="AB463"/>
      <c r="AC463"/>
      <c r="AH463"/>
    </row>
    <row r="464" spans="1:34" x14ac:dyDescent="0.25">
      <c r="A464" s="2">
        <v>43381</v>
      </c>
      <c r="B464" s="17">
        <v>1621</v>
      </c>
      <c r="C464" s="21" t="s">
        <v>51</v>
      </c>
      <c r="D464" s="25">
        <v>3.51</v>
      </c>
      <c r="E464" s="22">
        <f>'[1]pH meter #2__083118AM'!$O$2</f>
        <v>3.5073563535911592</v>
      </c>
      <c r="F4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43381.681250000001</v>
      </c>
      <c r="G464" s="6">
        <f>Table1689106[[#This Row],[Mean Value]]+$V$2</f>
        <v>3.527303060242065</v>
      </c>
      <c r="H464" s="6">
        <f>Table1689106[[#This Row],[Mean Value]]-$V$2</f>
        <v>3.4874096469402533</v>
      </c>
      <c r="I464" s="26">
        <f>Table1689106[[#This Row],[Mean Value]]+$W$2</f>
        <v>3.5472497668929703</v>
      </c>
      <c r="J464" s="26">
        <f>Table1689106[[#This Row],[Mean Value]]-($W$2)</f>
        <v>3.467462940289348</v>
      </c>
      <c r="K464" s="8">
        <f>Table1689106[[#This Row],[Mean Value]]+$X$2</f>
        <v>3.5671964735438761</v>
      </c>
      <c r="L464" s="9">
        <f>Table1689106[[#This Row],[Mean Value]]-$X$2</f>
        <v>3.4475162336384422</v>
      </c>
      <c r="M464" s="23" t="str">
        <f t="array" ref="M464">IF(OR(D464&lt;$AF$2, D464&gt;$AE$2), "Yes", "No")</f>
        <v>No</v>
      </c>
      <c r="N464" s="3"/>
      <c r="O464" s="3" t="b">
        <f>AND(Table1689106[[#This Row],[Measured Value]]&gt;Table1689106[[#This Row],[Mean Value]],D463&gt;E463,D462&gt;E462,D461&gt;E461,D460&gt;E460,D459&gt;E459,D458&gt;E458,D457&gt;E457)</f>
        <v>1</v>
      </c>
      <c r="P464" s="3" t="b">
        <f>AND(Table1689106[[#This Row],[Measured Value]]&lt;Table1689106[[#This Row],[Mean Value]],D463&lt;E463,D462&lt;E462,D461&lt;E461,D460&lt;E460,D459&lt;E459,D458&lt;E458,D457&lt;E457)</f>
        <v>0</v>
      </c>
      <c r="Q464" s="3" t="b">
        <f>AND(Table1689106[[#This Row],[Measured Value]]&gt;E463,E463&gt;E462,E462&gt;E461,E461&gt;E460,E460&gt;E459)</f>
        <v>0</v>
      </c>
      <c r="R464" s="3" t="b">
        <f>AND(Table1689106[[#This Row],[Measured Value]]&lt;E463,E463&lt;E462,E462&lt;E461,E461&lt;E460,E460&lt;E459)</f>
        <v>0</v>
      </c>
      <c r="S464" s="3" t="b">
        <f>AND(Table1689106[[#This Row],[Measured Value]]&gt;E463,E463&lt;E462,E462&gt;E461,E461&lt;E460,E460&gt;E459,E459&lt;E458,E458&gt;E457,E457&lt;E456,E456&gt;E455,E455&lt;E454,E454&gt;E453,E453&lt;E452,E452&gt;E451)</f>
        <v>0</v>
      </c>
      <c r="T464" s="3" t="b">
        <f>AND(Table1689106[[#This Row],[Measured Value]]&lt;F463,F463&gt;F462,F462&lt;F461,F461&gt;F460,F460&lt;F459,F459&gt;F458,F458&lt;F457,F457&gt;F456,F456&lt;F455,F455&gt;F454,F454&lt;F453,F453&gt;F452,F452&lt;F451)</f>
        <v>0</v>
      </c>
      <c r="AB464"/>
      <c r="AC464"/>
      <c r="AH464"/>
    </row>
    <row r="465" spans="1:34" x14ac:dyDescent="0.25">
      <c r="A465" s="2">
        <v>43381</v>
      </c>
      <c r="B465" s="17">
        <v>1631</v>
      </c>
      <c r="C465" s="21" t="s">
        <v>32</v>
      </c>
      <c r="D465" s="25">
        <v>3.51</v>
      </c>
      <c r="E465" s="22">
        <f>'[1]pH meter #2__083118AM'!$O$2</f>
        <v>3.5073563535911592</v>
      </c>
      <c r="F4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43381.688194444447</v>
      </c>
      <c r="G465" s="6">
        <f>Table1689106[[#This Row],[Mean Value]]+$V$2</f>
        <v>3.527303060242065</v>
      </c>
      <c r="H465" s="6">
        <f>Table1689106[[#This Row],[Mean Value]]-$V$2</f>
        <v>3.4874096469402533</v>
      </c>
      <c r="I465" s="26">
        <f>Table1689106[[#This Row],[Mean Value]]+$W$2</f>
        <v>3.5472497668929703</v>
      </c>
      <c r="J465" s="26">
        <f>Table1689106[[#This Row],[Mean Value]]-($W$2)</f>
        <v>3.467462940289348</v>
      </c>
      <c r="K465" s="8">
        <f>Table1689106[[#This Row],[Mean Value]]+$X$2</f>
        <v>3.5671964735438761</v>
      </c>
      <c r="L465" s="9">
        <f>Table1689106[[#This Row],[Mean Value]]-$X$2</f>
        <v>3.4475162336384422</v>
      </c>
      <c r="M465" s="23" t="str">
        <f t="array" ref="M465">IF(OR(D465&lt;$AF$2, D465&gt;$AE$2), "Yes", "No")</f>
        <v>No</v>
      </c>
      <c r="N465" s="3"/>
      <c r="O465" s="3" t="b">
        <f>AND(Table1689106[[#This Row],[Measured Value]]&gt;Table1689106[[#This Row],[Mean Value]],D464&gt;E464,D463&gt;E463,D462&gt;E462,D461&gt;E461,D460&gt;E460,D459&gt;E459,D458&gt;E458)</f>
        <v>1</v>
      </c>
      <c r="P465" s="3" t="b">
        <f>AND(Table1689106[[#This Row],[Measured Value]]&lt;Table1689106[[#This Row],[Mean Value]],D464&lt;E464,D463&lt;E463,D462&lt;E462,D461&lt;E461,D460&lt;E460,D459&lt;E459,D458&lt;E458)</f>
        <v>0</v>
      </c>
      <c r="Q465" s="3" t="b">
        <f>AND(Table1689106[[#This Row],[Measured Value]]&gt;E464,E464&gt;E463,E463&gt;E462,E462&gt;E461,E461&gt;E460)</f>
        <v>0</v>
      </c>
      <c r="R465" s="3" t="b">
        <f>AND(Table1689106[[#This Row],[Measured Value]]&lt;E464,E464&lt;E463,E463&lt;E462,E462&lt;E461,E461&lt;E460)</f>
        <v>0</v>
      </c>
      <c r="S465" s="3" t="b">
        <f>AND(Table1689106[[#This Row],[Measured Value]]&gt;E464,E464&lt;E463,E463&gt;E462,E462&lt;E461,E461&gt;E460,E460&lt;E459,E459&gt;E458,E458&lt;E457,E457&gt;E456,E456&lt;E455,E455&gt;E454,E454&lt;E453,E453&gt;E452)</f>
        <v>0</v>
      </c>
      <c r="T465" s="3" t="b">
        <f>AND(Table1689106[[#This Row],[Measured Value]]&lt;F464,F464&gt;F463,F463&lt;F462,F462&gt;F461,F461&lt;F460,F460&gt;F459,F459&lt;F458,F458&gt;F457,F457&lt;F456,F456&gt;F455,F455&lt;F454,F454&gt;F453,F453&lt;F452)</f>
        <v>0</v>
      </c>
      <c r="AB465"/>
      <c r="AC465"/>
      <c r="AH465"/>
    </row>
    <row r="466" spans="1:34" x14ac:dyDescent="0.25">
      <c r="A466" s="2">
        <v>43381</v>
      </c>
      <c r="B466" s="17">
        <v>1741</v>
      </c>
      <c r="C466" s="21" t="s">
        <v>44</v>
      </c>
      <c r="D466" s="25">
        <v>3.51</v>
      </c>
      <c r="E466" s="22">
        <f>'[1]pH meter #2__083118AM'!$O$2</f>
        <v>3.5073563535911592</v>
      </c>
      <c r="F4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43381.736805555556</v>
      </c>
      <c r="G466" s="6">
        <f>Table1689106[[#This Row],[Mean Value]]+$V$2</f>
        <v>3.527303060242065</v>
      </c>
      <c r="H466" s="6">
        <f>Table1689106[[#This Row],[Mean Value]]-$V$2</f>
        <v>3.4874096469402533</v>
      </c>
      <c r="I466" s="26">
        <f>Table1689106[[#This Row],[Mean Value]]+$W$2</f>
        <v>3.5472497668929703</v>
      </c>
      <c r="J466" s="26">
        <f>Table1689106[[#This Row],[Mean Value]]-($W$2)</f>
        <v>3.467462940289348</v>
      </c>
      <c r="K466" s="8">
        <f>Table1689106[[#This Row],[Mean Value]]+$X$2</f>
        <v>3.5671964735438761</v>
      </c>
      <c r="L466" s="9">
        <f>Table1689106[[#This Row],[Mean Value]]-$X$2</f>
        <v>3.4475162336384422</v>
      </c>
      <c r="M466" s="23" t="str">
        <f t="array" ref="M466">IF(OR(D466&lt;$AF$2, D466&gt;$AE$2), "Yes", "No")</f>
        <v>No</v>
      </c>
      <c r="N466" s="3"/>
      <c r="O466" s="3" t="b">
        <f>AND(Table1689106[[#This Row],[Measured Value]]&gt;Table1689106[[#This Row],[Mean Value]],D465&gt;E465,D464&gt;E464,D463&gt;E463,D462&gt;E462,D461&gt;E461,D460&gt;E460,D459&gt;E459)</f>
        <v>1</v>
      </c>
      <c r="P466" s="3" t="b">
        <f>AND(Table1689106[[#This Row],[Measured Value]]&lt;Table1689106[[#This Row],[Mean Value]],D465&lt;E465,D464&lt;E464,D463&lt;E463,D462&lt;E462,D461&lt;E461,D460&lt;E460,D459&lt;E459)</f>
        <v>0</v>
      </c>
      <c r="Q466" s="3" t="b">
        <f>AND(Table1689106[[#This Row],[Measured Value]]&gt;E465,E465&gt;E464,E464&gt;E463,E463&gt;E462,E462&gt;E461)</f>
        <v>0</v>
      </c>
      <c r="R466" s="3" t="b">
        <f>AND(Table1689106[[#This Row],[Measured Value]]&lt;E465,E465&lt;E464,E464&lt;E463,E463&lt;E462,E462&lt;E461)</f>
        <v>0</v>
      </c>
      <c r="S466" s="3" t="b">
        <f>AND(Table1689106[[#This Row],[Measured Value]]&gt;E465,E465&lt;E464,E464&gt;E463,E463&lt;E462,E462&gt;E461,E461&lt;E460,E460&gt;E459,E459&lt;E458,E458&gt;E457,E457&lt;E456,E456&gt;E455,E455&lt;E454,E454&gt;E453)</f>
        <v>0</v>
      </c>
      <c r="T466" s="3" t="b">
        <f>AND(Table1689106[[#This Row],[Measured Value]]&lt;F465,F465&gt;F464,F464&lt;F463,F463&gt;F462,F462&lt;F461,F461&gt;F460,F460&lt;F459,F459&gt;F458,F458&lt;F457,F457&gt;F456,F456&lt;F455,F455&gt;F454,F454&lt;F453)</f>
        <v>0</v>
      </c>
      <c r="AB466"/>
      <c r="AC466"/>
      <c r="AH466"/>
    </row>
    <row r="467" spans="1:34" x14ac:dyDescent="0.25">
      <c r="A467" s="2">
        <v>43381</v>
      </c>
      <c r="B467" s="17">
        <v>1830</v>
      </c>
      <c r="C467" s="21" t="s">
        <v>32</v>
      </c>
      <c r="D467" s="25">
        <v>3.51</v>
      </c>
      <c r="E467" s="22">
        <f>'[1]pH meter #2__083118AM'!$O$2</f>
        <v>3.5073563535911592</v>
      </c>
      <c r="F4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43381.770833333336</v>
      </c>
      <c r="G467" s="6">
        <f>Table1689106[[#This Row],[Mean Value]]+$V$2</f>
        <v>3.527303060242065</v>
      </c>
      <c r="H467" s="6">
        <f>Table1689106[[#This Row],[Mean Value]]-$V$2</f>
        <v>3.4874096469402533</v>
      </c>
      <c r="I467" s="26">
        <f>Table1689106[[#This Row],[Mean Value]]+$W$2</f>
        <v>3.5472497668929703</v>
      </c>
      <c r="J467" s="26">
        <f>Table1689106[[#This Row],[Mean Value]]-($W$2)</f>
        <v>3.467462940289348</v>
      </c>
      <c r="K467" s="8">
        <f>Table1689106[[#This Row],[Mean Value]]+$X$2</f>
        <v>3.5671964735438761</v>
      </c>
      <c r="L467" s="9">
        <f>Table1689106[[#This Row],[Mean Value]]-$X$2</f>
        <v>3.4475162336384422</v>
      </c>
      <c r="M467" s="23" t="str">
        <f t="array" ref="M467">IF(OR(D467&lt;$AF$2, D467&gt;$AE$2), "Yes", "No")</f>
        <v>No</v>
      </c>
      <c r="N467" s="3"/>
      <c r="O467" s="3" t="b">
        <f>AND(Table1689106[[#This Row],[Measured Value]]&gt;Table1689106[[#This Row],[Mean Value]],D466&gt;E466,D465&gt;E465,D464&gt;E464,D463&gt;E463,D462&gt;E462,D461&gt;E461,D460&gt;E460)</f>
        <v>1</v>
      </c>
      <c r="P467" s="3" t="b">
        <f>AND(Table1689106[[#This Row],[Measured Value]]&lt;Table1689106[[#This Row],[Mean Value]],D466&lt;E466,D465&lt;E465,D464&lt;E464,D463&lt;E463,D462&lt;E462,D461&lt;E461,D460&lt;E460)</f>
        <v>0</v>
      </c>
      <c r="Q467" s="3" t="b">
        <f>AND(Table1689106[[#This Row],[Measured Value]]&gt;E466,E466&gt;E465,E465&gt;E464,E464&gt;E463,E463&gt;E462)</f>
        <v>0</v>
      </c>
      <c r="R467" s="3" t="b">
        <f>AND(Table1689106[[#This Row],[Measured Value]]&lt;E466,E466&lt;E465,E465&lt;E464,E464&lt;E463,E463&lt;E462)</f>
        <v>0</v>
      </c>
      <c r="S467" s="3" t="b">
        <f>AND(Table1689106[[#This Row],[Measured Value]]&gt;E466,E466&lt;E465,E465&gt;E464,E464&lt;E463,E463&gt;E462,E462&lt;E461,E461&gt;E460,E460&lt;E459,E459&gt;E458,E458&lt;E457,E457&gt;E456,E456&lt;E455,E455&gt;E454)</f>
        <v>0</v>
      </c>
      <c r="T467" s="3" t="b">
        <f>AND(Table1689106[[#This Row],[Measured Value]]&lt;F466,F466&gt;F465,F465&lt;F464,F464&gt;F463,F463&lt;F462,F462&gt;F461,F461&lt;F460,F460&gt;F459,F459&lt;F458,F458&gt;F457,F457&lt;F456,F456&gt;F455,F455&lt;F454)</f>
        <v>0</v>
      </c>
      <c r="AB467"/>
      <c r="AC467"/>
      <c r="AH467"/>
    </row>
    <row r="468" spans="1:34" x14ac:dyDescent="0.25">
      <c r="A468" s="2">
        <v>43382</v>
      </c>
      <c r="B468" s="17">
        <v>636</v>
      </c>
      <c r="C468" s="21" t="s">
        <v>31</v>
      </c>
      <c r="D468" s="25">
        <v>3.53</v>
      </c>
      <c r="E468" s="22">
        <f>'[1]pH meter #2__083118AM'!$O$2</f>
        <v>3.5073563535911592</v>
      </c>
      <c r="F4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43382.275000000001</v>
      </c>
      <c r="G468" s="6">
        <f>Table1689106[[#This Row],[Mean Value]]+$V$2</f>
        <v>3.527303060242065</v>
      </c>
      <c r="H468" s="6">
        <f>Table1689106[[#This Row],[Mean Value]]-$V$2</f>
        <v>3.4874096469402533</v>
      </c>
      <c r="I468" s="26">
        <f>Table1689106[[#This Row],[Mean Value]]+$W$2</f>
        <v>3.5472497668929703</v>
      </c>
      <c r="J468" s="26">
        <f>Table1689106[[#This Row],[Mean Value]]-($W$2)</f>
        <v>3.467462940289348</v>
      </c>
      <c r="K468" s="8">
        <f>Table1689106[[#This Row],[Mean Value]]+$X$2</f>
        <v>3.5671964735438761</v>
      </c>
      <c r="L468" s="9">
        <f>Table1689106[[#This Row],[Mean Value]]-$X$2</f>
        <v>3.4475162336384422</v>
      </c>
      <c r="M468" s="23" t="str">
        <f t="array" ref="M468">IF(OR(D468&lt;$AF$2, D468&gt;$AE$2), "Yes", "No")</f>
        <v>No</v>
      </c>
      <c r="N468" s="3"/>
      <c r="O468" s="3" t="b">
        <f>AND(Table1689106[[#This Row],[Measured Value]]&gt;Table1689106[[#This Row],[Mean Value]],D467&gt;E467,D466&gt;E466,D465&gt;E465,D464&gt;E464,D463&gt;E463,D462&gt;E462,D461&gt;E461)</f>
        <v>1</v>
      </c>
      <c r="P468" s="3" t="b">
        <f>AND(Table1689106[[#This Row],[Measured Value]]&lt;Table1689106[[#This Row],[Mean Value]],D467&lt;E467,D466&lt;E466,D465&lt;E465,D464&lt;E464,D463&lt;E463,D462&lt;E462,D461&lt;E461)</f>
        <v>0</v>
      </c>
      <c r="Q468" s="3" t="b">
        <f>AND(Table1689106[[#This Row],[Measured Value]]&gt;E467,E467&gt;E466,E466&gt;E465,E465&gt;E464,E464&gt;E463)</f>
        <v>0</v>
      </c>
      <c r="R468" s="3" t="b">
        <f>AND(Table1689106[[#This Row],[Measured Value]]&lt;E467,E467&lt;E466,E466&lt;E465,E465&lt;E464,E464&lt;E463)</f>
        <v>0</v>
      </c>
      <c r="S468" s="3" t="b">
        <f>AND(Table1689106[[#This Row],[Measured Value]]&gt;E467,E467&lt;E466,E466&gt;E465,E465&lt;E464,E464&gt;E463,E463&lt;E462,E462&gt;E461,E461&lt;E460,E460&gt;E459,E459&lt;E458,E458&gt;E457,E457&lt;E456,E456&gt;E455)</f>
        <v>0</v>
      </c>
      <c r="T468" s="3" t="b">
        <f>AND(Table1689106[[#This Row],[Measured Value]]&lt;F467,F467&gt;F466,F466&lt;F465,F465&gt;F464,F464&lt;F463,F463&gt;F462,F462&lt;F461,F461&gt;F460,F460&lt;F459,F459&gt;F458,F458&lt;F457,F457&gt;F456,F456&lt;F455)</f>
        <v>0</v>
      </c>
      <c r="AB468"/>
      <c r="AC468"/>
      <c r="AH468"/>
    </row>
    <row r="469" spans="1:34" x14ac:dyDescent="0.25">
      <c r="A469" s="2">
        <v>43382</v>
      </c>
      <c r="B469" s="17">
        <v>658</v>
      </c>
      <c r="C469" s="21" t="s">
        <v>31</v>
      </c>
      <c r="D469" s="25">
        <v>3.53</v>
      </c>
      <c r="E469" s="22">
        <f>'[1]pH meter #2__083118AM'!$O$2</f>
        <v>3.5073563535911592</v>
      </c>
      <c r="F4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43382.290277777778</v>
      </c>
      <c r="G469" s="6">
        <f>Table1689106[[#This Row],[Mean Value]]+$V$2</f>
        <v>3.527303060242065</v>
      </c>
      <c r="H469" s="6">
        <f>Table1689106[[#This Row],[Mean Value]]-$V$2</f>
        <v>3.4874096469402533</v>
      </c>
      <c r="I469" s="26">
        <f>Table1689106[[#This Row],[Mean Value]]+$W$2</f>
        <v>3.5472497668929703</v>
      </c>
      <c r="J469" s="26">
        <f>Table1689106[[#This Row],[Mean Value]]-($W$2)</f>
        <v>3.467462940289348</v>
      </c>
      <c r="K469" s="8">
        <f>Table1689106[[#This Row],[Mean Value]]+$X$2</f>
        <v>3.5671964735438761</v>
      </c>
      <c r="L469" s="9">
        <f>Table1689106[[#This Row],[Mean Value]]-$X$2</f>
        <v>3.4475162336384422</v>
      </c>
      <c r="M469" s="23" t="str">
        <f t="array" ref="M469">IF(OR(D469&lt;$AF$2, D469&gt;$AE$2), "Yes", "No")</f>
        <v>No</v>
      </c>
      <c r="N469" s="3"/>
      <c r="O469" s="3" t="b">
        <f>AND(Table1689106[[#This Row],[Measured Value]]&gt;Table1689106[[#This Row],[Mean Value]],D468&gt;E468,D467&gt;E467,D466&gt;E466,D465&gt;E465,D464&gt;E464,D463&gt;E463,D462&gt;E462)</f>
        <v>1</v>
      </c>
      <c r="P469" s="3" t="b">
        <f>AND(Table1689106[[#This Row],[Measured Value]]&lt;Table1689106[[#This Row],[Mean Value]],D468&lt;E468,D467&lt;E467,D466&lt;E466,D465&lt;E465,D464&lt;E464,D463&lt;E463,D462&lt;E462)</f>
        <v>0</v>
      </c>
      <c r="Q469" s="3" t="b">
        <f>AND(Table1689106[[#This Row],[Measured Value]]&gt;E468,E468&gt;E467,E467&gt;E466,E466&gt;E465,E465&gt;E464)</f>
        <v>0</v>
      </c>
      <c r="R469" s="3" t="b">
        <f>AND(Table1689106[[#This Row],[Measured Value]]&lt;E468,E468&lt;E467,E467&lt;E466,E466&lt;E465,E465&lt;E464)</f>
        <v>0</v>
      </c>
      <c r="S469" s="3" t="b">
        <f>AND(Table1689106[[#This Row],[Measured Value]]&gt;E468,E468&lt;E467,E467&gt;E466,E466&lt;E465,E465&gt;E464,E464&lt;E463,E463&gt;E462,E462&lt;E461,E461&gt;E460,E460&lt;E459,E459&gt;E458,E458&lt;E457,E457&gt;E456)</f>
        <v>0</v>
      </c>
      <c r="T469" s="3" t="b">
        <f>AND(Table1689106[[#This Row],[Measured Value]]&lt;F468,F468&gt;F467,F467&lt;F466,F466&gt;F465,F465&lt;F464,F464&gt;F463,F463&lt;F462,F462&gt;F461,F461&lt;F460,F460&gt;F459,F459&lt;F458,F458&gt;F457,F457&lt;F456)</f>
        <v>0</v>
      </c>
      <c r="AB469"/>
      <c r="AC469"/>
      <c r="AH469"/>
    </row>
    <row r="470" spans="1:34" x14ac:dyDescent="0.25">
      <c r="A470" s="2">
        <v>43382</v>
      </c>
      <c r="B470" s="17">
        <v>725</v>
      </c>
      <c r="C470" s="21" t="s">
        <v>31</v>
      </c>
      <c r="D470" s="25">
        <v>3.53</v>
      </c>
      <c r="E470" s="22">
        <f>'[1]pH meter #2__083118AM'!$O$2</f>
        <v>3.5073563535911592</v>
      </c>
      <c r="F4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43382.309027777781</v>
      </c>
      <c r="G470" s="6">
        <f>Table1689106[[#This Row],[Mean Value]]+$V$2</f>
        <v>3.527303060242065</v>
      </c>
      <c r="H470" s="6">
        <f>Table1689106[[#This Row],[Mean Value]]-$V$2</f>
        <v>3.4874096469402533</v>
      </c>
      <c r="I470" s="26">
        <f>Table1689106[[#This Row],[Mean Value]]+$W$2</f>
        <v>3.5472497668929703</v>
      </c>
      <c r="J470" s="26">
        <f>Table1689106[[#This Row],[Mean Value]]-($W$2)</f>
        <v>3.467462940289348</v>
      </c>
      <c r="K470" s="8">
        <f>Table1689106[[#This Row],[Mean Value]]+$X$2</f>
        <v>3.5671964735438761</v>
      </c>
      <c r="L470" s="9">
        <f>Table1689106[[#This Row],[Mean Value]]-$X$2</f>
        <v>3.4475162336384422</v>
      </c>
      <c r="M470" s="23" t="str">
        <f t="array" ref="M470">IF(OR(D470&lt;$AF$2, D470&gt;$AE$2), "Yes", "No")</f>
        <v>No</v>
      </c>
      <c r="N470" s="3"/>
      <c r="O470" s="3" t="b">
        <f>AND(Table1689106[[#This Row],[Measured Value]]&gt;Table1689106[[#This Row],[Mean Value]],D469&gt;E469,D468&gt;E468,D467&gt;E467,D466&gt;E466,D465&gt;E465,D464&gt;E464,D463&gt;E463)</f>
        <v>1</v>
      </c>
      <c r="P470" s="3" t="b">
        <f>AND(Table1689106[[#This Row],[Measured Value]]&lt;Table1689106[[#This Row],[Mean Value]],D469&lt;E469,D468&lt;E468,D467&lt;E467,D466&lt;E466,D465&lt;E465,D464&lt;E464,D463&lt;E463)</f>
        <v>0</v>
      </c>
      <c r="Q470" s="3" t="b">
        <f>AND(Table1689106[[#This Row],[Measured Value]]&gt;E469,E469&gt;E468,E468&gt;E467,E467&gt;E466,E466&gt;E465)</f>
        <v>0</v>
      </c>
      <c r="R470" s="3" t="b">
        <f>AND(Table1689106[[#This Row],[Measured Value]]&lt;E469,E469&lt;E468,E468&lt;E467,E467&lt;E466,E466&lt;E465)</f>
        <v>0</v>
      </c>
      <c r="S470" s="3" t="b">
        <f>AND(Table1689106[[#This Row],[Measured Value]]&gt;E469,E469&lt;E468,E468&gt;E467,E467&lt;E466,E466&gt;E465,E465&lt;E464,E464&gt;E463,E463&lt;E462,E462&gt;E461,E461&lt;E460,E460&gt;E459,E459&lt;E458,E458&gt;E457)</f>
        <v>0</v>
      </c>
      <c r="T470" s="3" t="b">
        <f>AND(Table1689106[[#This Row],[Measured Value]]&lt;F469,F469&gt;F468,F468&lt;F467,F467&gt;F466,F466&lt;F465,F465&gt;F464,F464&lt;F463,F463&gt;F462,F462&lt;F461,F461&gt;F460,F460&lt;F459,F459&gt;F458,F458&lt;F457)</f>
        <v>0</v>
      </c>
      <c r="AB470"/>
      <c r="AC470"/>
      <c r="AH470"/>
    </row>
    <row r="471" spans="1:34" x14ac:dyDescent="0.25">
      <c r="A471" s="2">
        <v>43382</v>
      </c>
      <c r="B471" s="17">
        <v>800</v>
      </c>
      <c r="C471" s="21" t="s">
        <v>30</v>
      </c>
      <c r="D471" s="25">
        <v>3.54</v>
      </c>
      <c r="E471" s="22">
        <f>'[1]pH meter #2__083118AM'!$O$2</f>
        <v>3.5073563535911592</v>
      </c>
      <c r="F4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43382.333333333336</v>
      </c>
      <c r="G471" s="6">
        <f>Table1689106[[#This Row],[Mean Value]]+$V$2</f>
        <v>3.527303060242065</v>
      </c>
      <c r="H471" s="6">
        <f>Table1689106[[#This Row],[Mean Value]]-$V$2</f>
        <v>3.4874096469402533</v>
      </c>
      <c r="I471" s="26">
        <f>Table1689106[[#This Row],[Mean Value]]+$W$2</f>
        <v>3.5472497668929703</v>
      </c>
      <c r="J471" s="26">
        <f>Table1689106[[#This Row],[Mean Value]]-($W$2)</f>
        <v>3.467462940289348</v>
      </c>
      <c r="K471" s="8">
        <f>Table1689106[[#This Row],[Mean Value]]+$X$2</f>
        <v>3.5671964735438761</v>
      </c>
      <c r="L471" s="9">
        <f>Table1689106[[#This Row],[Mean Value]]-$X$2</f>
        <v>3.4475162336384422</v>
      </c>
      <c r="M471" s="23" t="str">
        <f t="array" ref="M471">IF(OR(D471&lt;$AF$2, D471&gt;$AE$2), "Yes", "No")</f>
        <v>No</v>
      </c>
      <c r="N471" s="3"/>
      <c r="O471" s="3" t="b">
        <f>AND(Table1689106[[#This Row],[Measured Value]]&gt;Table1689106[[#This Row],[Mean Value]],D470&gt;E470,D469&gt;E469,D468&gt;E468,D467&gt;E467,D466&gt;E466,D465&gt;E465,D464&gt;E464)</f>
        <v>1</v>
      </c>
      <c r="P471" s="3" t="b">
        <f>AND(Table1689106[[#This Row],[Measured Value]]&lt;Table1689106[[#This Row],[Mean Value]],D470&lt;E470,D469&lt;E469,D468&lt;E468,D467&lt;E467,D466&lt;E466,D465&lt;E465,D464&lt;E464)</f>
        <v>0</v>
      </c>
      <c r="Q471" s="3" t="b">
        <f>AND(Table1689106[[#This Row],[Measured Value]]&gt;E470,E470&gt;E469,E469&gt;E468,E468&gt;E467,E467&gt;E466)</f>
        <v>0</v>
      </c>
      <c r="R471" s="3" t="b">
        <f>AND(Table1689106[[#This Row],[Measured Value]]&lt;E470,E470&lt;E469,E469&lt;E468,E468&lt;E467,E467&lt;E466)</f>
        <v>0</v>
      </c>
      <c r="S471" s="3" t="b">
        <f>AND(Table1689106[[#This Row],[Measured Value]]&gt;E470,E470&lt;E469,E469&gt;E468,E468&lt;E467,E467&gt;E466,E466&lt;E465,E465&gt;E464,E464&lt;E463,E463&gt;E462,E462&lt;E461,E461&gt;E460,E460&lt;E459,E459&gt;E458)</f>
        <v>0</v>
      </c>
      <c r="T471" s="3" t="b">
        <f>AND(Table1689106[[#This Row],[Measured Value]]&lt;F470,F470&gt;F469,F469&lt;F468,F468&gt;F467,F467&lt;F466,F466&gt;F465,F465&lt;F464,F464&gt;F463,F463&lt;F462,F462&gt;F461,F461&lt;F460,F460&gt;F459,F459&lt;F458)</f>
        <v>0</v>
      </c>
      <c r="AB471"/>
      <c r="AC471"/>
      <c r="AH471"/>
    </row>
    <row r="472" spans="1:34" x14ac:dyDescent="0.25">
      <c r="A472" s="2">
        <v>43382</v>
      </c>
      <c r="B472" s="17">
        <v>827</v>
      </c>
      <c r="C472" s="21" t="s">
        <v>31</v>
      </c>
      <c r="D472" s="25">
        <v>3.52</v>
      </c>
      <c r="E472" s="22">
        <f>'[1]pH meter #2__083118AM'!$O$2</f>
        <v>3.5073563535911592</v>
      </c>
      <c r="F4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43382.352083333331</v>
      </c>
      <c r="G472" s="6">
        <f>Table1689106[[#This Row],[Mean Value]]+$V$2</f>
        <v>3.527303060242065</v>
      </c>
      <c r="H472" s="6">
        <f>Table1689106[[#This Row],[Mean Value]]-$V$2</f>
        <v>3.4874096469402533</v>
      </c>
      <c r="I472" s="26">
        <f>Table1689106[[#This Row],[Mean Value]]+$W$2</f>
        <v>3.5472497668929703</v>
      </c>
      <c r="J472" s="26">
        <f>Table1689106[[#This Row],[Mean Value]]-($W$2)</f>
        <v>3.467462940289348</v>
      </c>
      <c r="K472" s="8">
        <f>Table1689106[[#This Row],[Mean Value]]+$X$2</f>
        <v>3.5671964735438761</v>
      </c>
      <c r="L472" s="9">
        <f>Table1689106[[#This Row],[Mean Value]]-$X$2</f>
        <v>3.4475162336384422</v>
      </c>
      <c r="M472" s="23" t="str">
        <f t="array" ref="M472">IF(OR(D472&lt;$AF$2, D472&gt;$AE$2), "Yes", "No")</f>
        <v>No</v>
      </c>
      <c r="N472" s="3"/>
      <c r="O472" s="3" t="b">
        <f>AND(Table1689106[[#This Row],[Measured Value]]&gt;Table1689106[[#This Row],[Mean Value]],D471&gt;E471,D470&gt;E470,D469&gt;E469,D468&gt;E468,D467&gt;E467,D466&gt;E466,D465&gt;E465)</f>
        <v>1</v>
      </c>
      <c r="P472" s="3" t="b">
        <f>AND(Table1689106[[#This Row],[Measured Value]]&lt;Table1689106[[#This Row],[Mean Value]],D471&lt;E471,D470&lt;E470,D469&lt;E469,D468&lt;E468,D467&lt;E467,D466&lt;E466,D465&lt;E465)</f>
        <v>0</v>
      </c>
      <c r="Q472" s="3" t="b">
        <f>AND(Table1689106[[#This Row],[Measured Value]]&gt;E471,E471&gt;E470,E470&gt;E469,E469&gt;E468,E468&gt;E467)</f>
        <v>0</v>
      </c>
      <c r="R472" s="3" t="b">
        <f>AND(Table1689106[[#This Row],[Measured Value]]&lt;E471,E471&lt;E470,E470&lt;E469,E469&lt;E468,E468&lt;E467)</f>
        <v>0</v>
      </c>
      <c r="S472" s="3" t="b">
        <f>AND(Table1689106[[#This Row],[Measured Value]]&gt;E471,E471&lt;E470,E470&gt;E469,E469&lt;E468,E468&gt;E467,E467&lt;E466,E466&gt;E465,E465&lt;E464,E464&gt;E463,E463&lt;E462,E462&gt;E461,E461&lt;E460,E460&gt;E459)</f>
        <v>0</v>
      </c>
      <c r="T472" s="3" t="b">
        <f>AND(Table1689106[[#This Row],[Measured Value]]&lt;F471,F471&gt;F470,F470&lt;F469,F469&gt;F468,F468&lt;F467,F467&gt;F466,F466&lt;F465,F465&gt;F464,F464&lt;F463,F463&gt;F462,F462&lt;F461,F461&gt;F460,F460&lt;F459)</f>
        <v>0</v>
      </c>
      <c r="AB472"/>
      <c r="AC472"/>
      <c r="AH472"/>
    </row>
    <row r="473" spans="1:34" x14ac:dyDescent="0.25">
      <c r="A473" s="2">
        <v>43382</v>
      </c>
      <c r="B473" s="17">
        <v>911</v>
      </c>
      <c r="C473" s="21" t="s">
        <v>31</v>
      </c>
      <c r="D473" s="25">
        <v>3.53</v>
      </c>
      <c r="E473" s="22">
        <f>'[1]pH meter #2__083118AM'!$O$2</f>
        <v>3.5073563535911592</v>
      </c>
      <c r="F4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43382.382638888892</v>
      </c>
      <c r="G473" s="6">
        <f>Table1689106[[#This Row],[Mean Value]]+$V$2</f>
        <v>3.527303060242065</v>
      </c>
      <c r="H473" s="6">
        <f>Table1689106[[#This Row],[Mean Value]]-$V$2</f>
        <v>3.4874096469402533</v>
      </c>
      <c r="I473" s="26">
        <f>Table1689106[[#This Row],[Mean Value]]+$W$2</f>
        <v>3.5472497668929703</v>
      </c>
      <c r="J473" s="26">
        <f>Table1689106[[#This Row],[Mean Value]]-($W$2)</f>
        <v>3.467462940289348</v>
      </c>
      <c r="K473" s="8">
        <f>Table1689106[[#This Row],[Mean Value]]+$X$2</f>
        <v>3.5671964735438761</v>
      </c>
      <c r="L473" s="9">
        <f>Table1689106[[#This Row],[Mean Value]]-$X$2</f>
        <v>3.4475162336384422</v>
      </c>
      <c r="M473" s="23" t="str">
        <f t="array" ref="M473">IF(OR(D473&lt;$AF$2, D473&gt;$AE$2), "Yes", "No")</f>
        <v>No</v>
      </c>
      <c r="N473" s="3"/>
      <c r="O473" s="3" t="b">
        <f>AND(Table1689106[[#This Row],[Measured Value]]&gt;Table1689106[[#This Row],[Mean Value]],D472&gt;E472,D471&gt;E471,D470&gt;E470,D469&gt;E469,D468&gt;E468,D467&gt;E467,D466&gt;E466)</f>
        <v>1</v>
      </c>
      <c r="P473" s="3" t="b">
        <f>AND(Table1689106[[#This Row],[Measured Value]]&lt;Table1689106[[#This Row],[Mean Value]],D472&lt;E472,D471&lt;E471,D470&lt;E470,D469&lt;E469,D468&lt;E468,D467&lt;E467,D466&lt;E466)</f>
        <v>0</v>
      </c>
      <c r="Q473" s="3" t="b">
        <f>AND(Table1689106[[#This Row],[Measured Value]]&gt;E472,E472&gt;E471,E471&gt;E470,E470&gt;E469,E469&gt;E468)</f>
        <v>0</v>
      </c>
      <c r="R473" s="3" t="b">
        <f>AND(Table1689106[[#This Row],[Measured Value]]&lt;E472,E472&lt;E471,E471&lt;E470,E470&lt;E469,E469&lt;E468)</f>
        <v>0</v>
      </c>
      <c r="S473" s="3" t="b">
        <f>AND(Table1689106[[#This Row],[Measured Value]]&gt;E472,E472&lt;E471,E471&gt;E470,E470&lt;E469,E469&gt;E468,E468&lt;E467,E467&gt;E466,E466&lt;E465,E465&gt;E464,E464&lt;E463,E463&gt;E462,E462&lt;E461,E461&gt;E460)</f>
        <v>0</v>
      </c>
      <c r="T473" s="3" t="b">
        <f>AND(Table1689106[[#This Row],[Measured Value]]&lt;F472,F472&gt;F471,F471&lt;F470,F470&gt;F469,F469&lt;F468,F468&gt;F467,F467&lt;F466,F466&gt;F465,F465&lt;F464,F464&gt;F463,F463&lt;F462,F462&gt;F461,F461&lt;F460)</f>
        <v>0</v>
      </c>
      <c r="AB473"/>
      <c r="AC473"/>
      <c r="AH473"/>
    </row>
    <row r="474" spans="1:34" x14ac:dyDescent="0.25">
      <c r="A474" s="2">
        <v>43382</v>
      </c>
      <c r="B474" s="17">
        <v>950</v>
      </c>
      <c r="C474" s="21" t="s">
        <v>35</v>
      </c>
      <c r="D474" s="25">
        <v>3.53</v>
      </c>
      <c r="E474" s="22">
        <f>'[1]pH meter #2__083118AM'!$O$2</f>
        <v>3.5073563535911592</v>
      </c>
      <c r="F4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43382.409722222219</v>
      </c>
      <c r="G474" s="6">
        <f>Table1689106[[#This Row],[Mean Value]]+$V$2</f>
        <v>3.527303060242065</v>
      </c>
      <c r="H474" s="6">
        <f>Table1689106[[#This Row],[Mean Value]]-$V$2</f>
        <v>3.4874096469402533</v>
      </c>
      <c r="I474" s="26">
        <f>Table1689106[[#This Row],[Mean Value]]+$W$2</f>
        <v>3.5472497668929703</v>
      </c>
      <c r="J474" s="26">
        <f>Table1689106[[#This Row],[Mean Value]]-($W$2)</f>
        <v>3.467462940289348</v>
      </c>
      <c r="K474" s="8">
        <f>Table1689106[[#This Row],[Mean Value]]+$X$2</f>
        <v>3.5671964735438761</v>
      </c>
      <c r="L474" s="9">
        <f>Table1689106[[#This Row],[Mean Value]]-$X$2</f>
        <v>3.4475162336384422</v>
      </c>
      <c r="M474" s="23" t="str">
        <f t="array" ref="M474">IF(OR(D474&lt;$AF$2, D474&gt;$AE$2), "Yes", "No")</f>
        <v>No</v>
      </c>
      <c r="N474" s="3"/>
      <c r="O474" s="3" t="b">
        <f>AND(Table1689106[[#This Row],[Measured Value]]&gt;Table1689106[[#This Row],[Mean Value]],D473&gt;E473,D472&gt;E472,D471&gt;E471,D470&gt;E470,D469&gt;E469,D468&gt;E468,D467&gt;E467)</f>
        <v>1</v>
      </c>
      <c r="P474" s="3" t="b">
        <f>AND(Table1689106[[#This Row],[Measured Value]]&lt;Table1689106[[#This Row],[Mean Value]],D473&lt;E473,D472&lt;E472,D471&lt;E471,D470&lt;E470,D469&lt;E469,D468&lt;E468,D467&lt;E467)</f>
        <v>0</v>
      </c>
      <c r="Q474" s="3" t="b">
        <f>AND(Table1689106[[#This Row],[Measured Value]]&gt;E473,E473&gt;E472,E472&gt;E471,E471&gt;E470,E470&gt;E469)</f>
        <v>0</v>
      </c>
      <c r="R474" s="3" t="b">
        <f>AND(Table1689106[[#This Row],[Measured Value]]&lt;E473,E473&lt;E472,E472&lt;E471,E471&lt;E470,E470&lt;E469)</f>
        <v>0</v>
      </c>
      <c r="S474" s="3" t="b">
        <f>AND(Table1689106[[#This Row],[Measured Value]]&gt;E473,E473&lt;E472,E472&gt;E471,E471&lt;E470,E470&gt;E469,E469&lt;E468,E468&gt;E467,E467&lt;E466,E466&gt;E465,E465&lt;E464,E464&gt;E463,E463&lt;E462,E462&gt;E461)</f>
        <v>0</v>
      </c>
      <c r="T474" s="3" t="b">
        <f>AND(Table1689106[[#This Row],[Measured Value]]&lt;F473,F473&gt;F472,F472&lt;F471,F471&gt;F470,F470&lt;F469,F469&gt;F468,F468&lt;F467,F467&gt;F466,F466&lt;F465,F465&gt;F464,F464&lt;F463,F463&gt;F462,F462&lt;F461)</f>
        <v>0</v>
      </c>
      <c r="AB474"/>
      <c r="AC474"/>
      <c r="AH474"/>
    </row>
    <row r="475" spans="1:34" x14ac:dyDescent="0.25">
      <c r="A475" s="2">
        <v>43382</v>
      </c>
      <c r="B475" s="17">
        <v>1045</v>
      </c>
      <c r="C475" s="21" t="s">
        <v>35</v>
      </c>
      <c r="D475" s="25">
        <v>3.53</v>
      </c>
      <c r="E475" s="22">
        <f>'[1]pH meter #2__083118AM'!$O$2</f>
        <v>3.5073563535911592</v>
      </c>
      <c r="F4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43382.447916666664</v>
      </c>
      <c r="G475" s="6">
        <f>Table1689106[[#This Row],[Mean Value]]+$V$2</f>
        <v>3.527303060242065</v>
      </c>
      <c r="H475" s="6">
        <f>Table1689106[[#This Row],[Mean Value]]-$V$2</f>
        <v>3.4874096469402533</v>
      </c>
      <c r="I475" s="26">
        <f>Table1689106[[#This Row],[Mean Value]]+$W$2</f>
        <v>3.5472497668929703</v>
      </c>
      <c r="J475" s="26">
        <f>Table1689106[[#This Row],[Mean Value]]-($W$2)</f>
        <v>3.467462940289348</v>
      </c>
      <c r="K475" s="8">
        <f>Table1689106[[#This Row],[Mean Value]]+$X$2</f>
        <v>3.5671964735438761</v>
      </c>
      <c r="L475" s="9">
        <f>Table1689106[[#This Row],[Mean Value]]-$X$2</f>
        <v>3.4475162336384422</v>
      </c>
      <c r="M475" s="23" t="str">
        <f t="array" ref="M475">IF(OR(D475&lt;$AF$2, D475&gt;$AE$2), "Yes", "No")</f>
        <v>No</v>
      </c>
      <c r="N475" s="3"/>
      <c r="O475" s="3" t="b">
        <f>AND(Table1689106[[#This Row],[Measured Value]]&gt;Table1689106[[#This Row],[Mean Value]],D474&gt;E474,D473&gt;E473,D472&gt;E472,D471&gt;E471,D470&gt;E470,D469&gt;E469,D468&gt;E468)</f>
        <v>1</v>
      </c>
      <c r="P475" s="3" t="b">
        <f>AND(Table1689106[[#This Row],[Measured Value]]&lt;Table1689106[[#This Row],[Mean Value]],D474&lt;E474,D473&lt;E473,D472&lt;E472,D471&lt;E471,D470&lt;E470,D469&lt;E469,D468&lt;E468)</f>
        <v>0</v>
      </c>
      <c r="Q475" s="3" t="b">
        <f>AND(Table1689106[[#This Row],[Measured Value]]&gt;E474,E474&gt;E473,E473&gt;E472,E472&gt;E471,E471&gt;E470)</f>
        <v>0</v>
      </c>
      <c r="R475" s="3" t="b">
        <f>AND(Table1689106[[#This Row],[Measured Value]]&lt;E474,E474&lt;E473,E473&lt;E472,E472&lt;E471,E471&lt;E470)</f>
        <v>0</v>
      </c>
      <c r="S475" s="3" t="b">
        <f>AND(Table1689106[[#This Row],[Measured Value]]&gt;E474,E474&lt;E473,E473&gt;E472,E472&lt;E471,E471&gt;E470,E470&lt;E469,E469&gt;E468,E468&lt;E467,E467&gt;E466,E466&lt;E465,E465&gt;E464,E464&lt;E463,E463&gt;E462)</f>
        <v>0</v>
      </c>
      <c r="T475" s="3" t="b">
        <f>AND(Table1689106[[#This Row],[Measured Value]]&lt;F474,F474&gt;F473,F473&lt;F472,F472&gt;F471,F471&lt;F470,F470&gt;F469,F469&lt;F468,F468&gt;F467,F467&lt;F466,F466&gt;F465,F465&lt;F464,F464&gt;F463,F463&lt;F462)</f>
        <v>0</v>
      </c>
      <c r="AB475"/>
      <c r="AC475"/>
      <c r="AH475"/>
    </row>
    <row r="476" spans="1:34" x14ac:dyDescent="0.25">
      <c r="A476" s="2">
        <v>43382</v>
      </c>
      <c r="B476" s="17">
        <v>1048</v>
      </c>
      <c r="C476" s="21" t="s">
        <v>31</v>
      </c>
      <c r="D476" s="25">
        <v>3.52</v>
      </c>
      <c r="E476" s="22">
        <f>'[1]pH meter #2__083118AM'!$O$2</f>
        <v>3.5073563535911592</v>
      </c>
      <c r="F4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43382.45</v>
      </c>
      <c r="G476" s="6">
        <f>Table1689106[[#This Row],[Mean Value]]+$V$2</f>
        <v>3.527303060242065</v>
      </c>
      <c r="H476" s="6">
        <f>Table1689106[[#This Row],[Mean Value]]-$V$2</f>
        <v>3.4874096469402533</v>
      </c>
      <c r="I476" s="26">
        <f>Table1689106[[#This Row],[Mean Value]]+$W$2</f>
        <v>3.5472497668929703</v>
      </c>
      <c r="J476" s="26">
        <f>Table1689106[[#This Row],[Mean Value]]-($W$2)</f>
        <v>3.467462940289348</v>
      </c>
      <c r="K476" s="8">
        <f>Table1689106[[#This Row],[Mean Value]]+$X$2</f>
        <v>3.5671964735438761</v>
      </c>
      <c r="L476" s="9">
        <f>Table1689106[[#This Row],[Mean Value]]-$X$2</f>
        <v>3.4475162336384422</v>
      </c>
      <c r="M476" s="23" t="str">
        <f t="array" ref="M476">IF(OR(D476&lt;$AF$2, D476&gt;$AE$2), "Yes", "No")</f>
        <v>No</v>
      </c>
      <c r="N476" s="3"/>
      <c r="O476" s="3" t="b">
        <f>AND(Table1689106[[#This Row],[Measured Value]]&gt;Table1689106[[#This Row],[Mean Value]],D475&gt;E475,D474&gt;E474,D473&gt;E473,D472&gt;E472,D471&gt;E471,D470&gt;E470,D469&gt;E469)</f>
        <v>1</v>
      </c>
      <c r="P476" s="3" t="b">
        <f>AND(Table1689106[[#This Row],[Measured Value]]&lt;Table1689106[[#This Row],[Mean Value]],D475&lt;E475,D474&lt;E474,D473&lt;E473,D472&lt;E472,D471&lt;E471,D470&lt;E470,D469&lt;E469)</f>
        <v>0</v>
      </c>
      <c r="Q476" s="3" t="b">
        <f>AND(Table1689106[[#This Row],[Measured Value]]&gt;E475,E475&gt;E474,E474&gt;E473,E473&gt;E472,E472&gt;E471)</f>
        <v>0</v>
      </c>
      <c r="R476" s="3" t="b">
        <f>AND(Table1689106[[#This Row],[Measured Value]]&lt;E475,E475&lt;E474,E474&lt;E473,E473&lt;E472,E472&lt;E471)</f>
        <v>0</v>
      </c>
      <c r="S476" s="3" t="b">
        <f>AND(Table1689106[[#This Row],[Measured Value]]&gt;E475,E475&lt;E474,E474&gt;E473,E473&lt;E472,E472&gt;E471,E471&lt;E470,E470&gt;E469,E469&lt;E468,E468&gt;E467,E467&lt;E466,E466&gt;E465,E465&lt;E464,E464&gt;E463)</f>
        <v>0</v>
      </c>
      <c r="T476" s="3" t="b">
        <f>AND(Table1689106[[#This Row],[Measured Value]]&lt;F475,F475&gt;F474,F474&lt;F473,F473&gt;F472,F472&lt;F471,F471&gt;F470,F470&lt;F469,F469&gt;F468,F468&lt;F467,F467&gt;F466,F466&lt;F465,F465&gt;F464,F464&lt;F463)</f>
        <v>0</v>
      </c>
      <c r="AB476"/>
      <c r="AC476"/>
      <c r="AH476"/>
    </row>
    <row r="477" spans="1:34" x14ac:dyDescent="0.25">
      <c r="A477" s="2">
        <v>43382</v>
      </c>
      <c r="B477" s="17">
        <v>1111</v>
      </c>
      <c r="C477" s="21" t="s">
        <v>31</v>
      </c>
      <c r="D477" s="25">
        <v>3.52</v>
      </c>
      <c r="E477" s="22">
        <f>'[1]pH meter #2__083118AM'!$O$2</f>
        <v>3.5073563535911592</v>
      </c>
      <c r="F4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43382.46597222222</v>
      </c>
      <c r="G477" s="6">
        <f>Table1689106[[#This Row],[Mean Value]]+$V$2</f>
        <v>3.527303060242065</v>
      </c>
      <c r="H477" s="6">
        <f>Table1689106[[#This Row],[Mean Value]]-$V$2</f>
        <v>3.4874096469402533</v>
      </c>
      <c r="I477" s="26">
        <f>Table1689106[[#This Row],[Mean Value]]+$W$2</f>
        <v>3.5472497668929703</v>
      </c>
      <c r="J477" s="26">
        <f>Table1689106[[#This Row],[Mean Value]]-($W$2)</f>
        <v>3.467462940289348</v>
      </c>
      <c r="K477" s="8">
        <f>Table1689106[[#This Row],[Mean Value]]+$X$2</f>
        <v>3.5671964735438761</v>
      </c>
      <c r="L477" s="9">
        <f>Table1689106[[#This Row],[Mean Value]]-$X$2</f>
        <v>3.4475162336384422</v>
      </c>
      <c r="M477" s="23" t="str">
        <f t="array" ref="M477">IF(OR(D477&lt;$AF$2, D477&gt;$AE$2), "Yes", "No")</f>
        <v>No</v>
      </c>
      <c r="N477" s="3"/>
      <c r="O477" s="3" t="b">
        <f>AND(Table1689106[[#This Row],[Measured Value]]&gt;Table1689106[[#This Row],[Mean Value]],D476&gt;E476,D475&gt;E475,D474&gt;E474,D473&gt;E473,D472&gt;E472,D471&gt;E471,D470&gt;E470)</f>
        <v>1</v>
      </c>
      <c r="P477" s="3" t="b">
        <f>AND(Table1689106[[#This Row],[Measured Value]]&lt;Table1689106[[#This Row],[Mean Value]],D476&lt;E476,D475&lt;E475,D474&lt;E474,D473&lt;E473,D472&lt;E472,D471&lt;E471,D470&lt;E470)</f>
        <v>0</v>
      </c>
      <c r="Q477" s="3" t="b">
        <f>AND(Table1689106[[#This Row],[Measured Value]]&gt;E476,E476&gt;E475,E475&gt;E474,E474&gt;E473,E473&gt;E472)</f>
        <v>0</v>
      </c>
      <c r="R477" s="3" t="b">
        <f>AND(Table1689106[[#This Row],[Measured Value]]&lt;E476,E476&lt;E475,E475&lt;E474,E474&lt;E473,E473&lt;E472)</f>
        <v>0</v>
      </c>
      <c r="S477" s="3" t="b">
        <f>AND(Table1689106[[#This Row],[Measured Value]]&gt;E476,E476&lt;E475,E475&gt;E474,E474&lt;E473,E473&gt;E472,E472&lt;E471,E471&gt;E470,E470&lt;E469,E469&gt;E468,E468&lt;E467,E467&gt;E466,E466&lt;E465,E465&gt;E464)</f>
        <v>0</v>
      </c>
      <c r="T477" s="3" t="b">
        <f>AND(Table1689106[[#This Row],[Measured Value]]&lt;F476,F476&gt;F475,F475&lt;F474,F474&gt;F473,F473&lt;F472,F472&gt;F471,F471&lt;F470,F470&gt;F469,F469&lt;F468,F468&gt;F467,F467&lt;F466,F466&gt;F465,F465&lt;F464)</f>
        <v>0</v>
      </c>
      <c r="AB477"/>
      <c r="AC477"/>
      <c r="AH477"/>
    </row>
    <row r="478" spans="1:34" x14ac:dyDescent="0.25">
      <c r="A478" s="2">
        <v>43382</v>
      </c>
      <c r="B478" s="17">
        <v>1116</v>
      </c>
      <c r="C478" s="21" t="s">
        <v>31</v>
      </c>
      <c r="D478" s="25">
        <v>3.51</v>
      </c>
      <c r="E478" s="22">
        <f>'[1]pH meter #2__083118AM'!$O$2</f>
        <v>3.5073563535911592</v>
      </c>
      <c r="F4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43382.469444444447</v>
      </c>
      <c r="G478" s="6">
        <f>Table1689106[[#This Row],[Mean Value]]+$V$2</f>
        <v>3.527303060242065</v>
      </c>
      <c r="H478" s="6">
        <f>Table1689106[[#This Row],[Mean Value]]-$V$2</f>
        <v>3.4874096469402533</v>
      </c>
      <c r="I478" s="26">
        <f>Table1689106[[#This Row],[Mean Value]]+$W$2</f>
        <v>3.5472497668929703</v>
      </c>
      <c r="J478" s="26">
        <f>Table1689106[[#This Row],[Mean Value]]-($W$2)</f>
        <v>3.467462940289348</v>
      </c>
      <c r="K478" s="8">
        <f>Table1689106[[#This Row],[Mean Value]]+$X$2</f>
        <v>3.5671964735438761</v>
      </c>
      <c r="L478" s="9">
        <f>Table1689106[[#This Row],[Mean Value]]-$X$2</f>
        <v>3.4475162336384422</v>
      </c>
      <c r="M478" s="23" t="str">
        <f t="array" ref="M478">IF(OR(D478&lt;$AF$2, D478&gt;$AE$2), "Yes", "No")</f>
        <v>No</v>
      </c>
      <c r="N478" s="3"/>
      <c r="O478" s="3" t="b">
        <f>AND(Table1689106[[#This Row],[Measured Value]]&gt;Table1689106[[#This Row],[Mean Value]],D477&gt;E477,D476&gt;E476,D475&gt;E475,D474&gt;E474,D473&gt;E473,D472&gt;E472,D471&gt;E471)</f>
        <v>1</v>
      </c>
      <c r="P478" s="3" t="b">
        <f>AND(Table1689106[[#This Row],[Measured Value]]&lt;Table1689106[[#This Row],[Mean Value]],D477&lt;E477,D476&lt;E476,D475&lt;E475,D474&lt;E474,D473&lt;E473,D472&lt;E472,D471&lt;E471)</f>
        <v>0</v>
      </c>
      <c r="Q478" s="3" t="b">
        <f>AND(Table1689106[[#This Row],[Measured Value]]&gt;E477,E477&gt;E476,E476&gt;E475,E475&gt;E474,E474&gt;E473)</f>
        <v>0</v>
      </c>
      <c r="R478" s="3" t="b">
        <f>AND(Table1689106[[#This Row],[Measured Value]]&lt;E477,E477&lt;E476,E476&lt;E475,E475&lt;E474,E474&lt;E473)</f>
        <v>0</v>
      </c>
      <c r="S478" s="3" t="b">
        <f>AND(Table1689106[[#This Row],[Measured Value]]&gt;E477,E477&lt;E476,E476&gt;E475,E475&lt;E474,E474&gt;E473,E473&lt;E472,E472&gt;E471,E471&lt;E470,E470&gt;E469,E469&lt;E468,E468&gt;E467,E467&lt;E466,E466&gt;E465)</f>
        <v>0</v>
      </c>
      <c r="T478" s="3" t="b">
        <f>AND(Table1689106[[#This Row],[Measured Value]]&lt;F477,F477&gt;F476,F476&lt;F475,F475&gt;F474,F474&lt;F473,F473&gt;F472,F472&lt;F471,F471&gt;F470,F470&lt;F469,F469&gt;F468,F468&lt;F467,F467&gt;F466,F466&lt;F465)</f>
        <v>0</v>
      </c>
      <c r="AB478"/>
      <c r="AC478"/>
      <c r="AH478"/>
    </row>
    <row r="479" spans="1:34" x14ac:dyDescent="0.25">
      <c r="A479" s="2">
        <v>43382</v>
      </c>
      <c r="B479" s="17">
        <v>1141</v>
      </c>
      <c r="C479" s="21" t="s">
        <v>31</v>
      </c>
      <c r="D479" s="25">
        <v>3.51</v>
      </c>
      <c r="E479" s="22">
        <f>'[1]pH meter #2__083118AM'!$O$2</f>
        <v>3.5073563535911592</v>
      </c>
      <c r="F4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43382.486805555556</v>
      </c>
      <c r="G479" s="6">
        <f>Table1689106[[#This Row],[Mean Value]]+$V$2</f>
        <v>3.527303060242065</v>
      </c>
      <c r="H479" s="6">
        <f>Table1689106[[#This Row],[Mean Value]]-$V$2</f>
        <v>3.4874096469402533</v>
      </c>
      <c r="I479" s="26">
        <f>Table1689106[[#This Row],[Mean Value]]+$W$2</f>
        <v>3.5472497668929703</v>
      </c>
      <c r="J479" s="26">
        <f>Table1689106[[#This Row],[Mean Value]]-($W$2)</f>
        <v>3.467462940289348</v>
      </c>
      <c r="K479" s="8">
        <f>Table1689106[[#This Row],[Mean Value]]+$X$2</f>
        <v>3.5671964735438761</v>
      </c>
      <c r="L479" s="9">
        <f>Table1689106[[#This Row],[Mean Value]]-$X$2</f>
        <v>3.4475162336384422</v>
      </c>
      <c r="M479" s="23" t="str">
        <f t="array" ref="M479">IF(OR(D479&lt;$AF$2, D479&gt;$AE$2), "Yes", "No")</f>
        <v>No</v>
      </c>
      <c r="N479" s="3"/>
      <c r="O479" s="3" t="b">
        <f>AND(Table1689106[[#This Row],[Measured Value]]&gt;Table1689106[[#This Row],[Mean Value]],D478&gt;E478,D477&gt;E477,D476&gt;E476,D475&gt;E475,D474&gt;E474,D473&gt;E473,D472&gt;E472)</f>
        <v>1</v>
      </c>
      <c r="P479" s="3" t="b">
        <f>AND(Table1689106[[#This Row],[Measured Value]]&lt;Table1689106[[#This Row],[Mean Value]],D478&lt;E478,D477&lt;E477,D476&lt;E476,D475&lt;E475,D474&lt;E474,D473&lt;E473,D472&lt;E472)</f>
        <v>0</v>
      </c>
      <c r="Q479" s="3" t="b">
        <f>AND(Table1689106[[#This Row],[Measured Value]]&gt;E478,E478&gt;E477,E477&gt;E476,E476&gt;E475,E475&gt;E474)</f>
        <v>0</v>
      </c>
      <c r="R479" s="3" t="b">
        <f>AND(Table1689106[[#This Row],[Measured Value]]&lt;E478,E478&lt;E477,E477&lt;E476,E476&lt;E475,E475&lt;E474)</f>
        <v>0</v>
      </c>
      <c r="S479" s="3" t="b">
        <f>AND(Table1689106[[#This Row],[Measured Value]]&gt;E478,E478&lt;E477,E477&gt;E476,E476&lt;E475,E475&gt;E474,E474&lt;E473,E473&gt;E472,E472&lt;E471,E471&gt;E470,E470&lt;E469,E469&gt;E468,E468&lt;E467,E467&gt;E466)</f>
        <v>0</v>
      </c>
      <c r="T479" s="3" t="b">
        <f>AND(Table1689106[[#This Row],[Measured Value]]&lt;F478,F478&gt;F477,F477&lt;F476,F476&gt;F475,F475&lt;F474,F474&gt;F473,F473&lt;F472,F472&gt;F471,F471&lt;F470,F470&gt;F469,F469&lt;F468,F468&gt;F467,F467&lt;F466)</f>
        <v>0</v>
      </c>
      <c r="AB479"/>
      <c r="AC479"/>
      <c r="AH479"/>
    </row>
    <row r="480" spans="1:34" x14ac:dyDescent="0.25">
      <c r="A480" s="2">
        <v>43382</v>
      </c>
      <c r="B480" s="17">
        <v>1206</v>
      </c>
      <c r="C480" s="21" t="s">
        <v>31</v>
      </c>
      <c r="D480" s="25">
        <v>3.51</v>
      </c>
      <c r="E480" s="22">
        <f>'[1]pH meter #2__083118AM'!$O$2</f>
        <v>3.5073563535911592</v>
      </c>
      <c r="F4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43382.504166666666</v>
      </c>
      <c r="G480" s="6">
        <f>Table1689106[[#This Row],[Mean Value]]+$V$2</f>
        <v>3.527303060242065</v>
      </c>
      <c r="H480" s="6">
        <f>Table1689106[[#This Row],[Mean Value]]-$V$2</f>
        <v>3.4874096469402533</v>
      </c>
      <c r="I480" s="26">
        <f>Table1689106[[#This Row],[Mean Value]]+$W$2</f>
        <v>3.5472497668929703</v>
      </c>
      <c r="J480" s="26">
        <f>Table1689106[[#This Row],[Mean Value]]-($W$2)</f>
        <v>3.467462940289348</v>
      </c>
      <c r="K480" s="8">
        <f>Table1689106[[#This Row],[Mean Value]]+$X$2</f>
        <v>3.5671964735438761</v>
      </c>
      <c r="L480" s="9">
        <f>Table1689106[[#This Row],[Mean Value]]-$X$2</f>
        <v>3.4475162336384422</v>
      </c>
      <c r="M480" s="23" t="str">
        <f t="array" ref="M480">IF(OR(D480&lt;$AF$2, D480&gt;$AE$2), "Yes", "No")</f>
        <v>No</v>
      </c>
      <c r="N480" s="3"/>
      <c r="O480" s="3" t="b">
        <f>AND(Table1689106[[#This Row],[Measured Value]]&gt;Table1689106[[#This Row],[Mean Value]],D479&gt;E479,D478&gt;E478,D477&gt;E477,D476&gt;E476,D475&gt;E475,D474&gt;E474,D473&gt;E473)</f>
        <v>1</v>
      </c>
      <c r="P480" s="3" t="b">
        <f>AND(Table1689106[[#This Row],[Measured Value]]&lt;Table1689106[[#This Row],[Mean Value]],D479&lt;E479,D478&lt;E478,D477&lt;E477,D476&lt;E476,D475&lt;E475,D474&lt;E474,D473&lt;E473)</f>
        <v>0</v>
      </c>
      <c r="Q480" s="3" t="b">
        <f>AND(Table1689106[[#This Row],[Measured Value]]&gt;E479,E479&gt;E478,E478&gt;E477,E477&gt;E476,E476&gt;E475)</f>
        <v>0</v>
      </c>
      <c r="R480" s="3" t="b">
        <f>AND(Table1689106[[#This Row],[Measured Value]]&lt;E479,E479&lt;E478,E478&lt;E477,E477&lt;E476,E476&lt;E475)</f>
        <v>0</v>
      </c>
      <c r="S480" s="3" t="b">
        <f>AND(Table1689106[[#This Row],[Measured Value]]&gt;E479,E479&lt;E478,E478&gt;E477,E477&lt;E476,E476&gt;E475,E475&lt;E474,E474&gt;E473,E473&lt;E472,E472&gt;E471,E471&lt;E470,E470&gt;E469,E469&lt;E468,E468&gt;E467)</f>
        <v>0</v>
      </c>
      <c r="T480" s="3" t="b">
        <f>AND(Table1689106[[#This Row],[Measured Value]]&lt;F479,F479&gt;F478,F478&lt;F477,F477&gt;F476,F476&lt;F475,F475&gt;F474,F474&lt;F473,F473&gt;F472,F472&lt;F471,F471&gt;F470,F470&lt;F469,F469&gt;F468,F468&lt;F467)</f>
        <v>0</v>
      </c>
      <c r="AB480"/>
      <c r="AC480"/>
      <c r="AH480"/>
    </row>
    <row r="481" spans="1:34" x14ac:dyDescent="0.25">
      <c r="A481" s="2">
        <v>43382</v>
      </c>
      <c r="B481" s="17">
        <v>1242</v>
      </c>
      <c r="C481" s="21" t="s">
        <v>31</v>
      </c>
      <c r="D481" s="25">
        <v>3.5</v>
      </c>
      <c r="E481" s="22">
        <f>'[1]pH meter #2__083118AM'!$O$2</f>
        <v>3.5073563535911592</v>
      </c>
      <c r="F4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43382.529166666667</v>
      </c>
      <c r="G481" s="6">
        <f>Table1689106[[#This Row],[Mean Value]]+$V$2</f>
        <v>3.527303060242065</v>
      </c>
      <c r="H481" s="6">
        <f>Table1689106[[#This Row],[Mean Value]]-$V$2</f>
        <v>3.4874096469402533</v>
      </c>
      <c r="I481" s="26">
        <f>Table1689106[[#This Row],[Mean Value]]+$W$2</f>
        <v>3.5472497668929703</v>
      </c>
      <c r="J481" s="26">
        <f>Table1689106[[#This Row],[Mean Value]]-($W$2)</f>
        <v>3.467462940289348</v>
      </c>
      <c r="K481" s="8">
        <f>Table1689106[[#This Row],[Mean Value]]+$X$2</f>
        <v>3.5671964735438761</v>
      </c>
      <c r="L481" s="9">
        <f>Table1689106[[#This Row],[Mean Value]]-$X$2</f>
        <v>3.4475162336384422</v>
      </c>
      <c r="M481" s="23" t="str">
        <f t="array" ref="M481">IF(OR(D481&lt;$AF$2, D481&gt;$AE$2), "Yes", "No")</f>
        <v>No</v>
      </c>
      <c r="N481" s="3"/>
      <c r="O481" s="3" t="b">
        <f>AND(Table1689106[[#This Row],[Measured Value]]&gt;Table1689106[[#This Row],[Mean Value]],D480&gt;E480,D479&gt;E479,D478&gt;E478,D477&gt;E477,D476&gt;E476,D475&gt;E475,D474&gt;E474)</f>
        <v>0</v>
      </c>
      <c r="P481" s="3" t="b">
        <f>AND(Table1689106[[#This Row],[Measured Value]]&lt;Table1689106[[#This Row],[Mean Value]],D480&lt;E480,D479&lt;E479,D478&lt;E478,D477&lt;E477,D476&lt;E476,D475&lt;E475,D474&lt;E474)</f>
        <v>0</v>
      </c>
      <c r="Q481" s="3" t="b">
        <f>AND(Table1689106[[#This Row],[Measured Value]]&gt;E480,E480&gt;E479,E479&gt;E478,E478&gt;E477,E477&gt;E476)</f>
        <v>0</v>
      </c>
      <c r="R481" s="3" t="b">
        <f>AND(Table1689106[[#This Row],[Measured Value]]&lt;E480,E480&lt;E479,E479&lt;E478,E478&lt;E477,E477&lt;E476)</f>
        <v>0</v>
      </c>
      <c r="S481" s="3" t="b">
        <f>AND(Table1689106[[#This Row],[Measured Value]]&gt;E480,E480&lt;E479,E479&gt;E478,E478&lt;E477,E477&gt;E476,E476&lt;E475,E475&gt;E474,E474&lt;E473,E473&gt;E472,E472&lt;E471,E471&gt;E470,E470&lt;E469,E469&gt;E468)</f>
        <v>0</v>
      </c>
      <c r="T481" s="3" t="b">
        <f>AND(Table1689106[[#This Row],[Measured Value]]&lt;F480,F480&gt;F479,F479&lt;F478,F478&gt;F477,F477&lt;F476,F476&gt;F475,F475&lt;F474,F474&gt;F473,F473&lt;F472,F472&gt;F471,F471&lt;F470,F470&gt;F469,F469&lt;F468)</f>
        <v>0</v>
      </c>
      <c r="AB481"/>
      <c r="AC481"/>
      <c r="AH481"/>
    </row>
    <row r="482" spans="1:34" x14ac:dyDescent="0.25">
      <c r="A482" s="2">
        <v>43382</v>
      </c>
      <c r="B482" s="17">
        <v>1304</v>
      </c>
      <c r="C482" s="21" t="s">
        <v>51</v>
      </c>
      <c r="D482" s="25">
        <v>3.52</v>
      </c>
      <c r="E482" s="22">
        <f>'[1]pH meter #2__083118AM'!$O$2</f>
        <v>3.5073563535911592</v>
      </c>
      <c r="F4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43382.544444444444</v>
      </c>
      <c r="G482" s="6">
        <f>Table1689106[[#This Row],[Mean Value]]+$V$2</f>
        <v>3.527303060242065</v>
      </c>
      <c r="H482" s="6">
        <f>Table1689106[[#This Row],[Mean Value]]-$V$2</f>
        <v>3.4874096469402533</v>
      </c>
      <c r="I482" s="26">
        <f>Table1689106[[#This Row],[Mean Value]]+$W$2</f>
        <v>3.5472497668929703</v>
      </c>
      <c r="J482" s="26">
        <f>Table1689106[[#This Row],[Mean Value]]-($W$2)</f>
        <v>3.467462940289348</v>
      </c>
      <c r="K482" s="8">
        <f>Table1689106[[#This Row],[Mean Value]]+$X$2</f>
        <v>3.5671964735438761</v>
      </c>
      <c r="L482" s="9">
        <f>Table1689106[[#This Row],[Mean Value]]-$X$2</f>
        <v>3.4475162336384422</v>
      </c>
      <c r="M482" s="23" t="str">
        <f t="array" ref="M482">IF(OR(D482&lt;$AF$2, D482&gt;$AE$2), "Yes", "No")</f>
        <v>No</v>
      </c>
      <c r="N482" s="3"/>
      <c r="O482" s="3" t="b">
        <f>AND(Table1689106[[#This Row],[Measured Value]]&gt;Table1689106[[#This Row],[Mean Value]],D481&gt;E481,D480&gt;E480,D479&gt;E479,D478&gt;E478,D477&gt;E477,D476&gt;E476,D475&gt;E475)</f>
        <v>0</v>
      </c>
      <c r="P482" s="3" t="b">
        <f>AND(Table1689106[[#This Row],[Measured Value]]&lt;Table1689106[[#This Row],[Mean Value]],D481&lt;E481,D480&lt;E480,D479&lt;E479,D478&lt;E478,D477&lt;E477,D476&lt;E476,D475&lt;E475)</f>
        <v>0</v>
      </c>
      <c r="Q482" s="3" t="b">
        <f>AND(Table1689106[[#This Row],[Measured Value]]&gt;E481,E481&gt;E480,E480&gt;E479,E479&gt;E478,E478&gt;E477)</f>
        <v>0</v>
      </c>
      <c r="R482" s="3" t="b">
        <f>AND(Table1689106[[#This Row],[Measured Value]]&lt;E481,E481&lt;E480,E480&lt;E479,E479&lt;E478,E478&lt;E477)</f>
        <v>0</v>
      </c>
      <c r="S482" s="3" t="b">
        <f>AND(Table1689106[[#This Row],[Measured Value]]&gt;E481,E481&lt;E480,E480&gt;E479,E479&lt;E478,E478&gt;E477,E477&lt;E476,E476&gt;E475,E475&lt;E474,E474&gt;E473,E473&lt;E472,E472&gt;E471,E471&lt;E470,E470&gt;E469)</f>
        <v>0</v>
      </c>
      <c r="T482" s="3" t="b">
        <f>AND(Table1689106[[#This Row],[Measured Value]]&lt;F481,F481&gt;F480,F480&lt;F479,F479&gt;F478,F478&lt;F477,F477&gt;F476,F476&lt;F475,F475&gt;F474,F474&lt;F473,F473&gt;F472,F472&lt;F471,F471&gt;F470,F470&lt;F469)</f>
        <v>0</v>
      </c>
      <c r="AB482"/>
      <c r="AC482"/>
      <c r="AH482"/>
    </row>
    <row r="483" spans="1:34" x14ac:dyDescent="0.25">
      <c r="A483" s="2">
        <v>43382</v>
      </c>
      <c r="B483" s="17">
        <v>1331</v>
      </c>
      <c r="C483" s="21" t="s">
        <v>31</v>
      </c>
      <c r="D483" s="25">
        <v>3.5</v>
      </c>
      <c r="E483" s="22">
        <f>'[1]pH meter #2__083118AM'!$O$2</f>
        <v>3.5073563535911592</v>
      </c>
      <c r="F4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43382.563194444447</v>
      </c>
      <c r="G483" s="6">
        <f>Table1689106[[#This Row],[Mean Value]]+$V$2</f>
        <v>3.527303060242065</v>
      </c>
      <c r="H483" s="6">
        <f>Table1689106[[#This Row],[Mean Value]]-$V$2</f>
        <v>3.4874096469402533</v>
      </c>
      <c r="I483" s="26">
        <f>Table1689106[[#This Row],[Mean Value]]+$W$2</f>
        <v>3.5472497668929703</v>
      </c>
      <c r="J483" s="26">
        <f>Table1689106[[#This Row],[Mean Value]]-($W$2)</f>
        <v>3.467462940289348</v>
      </c>
      <c r="K483" s="8">
        <f>Table1689106[[#This Row],[Mean Value]]+$X$2</f>
        <v>3.5671964735438761</v>
      </c>
      <c r="L483" s="9">
        <f>Table1689106[[#This Row],[Mean Value]]-$X$2</f>
        <v>3.4475162336384422</v>
      </c>
      <c r="M483" s="23" t="str">
        <f t="array" ref="M483">IF(OR(D483&lt;$AF$2, D483&gt;$AE$2), "Yes", "No")</f>
        <v>No</v>
      </c>
      <c r="N483" s="3"/>
      <c r="O483" s="3" t="b">
        <f>AND(Table1689106[[#This Row],[Measured Value]]&gt;Table1689106[[#This Row],[Mean Value]],D482&gt;E482,D481&gt;E481,D480&gt;E480,D479&gt;E479,D478&gt;E478,D477&gt;E477,D476&gt;E476)</f>
        <v>0</v>
      </c>
      <c r="P483" s="3" t="b">
        <f>AND(Table1689106[[#This Row],[Measured Value]]&lt;Table1689106[[#This Row],[Mean Value]],D482&lt;E482,D481&lt;E481,D480&lt;E480,D479&lt;E479,D478&lt;E478,D477&lt;E477,D476&lt;E476)</f>
        <v>0</v>
      </c>
      <c r="Q483" s="3" t="b">
        <f>AND(Table1689106[[#This Row],[Measured Value]]&gt;E482,E482&gt;E481,E481&gt;E480,E480&gt;E479,E479&gt;E478)</f>
        <v>0</v>
      </c>
      <c r="R483" s="3" t="b">
        <f>AND(Table1689106[[#This Row],[Measured Value]]&lt;E482,E482&lt;E481,E481&lt;E480,E480&lt;E479,E479&lt;E478)</f>
        <v>0</v>
      </c>
      <c r="S483" s="3" t="b">
        <f>AND(Table1689106[[#This Row],[Measured Value]]&gt;E482,E482&lt;E481,E481&gt;E480,E480&lt;E479,E479&gt;E478,E478&lt;E477,E477&gt;E476,E476&lt;E475,E475&gt;E474,E474&lt;E473,E473&gt;E472,E472&lt;E471,E471&gt;E470)</f>
        <v>0</v>
      </c>
      <c r="T483" s="3" t="b">
        <f>AND(Table1689106[[#This Row],[Measured Value]]&lt;F482,F482&gt;F481,F481&lt;F480,F480&gt;F479,F479&lt;F478,F478&gt;F477,F477&lt;F476,F476&gt;F475,F475&lt;F474,F474&gt;F473,F473&lt;F472,F472&gt;F471,F471&lt;F470)</f>
        <v>0</v>
      </c>
      <c r="AB483"/>
      <c r="AC483"/>
      <c r="AH483"/>
    </row>
    <row r="484" spans="1:34" x14ac:dyDescent="0.25">
      <c r="A484" s="2">
        <v>43382</v>
      </c>
      <c r="B484" s="17">
        <v>1407</v>
      </c>
      <c r="C484" s="21" t="s">
        <v>31</v>
      </c>
      <c r="D484" s="25">
        <v>3.5</v>
      </c>
      <c r="E484" s="22">
        <f>'[1]pH meter #2__083118AM'!$O$2</f>
        <v>3.5073563535911592</v>
      </c>
      <c r="F4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43382.588194444441</v>
      </c>
      <c r="G484" s="6">
        <f>Table1689106[[#This Row],[Mean Value]]+$V$2</f>
        <v>3.527303060242065</v>
      </c>
      <c r="H484" s="6">
        <f>Table1689106[[#This Row],[Mean Value]]-$V$2</f>
        <v>3.4874096469402533</v>
      </c>
      <c r="I484" s="26">
        <f>Table1689106[[#This Row],[Mean Value]]+$W$2</f>
        <v>3.5472497668929703</v>
      </c>
      <c r="J484" s="26">
        <f>Table1689106[[#This Row],[Mean Value]]-($W$2)</f>
        <v>3.467462940289348</v>
      </c>
      <c r="K484" s="8">
        <f>Table1689106[[#This Row],[Mean Value]]+$X$2</f>
        <v>3.5671964735438761</v>
      </c>
      <c r="L484" s="9">
        <f>Table1689106[[#This Row],[Mean Value]]-$X$2</f>
        <v>3.4475162336384422</v>
      </c>
      <c r="M484" s="23" t="str">
        <f t="array" ref="M484">IF(OR(D484&lt;$AF$2, D484&gt;$AE$2), "Yes", "No")</f>
        <v>No</v>
      </c>
      <c r="N484" s="3"/>
      <c r="O484" s="3" t="b">
        <f>AND(Table1689106[[#This Row],[Measured Value]]&gt;Table1689106[[#This Row],[Mean Value]],D483&gt;E483,D482&gt;E482,D481&gt;E481,D480&gt;E480,D479&gt;E479,D478&gt;E478,D477&gt;E477)</f>
        <v>0</v>
      </c>
      <c r="P484" s="3" t="b">
        <f>AND(Table1689106[[#This Row],[Measured Value]]&lt;Table1689106[[#This Row],[Mean Value]],D483&lt;E483,D482&lt;E482,D481&lt;E481,D480&lt;E480,D479&lt;E479,D478&lt;E478,D477&lt;E477)</f>
        <v>0</v>
      </c>
      <c r="Q484" s="3" t="b">
        <f>AND(Table1689106[[#This Row],[Measured Value]]&gt;E483,E483&gt;E482,E482&gt;E481,E481&gt;E480,E480&gt;E479)</f>
        <v>0</v>
      </c>
      <c r="R484" s="3" t="b">
        <f>AND(Table1689106[[#This Row],[Measured Value]]&lt;E483,E483&lt;E482,E482&lt;E481,E481&lt;E480,E480&lt;E479)</f>
        <v>0</v>
      </c>
      <c r="S484" s="3" t="b">
        <f>AND(Table1689106[[#This Row],[Measured Value]]&gt;E483,E483&lt;E482,E482&gt;E481,E481&lt;E480,E480&gt;E479,E479&lt;E478,E478&gt;E477,E477&lt;E476,E476&gt;E475,E475&lt;E474,E474&gt;E473,E473&lt;E472,E472&gt;E471)</f>
        <v>0</v>
      </c>
      <c r="T484" s="3" t="b">
        <f>AND(Table1689106[[#This Row],[Measured Value]]&lt;F483,F483&gt;F482,F482&lt;F481,F481&gt;F480,F480&lt;F479,F479&gt;F478,F478&lt;F477,F477&gt;F476,F476&lt;F475,F475&gt;F474,F474&lt;F473,F473&gt;F472,F472&lt;F471)</f>
        <v>0</v>
      </c>
      <c r="AB484"/>
      <c r="AC484"/>
      <c r="AH484"/>
    </row>
    <row r="485" spans="1:34" x14ac:dyDescent="0.25">
      <c r="A485" s="2">
        <v>43382</v>
      </c>
      <c r="B485" s="17">
        <v>1425</v>
      </c>
      <c r="C485" s="21" t="s">
        <v>40</v>
      </c>
      <c r="D485" s="25">
        <v>3.5</v>
      </c>
      <c r="E485" s="22">
        <f>'[1]pH meter #2__083118AM'!$O$2</f>
        <v>3.5073563535911592</v>
      </c>
      <c r="F4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43382.600694444445</v>
      </c>
      <c r="G485" s="6">
        <f>Table1689106[[#This Row],[Mean Value]]+$V$2</f>
        <v>3.527303060242065</v>
      </c>
      <c r="H485" s="6">
        <f>Table1689106[[#This Row],[Mean Value]]-$V$2</f>
        <v>3.4874096469402533</v>
      </c>
      <c r="I485" s="26">
        <f>Table1689106[[#This Row],[Mean Value]]+$W$2</f>
        <v>3.5472497668929703</v>
      </c>
      <c r="J485" s="26">
        <f>Table1689106[[#This Row],[Mean Value]]-($W$2)</f>
        <v>3.467462940289348</v>
      </c>
      <c r="K485" s="8">
        <f>Table1689106[[#This Row],[Mean Value]]+$X$2</f>
        <v>3.5671964735438761</v>
      </c>
      <c r="L485" s="9">
        <f>Table1689106[[#This Row],[Mean Value]]-$X$2</f>
        <v>3.4475162336384422</v>
      </c>
      <c r="M485" s="23" t="str">
        <f t="array" ref="M485">IF(OR(D485&lt;$AF$2, D485&gt;$AE$2), "Yes", "No")</f>
        <v>No</v>
      </c>
      <c r="N485" s="3"/>
      <c r="O485" s="3" t="b">
        <f>AND(Table1689106[[#This Row],[Measured Value]]&gt;Table1689106[[#This Row],[Mean Value]],D484&gt;E484,D483&gt;E483,D482&gt;E482,D481&gt;E481,D480&gt;E480,D479&gt;E479,D478&gt;E478)</f>
        <v>0</v>
      </c>
      <c r="P485" s="3" t="b">
        <f>AND(Table1689106[[#This Row],[Measured Value]]&lt;Table1689106[[#This Row],[Mean Value]],D484&lt;E484,D483&lt;E483,D482&lt;E482,D481&lt;E481,D480&lt;E480,D479&lt;E479,D478&lt;E478)</f>
        <v>0</v>
      </c>
      <c r="Q485" s="3" t="b">
        <f>AND(Table1689106[[#This Row],[Measured Value]]&gt;E484,E484&gt;E483,E483&gt;E482,E482&gt;E481,E481&gt;E480)</f>
        <v>0</v>
      </c>
      <c r="R485" s="3" t="b">
        <f>AND(Table1689106[[#This Row],[Measured Value]]&lt;E484,E484&lt;E483,E483&lt;E482,E482&lt;E481,E481&lt;E480)</f>
        <v>0</v>
      </c>
      <c r="S485" s="3" t="b">
        <f>AND(Table1689106[[#This Row],[Measured Value]]&gt;E484,E484&lt;E483,E483&gt;E482,E482&lt;E481,E481&gt;E480,E480&lt;E479,E479&gt;E478,E478&lt;E477,E477&gt;E476,E476&lt;E475,E475&gt;E474,E474&lt;E473,E473&gt;E472)</f>
        <v>0</v>
      </c>
      <c r="T485" s="3" t="b">
        <f>AND(Table1689106[[#This Row],[Measured Value]]&lt;F484,F484&gt;F483,F483&lt;F482,F482&gt;F481,F481&lt;F480,F480&gt;F479,F479&lt;F478,F478&gt;F477,F477&lt;F476,F476&gt;F475,F475&lt;F474,F474&gt;F473,F473&lt;F472)</f>
        <v>0</v>
      </c>
      <c r="AB485"/>
      <c r="AC485"/>
      <c r="AH485"/>
    </row>
    <row r="486" spans="1:34" x14ac:dyDescent="0.25">
      <c r="A486" s="2">
        <v>43382</v>
      </c>
      <c r="B486" s="17">
        <v>1431</v>
      </c>
      <c r="C486" s="21" t="s">
        <v>31</v>
      </c>
      <c r="D486" s="25">
        <v>3.5</v>
      </c>
      <c r="E486" s="22">
        <f>'[1]pH meter #2__083118AM'!$O$2</f>
        <v>3.5073563535911592</v>
      </c>
      <c r="F4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43382.604861111111</v>
      </c>
      <c r="G486" s="6">
        <f>Table1689106[[#This Row],[Mean Value]]+$V$2</f>
        <v>3.527303060242065</v>
      </c>
      <c r="H486" s="6">
        <f>Table1689106[[#This Row],[Mean Value]]-$V$2</f>
        <v>3.4874096469402533</v>
      </c>
      <c r="I486" s="26">
        <f>Table1689106[[#This Row],[Mean Value]]+$W$2</f>
        <v>3.5472497668929703</v>
      </c>
      <c r="J486" s="26">
        <f>Table1689106[[#This Row],[Mean Value]]-($W$2)</f>
        <v>3.467462940289348</v>
      </c>
      <c r="K486" s="8">
        <f>Table1689106[[#This Row],[Mean Value]]+$X$2</f>
        <v>3.5671964735438761</v>
      </c>
      <c r="L486" s="9">
        <f>Table1689106[[#This Row],[Mean Value]]-$X$2</f>
        <v>3.4475162336384422</v>
      </c>
      <c r="M486" s="23" t="str">
        <f t="array" ref="M486">IF(OR(D486&lt;$AF$2, D486&gt;$AE$2), "Yes", "No")</f>
        <v>No</v>
      </c>
      <c r="N486" s="3"/>
      <c r="O486" s="3" t="b">
        <f>AND(Table1689106[[#This Row],[Measured Value]]&gt;Table1689106[[#This Row],[Mean Value]],D485&gt;E485,D484&gt;E484,D483&gt;E483,D482&gt;E482,D481&gt;E481,D480&gt;E480,D479&gt;E479)</f>
        <v>0</v>
      </c>
      <c r="P486" s="3" t="b">
        <f>AND(Table1689106[[#This Row],[Measured Value]]&lt;Table1689106[[#This Row],[Mean Value]],D485&lt;E485,D484&lt;E484,D483&lt;E483,D482&lt;E482,D481&lt;E481,D480&lt;E480,D479&lt;E479)</f>
        <v>0</v>
      </c>
      <c r="Q486" s="3" t="b">
        <f>AND(Table1689106[[#This Row],[Measured Value]]&gt;E485,E485&gt;E484,E484&gt;E483,E483&gt;E482,E482&gt;E481)</f>
        <v>0</v>
      </c>
      <c r="R486" s="3" t="b">
        <f>AND(Table1689106[[#This Row],[Measured Value]]&lt;E485,E485&lt;E484,E484&lt;E483,E483&lt;E482,E482&lt;E481)</f>
        <v>0</v>
      </c>
      <c r="S486" s="3" t="b">
        <f>AND(Table1689106[[#This Row],[Measured Value]]&gt;E485,E485&lt;E484,E484&gt;E483,E483&lt;E482,E482&gt;E481,E481&lt;E480,E480&gt;E479,E479&lt;E478,E478&gt;E477,E477&lt;E476,E476&gt;E475,E475&lt;E474,E474&gt;E473)</f>
        <v>0</v>
      </c>
      <c r="T486" s="3" t="b">
        <f>AND(Table1689106[[#This Row],[Measured Value]]&lt;F485,F485&gt;F484,F484&lt;F483,F483&gt;F482,F482&lt;F481,F481&gt;F480,F480&lt;F479,F479&gt;F478,F478&lt;F477,F477&gt;F476,F476&lt;F475,F475&gt;F474,F474&lt;F473)</f>
        <v>0</v>
      </c>
      <c r="AB486"/>
      <c r="AC486"/>
      <c r="AH486"/>
    </row>
    <row r="487" spans="1:34" x14ac:dyDescent="0.25">
      <c r="A487" s="2">
        <v>43382</v>
      </c>
      <c r="B487" s="17">
        <v>1510</v>
      </c>
      <c r="C487" s="21" t="s">
        <v>51</v>
      </c>
      <c r="D487" s="25">
        <v>3.49</v>
      </c>
      <c r="E487" s="22">
        <f>'[1]pH meter #2__083118AM'!$O$2</f>
        <v>3.5073563535911592</v>
      </c>
      <c r="F4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43382.631944444445</v>
      </c>
      <c r="G487" s="6">
        <f>Table1689106[[#This Row],[Mean Value]]+$V$2</f>
        <v>3.527303060242065</v>
      </c>
      <c r="H487" s="6">
        <f>Table1689106[[#This Row],[Mean Value]]-$V$2</f>
        <v>3.4874096469402533</v>
      </c>
      <c r="I487" s="26">
        <f>Table1689106[[#This Row],[Mean Value]]+$W$2</f>
        <v>3.5472497668929703</v>
      </c>
      <c r="J487" s="26">
        <f>Table1689106[[#This Row],[Mean Value]]-($W$2)</f>
        <v>3.467462940289348</v>
      </c>
      <c r="K487" s="8">
        <f>Table1689106[[#This Row],[Mean Value]]+$X$2</f>
        <v>3.5671964735438761</v>
      </c>
      <c r="L487" s="9">
        <f>Table1689106[[#This Row],[Mean Value]]-$X$2</f>
        <v>3.4475162336384422</v>
      </c>
      <c r="M487" s="23" t="str">
        <f t="array" ref="M487">IF(OR(D487&lt;$AF$2, D487&gt;$AE$2), "Yes", "No")</f>
        <v>No</v>
      </c>
      <c r="N487" s="3"/>
      <c r="O487" s="3" t="b">
        <f>AND(Table1689106[[#This Row],[Measured Value]]&gt;Table1689106[[#This Row],[Mean Value]],D486&gt;E486,D485&gt;E485,D484&gt;E484,D483&gt;E483,D482&gt;E482,D481&gt;E481,D480&gt;E480)</f>
        <v>0</v>
      </c>
      <c r="P487" s="3" t="b">
        <f>AND(Table1689106[[#This Row],[Measured Value]]&lt;Table1689106[[#This Row],[Mean Value]],D486&lt;E486,D485&lt;E485,D484&lt;E484,D483&lt;E483,D482&lt;E482,D481&lt;E481,D480&lt;E480)</f>
        <v>0</v>
      </c>
      <c r="Q487" s="3" t="b">
        <f>AND(Table1689106[[#This Row],[Measured Value]]&gt;E486,E486&gt;E485,E485&gt;E484,E484&gt;E483,E483&gt;E482)</f>
        <v>0</v>
      </c>
      <c r="R487" s="3" t="b">
        <f>AND(Table1689106[[#This Row],[Measured Value]]&lt;E486,E486&lt;E485,E485&lt;E484,E484&lt;E483,E483&lt;E482)</f>
        <v>0</v>
      </c>
      <c r="S487" s="3" t="b">
        <f>AND(Table1689106[[#This Row],[Measured Value]]&gt;E486,E486&lt;E485,E485&gt;E484,E484&lt;E483,E483&gt;E482,E482&lt;E481,E481&gt;E480,E480&lt;E479,E479&gt;E478,E478&lt;E477,E477&gt;E476,E476&lt;E475,E475&gt;E474)</f>
        <v>0</v>
      </c>
      <c r="T487" s="3" t="b">
        <f>AND(Table1689106[[#This Row],[Measured Value]]&lt;F486,F486&gt;F485,F485&lt;F484,F484&gt;F483,F483&lt;F482,F482&gt;F481,F481&lt;F480,F480&gt;F479,F479&lt;F478,F478&gt;F477,F477&lt;F476,F476&gt;F475,F475&lt;F474)</f>
        <v>0</v>
      </c>
      <c r="AB487"/>
      <c r="AC487"/>
      <c r="AH487"/>
    </row>
    <row r="488" spans="1:34" x14ac:dyDescent="0.25">
      <c r="A488" s="2">
        <v>43382</v>
      </c>
      <c r="B488" s="17">
        <v>1557</v>
      </c>
      <c r="C488" s="21" t="s">
        <v>34</v>
      </c>
      <c r="D488" s="25">
        <v>3.49</v>
      </c>
      <c r="E488" s="22">
        <f>'[1]pH meter #2__083118AM'!$O$2</f>
        <v>3.5073563535911592</v>
      </c>
      <c r="F4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43382.664583333331</v>
      </c>
      <c r="G488" s="6">
        <f>Table1689106[[#This Row],[Mean Value]]+$V$2</f>
        <v>3.527303060242065</v>
      </c>
      <c r="H488" s="6">
        <f>Table1689106[[#This Row],[Mean Value]]-$V$2</f>
        <v>3.4874096469402533</v>
      </c>
      <c r="I488" s="26">
        <f>Table1689106[[#This Row],[Mean Value]]+$W$2</f>
        <v>3.5472497668929703</v>
      </c>
      <c r="J488" s="26">
        <f>Table1689106[[#This Row],[Mean Value]]-($W$2)</f>
        <v>3.467462940289348</v>
      </c>
      <c r="K488" s="8">
        <f>Table1689106[[#This Row],[Mean Value]]+$X$2</f>
        <v>3.5671964735438761</v>
      </c>
      <c r="L488" s="9">
        <f>Table1689106[[#This Row],[Mean Value]]-$X$2</f>
        <v>3.4475162336384422</v>
      </c>
      <c r="M488" s="23" t="str">
        <f t="array" ref="M488">IF(OR(D488&lt;$AF$2, D488&gt;$AE$2), "Yes", "No")</f>
        <v>No</v>
      </c>
      <c r="N488" s="3"/>
      <c r="O488" s="3" t="b">
        <f>AND(Table1689106[[#This Row],[Measured Value]]&gt;Table1689106[[#This Row],[Mean Value]],D487&gt;E487,D486&gt;E486,D485&gt;E485,D484&gt;E484,D483&gt;E483,D482&gt;E482,D481&gt;E481)</f>
        <v>0</v>
      </c>
      <c r="P488" s="3" t="b">
        <f>AND(Table1689106[[#This Row],[Measured Value]]&lt;Table1689106[[#This Row],[Mean Value]],D487&lt;E487,D486&lt;E486,D485&lt;E485,D484&lt;E484,D483&lt;E483,D482&lt;E482,D481&lt;E481)</f>
        <v>0</v>
      </c>
      <c r="Q488" s="3" t="b">
        <f>AND(Table1689106[[#This Row],[Measured Value]]&gt;E487,E487&gt;E486,E486&gt;E485,E485&gt;E484,E484&gt;E483)</f>
        <v>0</v>
      </c>
      <c r="R488" s="3" t="b">
        <f>AND(Table1689106[[#This Row],[Measured Value]]&lt;E487,E487&lt;E486,E486&lt;E485,E485&lt;E484,E484&lt;E483)</f>
        <v>0</v>
      </c>
      <c r="S488" s="3" t="b">
        <f>AND(Table1689106[[#This Row],[Measured Value]]&gt;E487,E487&lt;E486,E486&gt;E485,E485&lt;E484,E484&gt;E483,E483&lt;E482,E482&gt;E481,E481&lt;E480,E480&gt;E479,E479&lt;E478,E478&gt;E477,E477&lt;E476,E476&gt;E475)</f>
        <v>0</v>
      </c>
      <c r="T488" s="3" t="b">
        <f>AND(Table1689106[[#This Row],[Measured Value]]&lt;F487,F487&gt;F486,F486&lt;F485,F485&gt;F484,F484&lt;F483,F483&gt;F482,F482&lt;F481,F481&gt;F480,F480&lt;F479,F479&gt;F478,F478&lt;F477,F477&gt;F476,F476&lt;F475)</f>
        <v>0</v>
      </c>
      <c r="AB488"/>
      <c r="AC488"/>
      <c r="AH488"/>
    </row>
    <row r="489" spans="1:34" x14ac:dyDescent="0.25">
      <c r="A489" s="2">
        <v>43382</v>
      </c>
      <c r="B489" s="17">
        <v>1610</v>
      </c>
      <c r="C489" s="21" t="s">
        <v>34</v>
      </c>
      <c r="D489" s="25">
        <v>3.48</v>
      </c>
      <c r="E489" s="22">
        <f>'[1]pH meter #2__083118AM'!$O$2</f>
        <v>3.5073563535911592</v>
      </c>
      <c r="F4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43382.673611111109</v>
      </c>
      <c r="G489" s="6">
        <f>Table1689106[[#This Row],[Mean Value]]+$V$2</f>
        <v>3.527303060242065</v>
      </c>
      <c r="H489" s="6">
        <f>Table1689106[[#This Row],[Mean Value]]-$V$2</f>
        <v>3.4874096469402533</v>
      </c>
      <c r="I489" s="26">
        <f>Table1689106[[#This Row],[Mean Value]]+$W$2</f>
        <v>3.5472497668929703</v>
      </c>
      <c r="J489" s="26">
        <f>Table1689106[[#This Row],[Mean Value]]-($W$2)</f>
        <v>3.467462940289348</v>
      </c>
      <c r="K489" s="8">
        <f>Table1689106[[#This Row],[Mean Value]]+$X$2</f>
        <v>3.5671964735438761</v>
      </c>
      <c r="L489" s="9">
        <f>Table1689106[[#This Row],[Mean Value]]-$X$2</f>
        <v>3.4475162336384422</v>
      </c>
      <c r="M489" s="23" t="str">
        <f t="array" ref="M489">IF(OR(D489&lt;$AF$2, D489&gt;$AE$2), "Yes", "No")</f>
        <v>No</v>
      </c>
      <c r="N489" s="3"/>
      <c r="O489" s="3" t="b">
        <f>AND(Table1689106[[#This Row],[Measured Value]]&gt;Table1689106[[#This Row],[Mean Value]],D488&gt;E488,D487&gt;E487,D486&gt;E486,D485&gt;E485,D484&gt;E484,D483&gt;E483,D482&gt;E482)</f>
        <v>0</v>
      </c>
      <c r="P489" s="3" t="b">
        <f>AND(Table1689106[[#This Row],[Measured Value]]&lt;Table1689106[[#This Row],[Mean Value]],D488&lt;E488,D487&lt;E487,D486&lt;E486,D485&lt;E485,D484&lt;E484,D483&lt;E483,D482&lt;E482)</f>
        <v>0</v>
      </c>
      <c r="Q489" s="3" t="b">
        <f>AND(Table1689106[[#This Row],[Measured Value]]&gt;E488,E488&gt;E487,E487&gt;E486,E486&gt;E485,E485&gt;E484)</f>
        <v>0</v>
      </c>
      <c r="R489" s="3" t="b">
        <f>AND(Table1689106[[#This Row],[Measured Value]]&lt;E488,E488&lt;E487,E487&lt;E486,E486&lt;E485,E485&lt;E484)</f>
        <v>0</v>
      </c>
      <c r="S489" s="3" t="b">
        <f>AND(Table1689106[[#This Row],[Measured Value]]&gt;E488,E488&lt;E487,E487&gt;E486,E486&lt;E485,E485&gt;E484,E484&lt;E483,E483&gt;E482,E482&lt;E481,E481&gt;E480,E480&lt;E479,E479&gt;E478,E478&lt;E477,E477&gt;E476)</f>
        <v>0</v>
      </c>
      <c r="T489" s="3" t="b">
        <f>AND(Table1689106[[#This Row],[Measured Value]]&lt;F488,F488&gt;F487,F487&lt;F486,F486&gt;F485,F485&lt;F484,F484&gt;F483,F483&lt;F482,F482&gt;F481,F481&lt;F480,F480&gt;F479,F479&lt;F478,F478&gt;F477,F477&lt;F476)</f>
        <v>0</v>
      </c>
      <c r="AB489"/>
      <c r="AC489"/>
      <c r="AH489"/>
    </row>
    <row r="490" spans="1:34" x14ac:dyDescent="0.25">
      <c r="A490" s="2">
        <v>43382</v>
      </c>
      <c r="B490" s="17">
        <v>1615</v>
      </c>
      <c r="C490" s="21" t="s">
        <v>34</v>
      </c>
      <c r="D490" s="25">
        <v>3.49</v>
      </c>
      <c r="E490" s="22">
        <f>'[1]pH meter #2__083118AM'!$O$2</f>
        <v>3.5073563535911592</v>
      </c>
      <c r="F4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43382.677083333336</v>
      </c>
      <c r="G490" s="6">
        <f>Table1689106[[#This Row],[Mean Value]]+$V$2</f>
        <v>3.527303060242065</v>
      </c>
      <c r="H490" s="6">
        <f>Table1689106[[#This Row],[Mean Value]]-$V$2</f>
        <v>3.4874096469402533</v>
      </c>
      <c r="I490" s="26">
        <f>Table1689106[[#This Row],[Mean Value]]+$W$2</f>
        <v>3.5472497668929703</v>
      </c>
      <c r="J490" s="26">
        <f>Table1689106[[#This Row],[Mean Value]]-($W$2)</f>
        <v>3.467462940289348</v>
      </c>
      <c r="K490" s="8">
        <f>Table1689106[[#This Row],[Mean Value]]+$X$2</f>
        <v>3.5671964735438761</v>
      </c>
      <c r="L490" s="9">
        <f>Table1689106[[#This Row],[Mean Value]]-$X$2</f>
        <v>3.4475162336384422</v>
      </c>
      <c r="M490" s="23" t="str">
        <f t="array" ref="M490">IF(OR(D490&lt;$AF$2, D490&gt;$AE$2), "Yes", "No")</f>
        <v>No</v>
      </c>
      <c r="N490" s="3"/>
      <c r="O490" s="3" t="b">
        <f>AND(Table1689106[[#This Row],[Measured Value]]&gt;Table1689106[[#This Row],[Mean Value]],D489&gt;E489,D488&gt;E488,D487&gt;E487,D486&gt;E486,D485&gt;E485,D484&gt;E484,D483&gt;E483)</f>
        <v>0</v>
      </c>
      <c r="P490" s="3" t="b">
        <f>AND(Table1689106[[#This Row],[Measured Value]]&lt;Table1689106[[#This Row],[Mean Value]],D489&lt;E489,D488&lt;E488,D487&lt;E487,D486&lt;E486,D485&lt;E485,D484&lt;E484,D483&lt;E483)</f>
        <v>1</v>
      </c>
      <c r="Q490" s="3" t="b">
        <f>AND(Table1689106[[#This Row],[Measured Value]]&gt;E489,E489&gt;E488,E488&gt;E487,E487&gt;E486,E486&gt;E485)</f>
        <v>0</v>
      </c>
      <c r="R490" s="3" t="b">
        <f>AND(Table1689106[[#This Row],[Measured Value]]&lt;E489,E489&lt;E488,E488&lt;E487,E487&lt;E486,E486&lt;E485)</f>
        <v>0</v>
      </c>
      <c r="S490" s="3" t="b">
        <f>AND(Table1689106[[#This Row],[Measured Value]]&gt;E489,E489&lt;E488,E488&gt;E487,E487&lt;E486,E486&gt;E485,E485&lt;E484,E484&gt;E483,E483&lt;E482,E482&gt;E481,E481&lt;E480,E480&gt;E479,E479&lt;E478,E478&gt;E477)</f>
        <v>0</v>
      </c>
      <c r="T490" s="3" t="b">
        <f>AND(Table1689106[[#This Row],[Measured Value]]&lt;F489,F489&gt;F488,F488&lt;F487,F487&gt;F486,F486&lt;F485,F485&gt;F484,F484&lt;F483,F483&gt;F482,F482&lt;F481,F481&gt;F480,F480&lt;F479,F479&gt;F478,F478&lt;F477)</f>
        <v>0</v>
      </c>
      <c r="AB490"/>
      <c r="AC490"/>
      <c r="AH490"/>
    </row>
    <row r="491" spans="1:34" x14ac:dyDescent="0.25">
      <c r="A491" s="2">
        <v>43382</v>
      </c>
      <c r="B491" s="17">
        <v>1723</v>
      </c>
      <c r="C491" s="21" t="s">
        <v>54</v>
      </c>
      <c r="D491" s="25">
        <v>3.48</v>
      </c>
      <c r="E491" s="22">
        <f>'[1]pH meter #2__083118AM'!$O$2</f>
        <v>3.5073563535911592</v>
      </c>
      <c r="F4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43382.724305555559</v>
      </c>
      <c r="G491" s="6">
        <f>Table1689106[[#This Row],[Mean Value]]+$V$2</f>
        <v>3.527303060242065</v>
      </c>
      <c r="H491" s="6">
        <f>Table1689106[[#This Row],[Mean Value]]-$V$2</f>
        <v>3.4874096469402533</v>
      </c>
      <c r="I491" s="26">
        <f>Table1689106[[#This Row],[Mean Value]]+$W$2</f>
        <v>3.5472497668929703</v>
      </c>
      <c r="J491" s="26">
        <f>Table1689106[[#This Row],[Mean Value]]-($W$2)</f>
        <v>3.467462940289348</v>
      </c>
      <c r="K491" s="8">
        <f>Table1689106[[#This Row],[Mean Value]]+$X$2</f>
        <v>3.5671964735438761</v>
      </c>
      <c r="L491" s="9">
        <f>Table1689106[[#This Row],[Mean Value]]-$X$2</f>
        <v>3.4475162336384422</v>
      </c>
      <c r="M491" s="23" t="str">
        <f t="array" ref="M491">IF(OR(D491&lt;$AF$2, D491&gt;$AE$2), "Yes", "No")</f>
        <v>No</v>
      </c>
      <c r="N491" s="3"/>
      <c r="O491" s="3" t="b">
        <f>AND(Table1689106[[#This Row],[Measured Value]]&gt;Table1689106[[#This Row],[Mean Value]],D490&gt;E490,D489&gt;E489,D488&gt;E488,D487&gt;E487,D486&gt;E486,D485&gt;E485,D484&gt;E484)</f>
        <v>0</v>
      </c>
      <c r="P491" s="3" t="b">
        <f>AND(Table1689106[[#This Row],[Measured Value]]&lt;Table1689106[[#This Row],[Mean Value]],D490&lt;E490,D489&lt;E489,D488&lt;E488,D487&lt;E487,D486&lt;E486,D485&lt;E485,D484&lt;E484)</f>
        <v>1</v>
      </c>
      <c r="Q491" s="3" t="b">
        <f>AND(Table1689106[[#This Row],[Measured Value]]&gt;E490,E490&gt;E489,E489&gt;E488,E488&gt;E487,E487&gt;E486)</f>
        <v>0</v>
      </c>
      <c r="R491" s="3" t="b">
        <f>AND(Table1689106[[#This Row],[Measured Value]]&lt;E490,E490&lt;E489,E489&lt;E488,E488&lt;E487,E487&lt;E486)</f>
        <v>0</v>
      </c>
      <c r="S491" s="3" t="b">
        <f>AND(Table1689106[[#This Row],[Measured Value]]&gt;E490,E490&lt;E489,E489&gt;E488,E488&lt;E487,E487&gt;E486,E486&lt;E485,E485&gt;E484,E484&lt;E483,E483&gt;E482,E482&lt;E481,E481&gt;E480,E480&lt;E479,E479&gt;E478)</f>
        <v>0</v>
      </c>
      <c r="T491" s="3" t="b">
        <f>AND(Table1689106[[#This Row],[Measured Value]]&lt;F490,F490&gt;F489,F489&lt;F488,F488&gt;F487,F487&lt;F486,F486&gt;F485,F485&lt;F484,F484&gt;F483,F483&lt;F482,F482&gt;F481,F481&lt;F480,F480&gt;F479,F479&lt;F478)</f>
        <v>0</v>
      </c>
      <c r="AB491"/>
      <c r="AC491"/>
      <c r="AH491"/>
    </row>
    <row r="492" spans="1:34" x14ac:dyDescent="0.25">
      <c r="A492" s="2">
        <v>43382</v>
      </c>
      <c r="B492" s="17">
        <v>1730</v>
      </c>
      <c r="C492" s="21" t="s">
        <v>54</v>
      </c>
      <c r="D492" s="25">
        <v>3.46</v>
      </c>
      <c r="E492" s="22">
        <f>'[1]pH meter #2__083118AM'!$O$2</f>
        <v>3.5073563535911592</v>
      </c>
      <c r="F4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43382.729166666664</v>
      </c>
      <c r="G492" s="6">
        <f>Table1689106[[#This Row],[Mean Value]]+$V$2</f>
        <v>3.527303060242065</v>
      </c>
      <c r="H492" s="6">
        <f>Table1689106[[#This Row],[Mean Value]]-$V$2</f>
        <v>3.4874096469402533</v>
      </c>
      <c r="I492" s="26">
        <f>Table1689106[[#This Row],[Mean Value]]+$W$2</f>
        <v>3.5472497668929703</v>
      </c>
      <c r="J492" s="26">
        <f>Table1689106[[#This Row],[Mean Value]]-($W$2)</f>
        <v>3.467462940289348</v>
      </c>
      <c r="K492" s="8">
        <f>Table1689106[[#This Row],[Mean Value]]+$X$2</f>
        <v>3.5671964735438761</v>
      </c>
      <c r="L492" s="9">
        <f>Table1689106[[#This Row],[Mean Value]]-$X$2</f>
        <v>3.4475162336384422</v>
      </c>
      <c r="M492" s="23" t="str">
        <f t="array" ref="M492">IF(OR(D492&lt;$AF$2, D492&gt;$AE$2), "Yes", "No")</f>
        <v>No</v>
      </c>
      <c r="N492" s="3"/>
      <c r="O492" s="3" t="b">
        <f>AND(Table1689106[[#This Row],[Measured Value]]&gt;Table1689106[[#This Row],[Mean Value]],D491&gt;E491,D490&gt;E490,D489&gt;E489,D488&gt;E488,D487&gt;E487,D486&gt;E486,D485&gt;E485)</f>
        <v>0</v>
      </c>
      <c r="P492" s="3" t="b">
        <f>AND(Table1689106[[#This Row],[Measured Value]]&lt;Table1689106[[#This Row],[Mean Value]],D491&lt;E491,D490&lt;E490,D489&lt;E489,D488&lt;E488,D487&lt;E487,D486&lt;E486,D485&lt;E485)</f>
        <v>1</v>
      </c>
      <c r="Q492" s="3" t="b">
        <f>AND(Table1689106[[#This Row],[Measured Value]]&gt;E491,E491&gt;E490,E490&gt;E489,E489&gt;E488,E488&gt;E487)</f>
        <v>0</v>
      </c>
      <c r="R492" s="3" t="b">
        <f>AND(Table1689106[[#This Row],[Measured Value]]&lt;E491,E491&lt;E490,E490&lt;E489,E489&lt;E488,E488&lt;E487)</f>
        <v>0</v>
      </c>
      <c r="S492" s="3" t="b">
        <f>AND(Table1689106[[#This Row],[Measured Value]]&gt;E491,E491&lt;E490,E490&gt;E489,E489&lt;E488,E488&gt;E487,E487&lt;E486,E486&gt;E485,E485&lt;E484,E484&gt;E483,E483&lt;E482,E482&gt;E481,E481&lt;E480,E480&gt;E479)</f>
        <v>0</v>
      </c>
      <c r="T492" s="3" t="b">
        <f>AND(Table1689106[[#This Row],[Measured Value]]&lt;F491,F491&gt;F490,F490&lt;F489,F489&gt;F488,F488&lt;F487,F487&gt;F486,F486&lt;F485,F485&gt;F484,F484&lt;F483,F483&gt;F482,F482&lt;F481,F481&gt;F480,F480&lt;F479)</f>
        <v>0</v>
      </c>
      <c r="AB492"/>
      <c r="AC492"/>
      <c r="AH492"/>
    </row>
    <row r="493" spans="1:34" x14ac:dyDescent="0.25">
      <c r="A493" s="2">
        <v>43382</v>
      </c>
      <c r="B493" s="17">
        <v>1806</v>
      </c>
      <c r="C493" s="21" t="s">
        <v>48</v>
      </c>
      <c r="D493" s="25">
        <v>3.45</v>
      </c>
      <c r="E493" s="22">
        <f>'[1]pH meter #2__083118AM'!$O$2</f>
        <v>3.5073563535911592</v>
      </c>
      <c r="F4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43382.754166666666</v>
      </c>
      <c r="G493" s="6">
        <f>Table1689106[[#This Row],[Mean Value]]+$V$2</f>
        <v>3.527303060242065</v>
      </c>
      <c r="H493" s="6">
        <f>Table1689106[[#This Row],[Mean Value]]-$V$2</f>
        <v>3.4874096469402533</v>
      </c>
      <c r="I493" s="26">
        <f>Table1689106[[#This Row],[Mean Value]]+$W$2</f>
        <v>3.5472497668929703</v>
      </c>
      <c r="J493" s="26">
        <f>Table1689106[[#This Row],[Mean Value]]-($W$2)</f>
        <v>3.467462940289348</v>
      </c>
      <c r="K493" s="8">
        <f>Table1689106[[#This Row],[Mean Value]]+$X$2</f>
        <v>3.5671964735438761</v>
      </c>
      <c r="L493" s="9">
        <f>Table1689106[[#This Row],[Mean Value]]-$X$2</f>
        <v>3.4475162336384422</v>
      </c>
      <c r="M493" s="23" t="str">
        <f t="array" ref="M493">IF(OR(D493&lt;$AF$2, D493&gt;$AE$2), "Yes", "No")</f>
        <v>No</v>
      </c>
      <c r="N493" s="3"/>
      <c r="O493" s="3" t="b">
        <f>AND(Table1689106[[#This Row],[Measured Value]]&gt;Table1689106[[#This Row],[Mean Value]],D492&gt;E492,D491&gt;E491,D490&gt;E490,D489&gt;E489,D488&gt;E488,D487&gt;E487,D486&gt;E486)</f>
        <v>0</v>
      </c>
      <c r="P493" s="3" t="b">
        <f>AND(Table1689106[[#This Row],[Measured Value]]&lt;Table1689106[[#This Row],[Mean Value]],D492&lt;E492,D491&lt;E491,D490&lt;E490,D489&lt;E489,D488&lt;E488,D487&lt;E487,D486&lt;E486)</f>
        <v>1</v>
      </c>
      <c r="Q493" s="3" t="b">
        <f>AND(Table1689106[[#This Row],[Measured Value]]&gt;E492,E492&gt;E491,E491&gt;E490,E490&gt;E489,E489&gt;E488)</f>
        <v>0</v>
      </c>
      <c r="R493" s="3" t="b">
        <f>AND(Table1689106[[#This Row],[Measured Value]]&lt;E492,E492&lt;E491,E491&lt;E490,E490&lt;E489,E489&lt;E488)</f>
        <v>0</v>
      </c>
      <c r="S493" s="3" t="b">
        <f>AND(Table1689106[[#This Row],[Measured Value]]&gt;E492,E492&lt;E491,E491&gt;E490,E490&lt;E489,E489&gt;E488,E488&lt;E487,E487&gt;E486,E486&lt;E485,E485&gt;E484,E484&lt;E483,E483&gt;E482,E482&lt;E481,E481&gt;E480)</f>
        <v>0</v>
      </c>
      <c r="T493" s="3" t="b">
        <f>AND(Table1689106[[#This Row],[Measured Value]]&lt;F492,F492&gt;F491,F491&lt;F490,F490&gt;F489,F489&lt;F488,F488&gt;F487,F487&lt;F486,F486&gt;F485,F485&lt;F484,F484&gt;F483,F483&lt;F482,F482&gt;F481,F481&lt;F480)</f>
        <v>0</v>
      </c>
      <c r="AB493"/>
      <c r="AC493"/>
      <c r="AH493"/>
    </row>
    <row r="494" spans="1:34" x14ac:dyDescent="0.25">
      <c r="A494" s="2">
        <v>43383</v>
      </c>
      <c r="B494" s="17">
        <v>615</v>
      </c>
      <c r="C494" s="21" t="s">
        <v>30</v>
      </c>
      <c r="D494" s="25">
        <v>3.53</v>
      </c>
      <c r="E494" s="22">
        <f>'[1]pH meter #2__083118AM'!$O$2</f>
        <v>3.5073563535911592</v>
      </c>
      <c r="F4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43383.260416666664</v>
      </c>
      <c r="G494" s="6">
        <f>Table1689106[[#This Row],[Mean Value]]+$V$2</f>
        <v>3.527303060242065</v>
      </c>
      <c r="H494" s="6">
        <f>Table1689106[[#This Row],[Mean Value]]-$V$2</f>
        <v>3.4874096469402533</v>
      </c>
      <c r="I494" s="26">
        <f>Table1689106[[#This Row],[Mean Value]]+$W$2</f>
        <v>3.5472497668929703</v>
      </c>
      <c r="J494" s="26">
        <f>Table1689106[[#This Row],[Mean Value]]-($W$2)</f>
        <v>3.467462940289348</v>
      </c>
      <c r="K494" s="8">
        <f>Table1689106[[#This Row],[Mean Value]]+$X$2</f>
        <v>3.5671964735438761</v>
      </c>
      <c r="L494" s="9">
        <f>Table1689106[[#This Row],[Mean Value]]-$X$2</f>
        <v>3.4475162336384422</v>
      </c>
      <c r="M494" s="23" t="str">
        <f t="array" ref="M494">IF(OR(D494&lt;$AF$2, D494&gt;$AE$2), "Yes", "No")</f>
        <v>No</v>
      </c>
      <c r="N494" s="3"/>
      <c r="O494" s="3" t="b">
        <f>AND(Table1689106[[#This Row],[Measured Value]]&gt;Table1689106[[#This Row],[Mean Value]],D493&gt;E493,D492&gt;E492,D491&gt;E491,D490&gt;E490,D489&gt;E489,D488&gt;E488,D487&gt;E487)</f>
        <v>0</v>
      </c>
      <c r="P494" s="3" t="b">
        <f>AND(Table1689106[[#This Row],[Measured Value]]&lt;Table1689106[[#This Row],[Mean Value]],D493&lt;E493,D492&lt;E492,D491&lt;E491,D490&lt;E490,D489&lt;E489,D488&lt;E488,D487&lt;E487)</f>
        <v>0</v>
      </c>
      <c r="Q494" s="3" t="b">
        <f>AND(Table1689106[[#This Row],[Measured Value]]&gt;E493,E493&gt;E492,E492&gt;E491,E491&gt;E490,E490&gt;E489)</f>
        <v>0</v>
      </c>
      <c r="R494" s="3" t="b">
        <f>AND(Table1689106[[#This Row],[Measured Value]]&lt;E493,E493&lt;E492,E492&lt;E491,E491&lt;E490,E490&lt;E489)</f>
        <v>0</v>
      </c>
      <c r="S494" s="3" t="b">
        <f>AND(Table1689106[[#This Row],[Measured Value]]&gt;E493,E493&lt;E492,E492&gt;E491,E491&lt;E490,E490&gt;E489,E489&lt;E488,E488&gt;E487,E487&lt;E486,E486&gt;E485,E485&lt;E484,E484&gt;E483,E483&lt;E482,E482&gt;E481)</f>
        <v>0</v>
      </c>
      <c r="T494" s="3" t="b">
        <f>AND(Table1689106[[#This Row],[Measured Value]]&lt;F493,F493&gt;F492,F492&lt;F491,F491&gt;F490,F490&lt;F489,F489&gt;F488,F488&lt;F487,F487&gt;F486,F486&lt;F485,F485&gt;F484,F484&lt;F483,F483&gt;F482,F482&lt;F481)</f>
        <v>0</v>
      </c>
      <c r="AB494"/>
      <c r="AC494"/>
      <c r="AH494"/>
    </row>
    <row r="495" spans="1:34" x14ac:dyDescent="0.25">
      <c r="A495" s="2">
        <v>43383</v>
      </c>
      <c r="B495" s="17">
        <v>630</v>
      </c>
      <c r="C495" s="21" t="s">
        <v>30</v>
      </c>
      <c r="D495" s="25">
        <v>3.53</v>
      </c>
      <c r="E495" s="22">
        <f>'[1]pH meter #2__083118AM'!$O$2</f>
        <v>3.5073563535911592</v>
      </c>
      <c r="F4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43383.270833333336</v>
      </c>
      <c r="G495" s="6">
        <f>Table1689106[[#This Row],[Mean Value]]+$V$2</f>
        <v>3.527303060242065</v>
      </c>
      <c r="H495" s="6">
        <f>Table1689106[[#This Row],[Mean Value]]-$V$2</f>
        <v>3.4874096469402533</v>
      </c>
      <c r="I495" s="26">
        <f>Table1689106[[#This Row],[Mean Value]]+$W$2</f>
        <v>3.5472497668929703</v>
      </c>
      <c r="J495" s="26">
        <f>Table1689106[[#This Row],[Mean Value]]-($W$2)</f>
        <v>3.467462940289348</v>
      </c>
      <c r="K495" s="8">
        <f>Table1689106[[#This Row],[Mean Value]]+$X$2</f>
        <v>3.5671964735438761</v>
      </c>
      <c r="L495" s="9">
        <f>Table1689106[[#This Row],[Mean Value]]-$X$2</f>
        <v>3.4475162336384422</v>
      </c>
      <c r="M495" s="23" t="str">
        <f t="array" ref="M495">IF(OR(D495&lt;$AF$2, D495&gt;$AE$2), "Yes", "No")</f>
        <v>No</v>
      </c>
      <c r="N495" s="3"/>
      <c r="O495" s="3" t="b">
        <f>AND(Table1689106[[#This Row],[Measured Value]]&gt;Table1689106[[#This Row],[Mean Value]],D494&gt;E494,D493&gt;E493,D492&gt;E492,D491&gt;E491,D490&gt;E490,D489&gt;E489,D488&gt;E488)</f>
        <v>0</v>
      </c>
      <c r="P495" s="3" t="b">
        <f>AND(Table1689106[[#This Row],[Measured Value]]&lt;Table1689106[[#This Row],[Mean Value]],D494&lt;E494,D493&lt;E493,D492&lt;E492,D491&lt;E491,D490&lt;E490,D489&lt;E489,D488&lt;E488)</f>
        <v>0</v>
      </c>
      <c r="Q495" s="3" t="b">
        <f>AND(Table1689106[[#This Row],[Measured Value]]&gt;E494,E494&gt;E493,E493&gt;E492,E492&gt;E491,E491&gt;E490)</f>
        <v>0</v>
      </c>
      <c r="R495" s="3" t="b">
        <f>AND(Table1689106[[#This Row],[Measured Value]]&lt;E494,E494&lt;E493,E493&lt;E492,E492&lt;E491,E491&lt;E490)</f>
        <v>0</v>
      </c>
      <c r="S495" s="3" t="b">
        <f>AND(Table1689106[[#This Row],[Measured Value]]&gt;E494,E494&lt;E493,E493&gt;E492,E492&lt;E491,E491&gt;E490,E490&lt;E489,E489&gt;E488,E488&lt;E487,E487&gt;E486,E486&lt;E485,E485&gt;E484,E484&lt;E483,E483&gt;E482)</f>
        <v>0</v>
      </c>
      <c r="T495" s="3" t="b">
        <f>AND(Table1689106[[#This Row],[Measured Value]]&lt;F494,F494&gt;F493,F493&lt;F492,F492&gt;F491,F491&lt;F490,F490&gt;F489,F489&lt;F488,F488&gt;F487,F487&lt;F486,F486&gt;F485,F485&lt;F484,F484&gt;F483,F483&lt;F482)</f>
        <v>0</v>
      </c>
      <c r="AB495"/>
      <c r="AC495"/>
      <c r="AH495"/>
    </row>
    <row r="496" spans="1:34" x14ac:dyDescent="0.25">
      <c r="A496" s="2">
        <v>43383</v>
      </c>
      <c r="B496" s="17">
        <v>635</v>
      </c>
      <c r="C496" s="21" t="s">
        <v>30</v>
      </c>
      <c r="D496" s="25">
        <v>3.52</v>
      </c>
      <c r="E496" s="22">
        <f>'[1]pH meter #2__083118AM'!$O$2</f>
        <v>3.5073563535911592</v>
      </c>
      <c r="F4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43383.274305555555</v>
      </c>
      <c r="G496" s="6">
        <f>Table1689106[[#This Row],[Mean Value]]+$V$2</f>
        <v>3.527303060242065</v>
      </c>
      <c r="H496" s="6">
        <f>Table1689106[[#This Row],[Mean Value]]-$V$2</f>
        <v>3.4874096469402533</v>
      </c>
      <c r="I496" s="26">
        <f>Table1689106[[#This Row],[Mean Value]]+$W$2</f>
        <v>3.5472497668929703</v>
      </c>
      <c r="J496" s="26">
        <f>Table1689106[[#This Row],[Mean Value]]-($W$2)</f>
        <v>3.467462940289348</v>
      </c>
      <c r="K496" s="8">
        <f>Table1689106[[#This Row],[Mean Value]]+$X$2</f>
        <v>3.5671964735438761</v>
      </c>
      <c r="L496" s="9">
        <f>Table1689106[[#This Row],[Mean Value]]-$X$2</f>
        <v>3.4475162336384422</v>
      </c>
      <c r="M496" s="23" t="str">
        <f t="array" ref="M496">IF(OR(D496&lt;$AF$2, D496&gt;$AE$2), "Yes", "No")</f>
        <v>No</v>
      </c>
      <c r="N496" s="3"/>
      <c r="O496" s="3" t="b">
        <f>AND(Table1689106[[#This Row],[Measured Value]]&gt;Table1689106[[#This Row],[Mean Value]],D495&gt;E495,D494&gt;E494,D493&gt;E493,D492&gt;E492,D491&gt;E491,D490&gt;E490,D489&gt;E489)</f>
        <v>0</v>
      </c>
      <c r="P496" s="3" t="b">
        <f>AND(Table1689106[[#This Row],[Measured Value]]&lt;Table1689106[[#This Row],[Mean Value]],D495&lt;E495,D494&lt;E494,D493&lt;E493,D492&lt;E492,D491&lt;E491,D490&lt;E490,D489&lt;E489)</f>
        <v>0</v>
      </c>
      <c r="Q496" s="3" t="b">
        <f>AND(Table1689106[[#This Row],[Measured Value]]&gt;E495,E495&gt;E494,E494&gt;E493,E493&gt;E492,E492&gt;E491)</f>
        <v>0</v>
      </c>
      <c r="R496" s="3" t="b">
        <f>AND(Table1689106[[#This Row],[Measured Value]]&lt;E495,E495&lt;E494,E494&lt;E493,E493&lt;E492,E492&lt;E491)</f>
        <v>0</v>
      </c>
      <c r="S496" s="3" t="b">
        <f>AND(Table1689106[[#This Row],[Measured Value]]&gt;E495,E495&lt;E494,E494&gt;E493,E493&lt;E492,E492&gt;E491,E491&lt;E490,E490&gt;E489,E489&lt;E488,E488&gt;E487,E487&lt;E486,E486&gt;E485,E485&lt;E484,E484&gt;E483)</f>
        <v>0</v>
      </c>
      <c r="T496" s="3" t="b">
        <f>AND(Table1689106[[#This Row],[Measured Value]]&lt;F495,F495&gt;F494,F494&lt;F493,F493&gt;F492,F492&lt;F491,F491&gt;F490,F490&lt;F489,F489&gt;F488,F488&lt;F487,F487&gt;F486,F486&lt;F485,F485&gt;F484,F484&lt;F483)</f>
        <v>0</v>
      </c>
      <c r="AB496"/>
      <c r="AC496"/>
      <c r="AH496"/>
    </row>
    <row r="497" spans="1:34" x14ac:dyDescent="0.25">
      <c r="A497" s="2">
        <v>43383</v>
      </c>
      <c r="B497" s="17">
        <v>655</v>
      </c>
      <c r="C497" s="21" t="s">
        <v>30</v>
      </c>
      <c r="D497" s="25">
        <v>3.52</v>
      </c>
      <c r="E497" s="22">
        <f>'[1]pH meter #2__083118AM'!$O$2</f>
        <v>3.5073563535911592</v>
      </c>
      <c r="F4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43383.288194444445</v>
      </c>
      <c r="G497" s="6">
        <f>Table1689106[[#This Row],[Mean Value]]+$V$2</f>
        <v>3.527303060242065</v>
      </c>
      <c r="H497" s="6">
        <f>Table1689106[[#This Row],[Mean Value]]-$V$2</f>
        <v>3.4874096469402533</v>
      </c>
      <c r="I497" s="26">
        <f>Table1689106[[#This Row],[Mean Value]]+$W$2</f>
        <v>3.5472497668929703</v>
      </c>
      <c r="J497" s="26">
        <f>Table1689106[[#This Row],[Mean Value]]-($W$2)</f>
        <v>3.467462940289348</v>
      </c>
      <c r="K497" s="8">
        <f>Table1689106[[#This Row],[Mean Value]]+$X$2</f>
        <v>3.5671964735438761</v>
      </c>
      <c r="L497" s="9">
        <f>Table1689106[[#This Row],[Mean Value]]-$X$2</f>
        <v>3.4475162336384422</v>
      </c>
      <c r="M497" s="23" t="str">
        <f t="array" ref="M497">IF(OR(D497&lt;$AF$2, D497&gt;$AE$2), "Yes", "No")</f>
        <v>No</v>
      </c>
      <c r="N497" s="3"/>
      <c r="O497" s="3" t="b">
        <f>AND(Table1689106[[#This Row],[Measured Value]]&gt;Table1689106[[#This Row],[Mean Value]],D496&gt;E496,D495&gt;E495,D494&gt;E494,D493&gt;E493,D492&gt;E492,D491&gt;E491,D490&gt;E490)</f>
        <v>0</v>
      </c>
      <c r="P497" s="3" t="b">
        <f>AND(Table1689106[[#This Row],[Measured Value]]&lt;Table1689106[[#This Row],[Mean Value]],D496&lt;E496,D495&lt;E495,D494&lt;E494,D493&lt;E493,D492&lt;E492,D491&lt;E491,D490&lt;E490)</f>
        <v>0</v>
      </c>
      <c r="Q497" s="3" t="b">
        <f>AND(Table1689106[[#This Row],[Measured Value]]&gt;E496,E496&gt;E495,E495&gt;E494,E494&gt;E493,E493&gt;E492)</f>
        <v>0</v>
      </c>
      <c r="R497" s="3" t="b">
        <f>AND(Table1689106[[#This Row],[Measured Value]]&lt;E496,E496&lt;E495,E495&lt;E494,E494&lt;E493,E493&lt;E492)</f>
        <v>0</v>
      </c>
      <c r="S497" s="3" t="b">
        <f>AND(Table1689106[[#This Row],[Measured Value]]&gt;E496,E496&lt;E495,E495&gt;E494,E494&lt;E493,E493&gt;E492,E492&lt;E491,E491&gt;E490,E490&lt;E489,E489&gt;E488,E488&lt;E487,E487&gt;E486,E486&lt;E485,E485&gt;E484)</f>
        <v>0</v>
      </c>
      <c r="T497" s="3" t="b">
        <f>AND(Table1689106[[#This Row],[Measured Value]]&lt;F496,F496&gt;F495,F495&lt;F494,F494&gt;F493,F493&lt;F492,F492&gt;F491,F491&lt;F490,F490&gt;F489,F489&lt;F488,F488&gt;F487,F487&lt;F486,F486&gt;F485,F485&lt;F484)</f>
        <v>0</v>
      </c>
      <c r="AB497"/>
      <c r="AC497"/>
      <c r="AH497"/>
    </row>
    <row r="498" spans="1:34" x14ac:dyDescent="0.25">
      <c r="A498" s="2">
        <v>43383</v>
      </c>
      <c r="B498" s="17">
        <v>722</v>
      </c>
      <c r="C498" s="21" t="s">
        <v>31</v>
      </c>
      <c r="D498" s="25">
        <v>3.52</v>
      </c>
      <c r="E498" s="22">
        <f>'[1]pH meter #2__083118AM'!$O$2</f>
        <v>3.5073563535911592</v>
      </c>
      <c r="F4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43383.306944444441</v>
      </c>
      <c r="G498" s="6">
        <f>Table1689106[[#This Row],[Mean Value]]+$V$2</f>
        <v>3.527303060242065</v>
      </c>
      <c r="H498" s="6">
        <f>Table1689106[[#This Row],[Mean Value]]-$V$2</f>
        <v>3.4874096469402533</v>
      </c>
      <c r="I498" s="26">
        <f>Table1689106[[#This Row],[Mean Value]]+$W$2</f>
        <v>3.5472497668929703</v>
      </c>
      <c r="J498" s="26">
        <f>Table1689106[[#This Row],[Mean Value]]-($W$2)</f>
        <v>3.467462940289348</v>
      </c>
      <c r="K498" s="8">
        <f>Table1689106[[#This Row],[Mean Value]]+$X$2</f>
        <v>3.5671964735438761</v>
      </c>
      <c r="L498" s="9">
        <f>Table1689106[[#This Row],[Mean Value]]-$X$2</f>
        <v>3.4475162336384422</v>
      </c>
      <c r="M498" s="23" t="str">
        <f t="array" ref="M498">IF(OR(D498&lt;$AF$2, D498&gt;$AE$2), "Yes", "No")</f>
        <v>No</v>
      </c>
      <c r="N498" s="3"/>
      <c r="O498" s="3" t="b">
        <f>AND(Table1689106[[#This Row],[Measured Value]]&gt;Table1689106[[#This Row],[Mean Value]],D497&gt;E497,D496&gt;E496,D495&gt;E495,D494&gt;E494,D493&gt;E493,D492&gt;E492,D491&gt;E491)</f>
        <v>0</v>
      </c>
      <c r="P498" s="3" t="b">
        <f>AND(Table1689106[[#This Row],[Measured Value]]&lt;Table1689106[[#This Row],[Mean Value]],D497&lt;E497,D496&lt;E496,D495&lt;E495,D494&lt;E494,D493&lt;E493,D492&lt;E492,D491&lt;E491)</f>
        <v>0</v>
      </c>
      <c r="Q498" s="3" t="b">
        <f>AND(Table1689106[[#This Row],[Measured Value]]&gt;E497,E497&gt;E496,E496&gt;E495,E495&gt;E494,E494&gt;E493)</f>
        <v>0</v>
      </c>
      <c r="R498" s="3" t="b">
        <f>AND(Table1689106[[#This Row],[Measured Value]]&lt;E497,E497&lt;E496,E496&lt;E495,E495&lt;E494,E494&lt;E493)</f>
        <v>0</v>
      </c>
      <c r="S498" s="3" t="b">
        <f>AND(Table1689106[[#This Row],[Measured Value]]&gt;E497,E497&lt;E496,E496&gt;E495,E495&lt;E494,E494&gt;E493,E493&lt;E492,E492&gt;E491,E491&lt;E490,E490&gt;E489,E489&lt;E488,E488&gt;E487,E487&lt;E486,E486&gt;E485)</f>
        <v>0</v>
      </c>
      <c r="T498" s="3" t="b">
        <f>AND(Table1689106[[#This Row],[Measured Value]]&lt;F497,F497&gt;F496,F496&lt;F495,F495&gt;F494,F494&lt;F493,F493&gt;F492,F492&lt;F491,F491&gt;F490,F490&lt;F489,F489&gt;F488,F488&lt;F487,F487&gt;F486,F486&lt;F485)</f>
        <v>0</v>
      </c>
      <c r="AB498"/>
      <c r="AC498"/>
      <c r="AH498"/>
    </row>
    <row r="499" spans="1:34" x14ac:dyDescent="0.25">
      <c r="A499" s="2">
        <v>43383</v>
      </c>
      <c r="B499" s="17">
        <v>749</v>
      </c>
      <c r="C499" s="21" t="s">
        <v>31</v>
      </c>
      <c r="D499" s="25">
        <v>3.51</v>
      </c>
      <c r="E499" s="22">
        <f>'[1]pH meter #2__083118AM'!$O$2</f>
        <v>3.5073563535911592</v>
      </c>
      <c r="F4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43383.325694444444</v>
      </c>
      <c r="G499" s="6">
        <f>Table1689106[[#This Row],[Mean Value]]+$V$2</f>
        <v>3.527303060242065</v>
      </c>
      <c r="H499" s="6">
        <f>Table1689106[[#This Row],[Mean Value]]-$V$2</f>
        <v>3.4874096469402533</v>
      </c>
      <c r="I499" s="26">
        <f>Table1689106[[#This Row],[Mean Value]]+$W$2</f>
        <v>3.5472497668929703</v>
      </c>
      <c r="J499" s="26">
        <f>Table1689106[[#This Row],[Mean Value]]-($W$2)</f>
        <v>3.467462940289348</v>
      </c>
      <c r="K499" s="8">
        <f>Table1689106[[#This Row],[Mean Value]]+$X$2</f>
        <v>3.5671964735438761</v>
      </c>
      <c r="L499" s="9">
        <f>Table1689106[[#This Row],[Mean Value]]-$X$2</f>
        <v>3.4475162336384422</v>
      </c>
      <c r="M499" s="23" t="str">
        <f t="array" ref="M499">IF(OR(D499&lt;$AF$2, D499&gt;$AE$2), "Yes", "No")</f>
        <v>No</v>
      </c>
      <c r="N499" s="3"/>
      <c r="O499" s="3" t="b">
        <f>AND(Table1689106[[#This Row],[Measured Value]]&gt;Table1689106[[#This Row],[Mean Value]],D498&gt;E498,D497&gt;E497,D496&gt;E496,D495&gt;E495,D494&gt;E494,D493&gt;E493,D492&gt;E492)</f>
        <v>0</v>
      </c>
      <c r="P499" s="3" t="b">
        <f>AND(Table1689106[[#This Row],[Measured Value]]&lt;Table1689106[[#This Row],[Mean Value]],D498&lt;E498,D497&lt;E497,D496&lt;E496,D495&lt;E495,D494&lt;E494,D493&lt;E493,D492&lt;E492)</f>
        <v>0</v>
      </c>
      <c r="Q499" s="3" t="b">
        <f>AND(Table1689106[[#This Row],[Measured Value]]&gt;E498,E498&gt;E497,E497&gt;E496,E496&gt;E495,E495&gt;E494)</f>
        <v>0</v>
      </c>
      <c r="R499" s="3" t="b">
        <f>AND(Table1689106[[#This Row],[Measured Value]]&lt;E498,E498&lt;E497,E497&lt;E496,E496&lt;E495,E495&lt;E494)</f>
        <v>0</v>
      </c>
      <c r="S499" s="3" t="b">
        <f>AND(Table1689106[[#This Row],[Measured Value]]&gt;E498,E498&lt;E497,E497&gt;E496,E496&lt;E495,E495&gt;E494,E494&lt;E493,E493&gt;E492,E492&lt;E491,E491&gt;E490,E490&lt;E489,E489&gt;E488,E488&lt;E487,E487&gt;E486)</f>
        <v>0</v>
      </c>
      <c r="T499" s="3" t="b">
        <f>AND(Table1689106[[#This Row],[Measured Value]]&lt;F498,F498&gt;F497,F497&lt;F496,F496&gt;F495,F495&lt;F494,F494&gt;F493,F493&lt;F492,F492&gt;F491,F491&lt;F490,F490&gt;F489,F489&lt;F488,F488&gt;F487,F487&lt;F486)</f>
        <v>0</v>
      </c>
      <c r="AB499"/>
      <c r="AC499"/>
      <c r="AH499"/>
    </row>
    <row r="500" spans="1:34" x14ac:dyDescent="0.25">
      <c r="A500" s="2">
        <v>43383</v>
      </c>
      <c r="B500" s="17">
        <v>819</v>
      </c>
      <c r="C500" s="21" t="s">
        <v>31</v>
      </c>
      <c r="D500" s="25">
        <v>3.51</v>
      </c>
      <c r="E500" s="22">
        <f>'[1]pH meter #2__083118AM'!$O$2</f>
        <v>3.5073563535911592</v>
      </c>
      <c r="F5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43383.34652777778</v>
      </c>
      <c r="G500" s="6">
        <f>Table1689106[[#This Row],[Mean Value]]+$V$2</f>
        <v>3.527303060242065</v>
      </c>
      <c r="H500" s="6">
        <f>Table1689106[[#This Row],[Mean Value]]-$V$2</f>
        <v>3.4874096469402533</v>
      </c>
      <c r="I500" s="26">
        <f>Table1689106[[#This Row],[Mean Value]]+$W$2</f>
        <v>3.5472497668929703</v>
      </c>
      <c r="J500" s="26">
        <f>Table1689106[[#This Row],[Mean Value]]-($W$2)</f>
        <v>3.467462940289348</v>
      </c>
      <c r="K500" s="8">
        <f>Table1689106[[#This Row],[Mean Value]]+$X$2</f>
        <v>3.5671964735438761</v>
      </c>
      <c r="L500" s="9">
        <f>Table1689106[[#This Row],[Mean Value]]-$X$2</f>
        <v>3.4475162336384422</v>
      </c>
      <c r="M500" s="23" t="str">
        <f t="array" ref="M500">IF(OR(D500&lt;$AF$2, D500&gt;$AE$2), "Yes", "No")</f>
        <v>No</v>
      </c>
      <c r="N500" s="3"/>
      <c r="O500" s="3" t="b">
        <f>AND(Table1689106[[#This Row],[Measured Value]]&gt;Table1689106[[#This Row],[Mean Value]],D499&gt;E499,D498&gt;E498,D497&gt;E497,D496&gt;E496,D495&gt;E495,D494&gt;E494,D493&gt;E493)</f>
        <v>0</v>
      </c>
      <c r="P500" s="3" t="b">
        <f>AND(Table1689106[[#This Row],[Measured Value]]&lt;Table1689106[[#This Row],[Mean Value]],D499&lt;E499,D498&lt;E498,D497&lt;E497,D496&lt;E496,D495&lt;E495,D494&lt;E494,D493&lt;E493)</f>
        <v>0</v>
      </c>
      <c r="Q500" s="3" t="b">
        <f>AND(Table1689106[[#This Row],[Measured Value]]&gt;E499,E499&gt;E498,E498&gt;E497,E497&gt;E496,E496&gt;E495)</f>
        <v>0</v>
      </c>
      <c r="R500" s="3" t="b">
        <f>AND(Table1689106[[#This Row],[Measured Value]]&lt;E499,E499&lt;E498,E498&lt;E497,E497&lt;E496,E496&lt;E495)</f>
        <v>0</v>
      </c>
      <c r="S500" s="3" t="b">
        <f>AND(Table1689106[[#This Row],[Measured Value]]&gt;E499,E499&lt;E498,E498&gt;E497,E497&lt;E496,E496&gt;E495,E495&lt;E494,E494&gt;E493,E493&lt;E492,E492&gt;E491,E491&lt;E490,E490&gt;E489,E489&lt;E488,E488&gt;E487)</f>
        <v>0</v>
      </c>
      <c r="T500" s="3" t="b">
        <f>AND(Table1689106[[#This Row],[Measured Value]]&lt;F499,F499&gt;F498,F498&lt;F497,F497&gt;F496,F496&lt;F495,F495&gt;F494,F494&lt;F493,F493&gt;F492,F492&lt;F491,F491&gt;F490,F490&lt;F489,F489&gt;F488,F488&lt;F487)</f>
        <v>0</v>
      </c>
      <c r="AB500"/>
      <c r="AC500"/>
      <c r="AH500"/>
    </row>
    <row r="501" spans="1:34" x14ac:dyDescent="0.25">
      <c r="A501" s="2">
        <v>43383</v>
      </c>
      <c r="B501" s="17">
        <v>830</v>
      </c>
      <c r="C501" s="21" t="s">
        <v>35</v>
      </c>
      <c r="D501" s="25">
        <v>3.51</v>
      </c>
      <c r="E501" s="22">
        <f>'[1]pH meter #2__083118AM'!$O$2</f>
        <v>3.5073563535911592</v>
      </c>
      <c r="F5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43383.354166666664</v>
      </c>
      <c r="G501" s="6">
        <f>Table1689106[[#This Row],[Mean Value]]+$V$2</f>
        <v>3.527303060242065</v>
      </c>
      <c r="H501" s="6">
        <f>Table1689106[[#This Row],[Mean Value]]-$V$2</f>
        <v>3.4874096469402533</v>
      </c>
      <c r="I501" s="26">
        <f>Table1689106[[#This Row],[Mean Value]]+$W$2</f>
        <v>3.5472497668929703</v>
      </c>
      <c r="J501" s="26">
        <f>Table1689106[[#This Row],[Mean Value]]-($W$2)</f>
        <v>3.467462940289348</v>
      </c>
      <c r="K501" s="8">
        <f>Table1689106[[#This Row],[Mean Value]]+$X$2</f>
        <v>3.5671964735438761</v>
      </c>
      <c r="L501" s="9">
        <f>Table1689106[[#This Row],[Mean Value]]-$X$2</f>
        <v>3.4475162336384422</v>
      </c>
      <c r="M501" s="23" t="str">
        <f t="array" ref="M501">IF(OR(D501&lt;$AF$2, D501&gt;$AE$2), "Yes", "No")</f>
        <v>No</v>
      </c>
      <c r="N501" s="3"/>
      <c r="O501" s="3" t="b">
        <f>AND(Table1689106[[#This Row],[Measured Value]]&gt;Table1689106[[#This Row],[Mean Value]],D500&gt;E500,D499&gt;E499,D498&gt;E498,D497&gt;E497,D496&gt;E496,D495&gt;E495,D494&gt;E494)</f>
        <v>1</v>
      </c>
      <c r="P501" s="3" t="b">
        <f>AND(Table1689106[[#This Row],[Measured Value]]&lt;Table1689106[[#This Row],[Mean Value]],D500&lt;E500,D499&lt;E499,D498&lt;E498,D497&lt;E497,D496&lt;E496,D495&lt;E495,D494&lt;E494)</f>
        <v>0</v>
      </c>
      <c r="Q501" s="3" t="b">
        <f>AND(Table1689106[[#This Row],[Measured Value]]&gt;E500,E500&gt;E499,E499&gt;E498,E498&gt;E497,E497&gt;E496)</f>
        <v>0</v>
      </c>
      <c r="R501" s="3" t="b">
        <f>AND(Table1689106[[#This Row],[Measured Value]]&lt;E500,E500&lt;E499,E499&lt;E498,E498&lt;E497,E497&lt;E496)</f>
        <v>0</v>
      </c>
      <c r="S501" s="3" t="b">
        <f>AND(Table1689106[[#This Row],[Measured Value]]&gt;E500,E500&lt;E499,E499&gt;E498,E498&lt;E497,E497&gt;E496,E496&lt;E495,E495&gt;E494,E494&lt;E493,E493&gt;E492,E492&lt;E491,E491&gt;E490,E490&lt;E489,E489&gt;E488)</f>
        <v>0</v>
      </c>
      <c r="T501" s="3" t="b">
        <f>AND(Table1689106[[#This Row],[Measured Value]]&lt;F500,F500&gt;F499,F499&lt;F498,F498&gt;F497,F497&lt;F496,F496&gt;F495,F495&lt;F494,F494&gt;F493,F493&lt;F492,F492&gt;F491,F491&lt;F490,F490&gt;F489,F489&lt;F488)</f>
        <v>0</v>
      </c>
      <c r="AB501"/>
      <c r="AC501"/>
      <c r="AH501"/>
    </row>
    <row r="502" spans="1:34" x14ac:dyDescent="0.25">
      <c r="A502" s="2">
        <v>43383</v>
      </c>
      <c r="B502" s="17">
        <v>919</v>
      </c>
      <c r="C502" s="21" t="s">
        <v>31</v>
      </c>
      <c r="D502" s="25">
        <v>3.51</v>
      </c>
      <c r="E502" s="22">
        <f>'[1]pH meter #2__083118AM'!$O$2</f>
        <v>3.5073563535911592</v>
      </c>
      <c r="F5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43383.388194444444</v>
      </c>
      <c r="G502" s="6">
        <f>Table1689106[[#This Row],[Mean Value]]+$V$2</f>
        <v>3.527303060242065</v>
      </c>
      <c r="H502" s="6">
        <f>Table1689106[[#This Row],[Mean Value]]-$V$2</f>
        <v>3.4874096469402533</v>
      </c>
      <c r="I502" s="26">
        <f>Table1689106[[#This Row],[Mean Value]]+$W$2</f>
        <v>3.5472497668929703</v>
      </c>
      <c r="J502" s="26">
        <f>Table1689106[[#This Row],[Mean Value]]-($W$2)</f>
        <v>3.467462940289348</v>
      </c>
      <c r="K502" s="8">
        <f>Table1689106[[#This Row],[Mean Value]]+$X$2</f>
        <v>3.5671964735438761</v>
      </c>
      <c r="L502" s="9">
        <f>Table1689106[[#This Row],[Mean Value]]-$X$2</f>
        <v>3.4475162336384422</v>
      </c>
      <c r="M502" s="23" t="str">
        <f t="array" ref="M502">IF(OR(D502&lt;$AF$2, D502&gt;$AE$2), "Yes", "No")</f>
        <v>No</v>
      </c>
      <c r="N502" s="3"/>
      <c r="O502" s="3" t="b">
        <f>AND(Table1689106[[#This Row],[Measured Value]]&gt;Table1689106[[#This Row],[Mean Value]],D501&gt;E501,D500&gt;E500,D499&gt;E499,D498&gt;E498,D497&gt;E497,D496&gt;E496,D495&gt;E495)</f>
        <v>1</v>
      </c>
      <c r="P502" s="3" t="b">
        <f>AND(Table1689106[[#This Row],[Measured Value]]&lt;Table1689106[[#This Row],[Mean Value]],D501&lt;E501,D500&lt;E500,D499&lt;E499,D498&lt;E498,D497&lt;E497,D496&lt;E496,D495&lt;E495)</f>
        <v>0</v>
      </c>
      <c r="Q502" s="3" t="b">
        <f>AND(Table1689106[[#This Row],[Measured Value]]&gt;E501,E501&gt;E500,E500&gt;E499,E499&gt;E498,E498&gt;E497)</f>
        <v>0</v>
      </c>
      <c r="R502" s="3" t="b">
        <f>AND(Table1689106[[#This Row],[Measured Value]]&lt;E501,E501&lt;E500,E500&lt;E499,E499&lt;E498,E498&lt;E497)</f>
        <v>0</v>
      </c>
      <c r="S502" s="3" t="b">
        <f>AND(Table1689106[[#This Row],[Measured Value]]&gt;E501,E501&lt;E500,E500&gt;E499,E499&lt;E498,E498&gt;E497,E497&lt;E496,E496&gt;E495,E495&lt;E494,E494&gt;E493,E493&lt;E492,E492&gt;E491,E491&lt;E490,E490&gt;E489)</f>
        <v>0</v>
      </c>
      <c r="T502" s="3" t="b">
        <f>AND(Table1689106[[#This Row],[Measured Value]]&lt;F501,F501&gt;F500,F500&lt;F499,F499&gt;F498,F498&lt;F497,F497&gt;F496,F496&lt;F495,F495&gt;F494,F494&lt;F493,F493&gt;F492,F492&lt;F491,F491&gt;F490,F490&lt;F489)</f>
        <v>0</v>
      </c>
      <c r="AB502"/>
      <c r="AC502"/>
      <c r="AH502"/>
    </row>
    <row r="503" spans="1:34" x14ac:dyDescent="0.25">
      <c r="A503" s="2">
        <v>43383</v>
      </c>
      <c r="B503" s="17">
        <v>1005</v>
      </c>
      <c r="C503" s="21" t="s">
        <v>37</v>
      </c>
      <c r="D503" s="25">
        <v>3.49</v>
      </c>
      <c r="E503" s="22">
        <f>'[1]pH meter #2__083118AM'!$O$2</f>
        <v>3.5073563535911592</v>
      </c>
      <c r="F5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43383.420138888891</v>
      </c>
      <c r="G503" s="6">
        <f>Table1689106[[#This Row],[Mean Value]]+$V$2</f>
        <v>3.527303060242065</v>
      </c>
      <c r="H503" s="6">
        <f>Table1689106[[#This Row],[Mean Value]]-$V$2</f>
        <v>3.4874096469402533</v>
      </c>
      <c r="I503" s="26">
        <f>Table1689106[[#This Row],[Mean Value]]+$W$2</f>
        <v>3.5472497668929703</v>
      </c>
      <c r="J503" s="26">
        <f>Table1689106[[#This Row],[Mean Value]]-($W$2)</f>
        <v>3.467462940289348</v>
      </c>
      <c r="K503" s="8">
        <f>Table1689106[[#This Row],[Mean Value]]+$X$2</f>
        <v>3.5671964735438761</v>
      </c>
      <c r="L503" s="9">
        <f>Table1689106[[#This Row],[Mean Value]]-$X$2</f>
        <v>3.4475162336384422</v>
      </c>
      <c r="M503" s="23" t="str">
        <f t="array" ref="M503">IF(OR(D503&lt;$AF$2, D503&gt;$AE$2), "Yes", "No")</f>
        <v>No</v>
      </c>
      <c r="N503" s="3"/>
      <c r="O503" s="3" t="b">
        <f>AND(Table1689106[[#This Row],[Measured Value]]&gt;Table1689106[[#This Row],[Mean Value]],D502&gt;E502,D501&gt;E501,D500&gt;E500,D499&gt;E499,D498&gt;E498,D497&gt;E497,D496&gt;E496)</f>
        <v>0</v>
      </c>
      <c r="P503" s="3" t="b">
        <f>AND(Table1689106[[#This Row],[Measured Value]]&lt;Table1689106[[#This Row],[Mean Value]],D502&lt;E502,D501&lt;E501,D500&lt;E500,D499&lt;E499,D498&lt;E498,D497&lt;E497,D496&lt;E496)</f>
        <v>0</v>
      </c>
      <c r="Q503" s="3" t="b">
        <f>AND(Table1689106[[#This Row],[Measured Value]]&gt;E502,E502&gt;E501,E501&gt;E500,E500&gt;E499,E499&gt;E498)</f>
        <v>0</v>
      </c>
      <c r="R503" s="3" t="b">
        <f>AND(Table1689106[[#This Row],[Measured Value]]&lt;E502,E502&lt;E501,E501&lt;E500,E500&lt;E499,E499&lt;E498)</f>
        <v>0</v>
      </c>
      <c r="S503" s="3" t="b">
        <f>AND(Table1689106[[#This Row],[Measured Value]]&gt;E502,E502&lt;E501,E501&gt;E500,E500&lt;E499,E499&gt;E498,E498&lt;E497,E497&gt;E496,E496&lt;E495,E495&gt;E494,E494&lt;E493,E493&gt;E492,E492&lt;E491,E491&gt;E490)</f>
        <v>0</v>
      </c>
      <c r="T503" s="3" t="b">
        <f>AND(Table1689106[[#This Row],[Measured Value]]&lt;F502,F502&gt;F501,F501&lt;F500,F500&gt;F499,F499&lt;F498,F498&gt;F497,F497&lt;F496,F496&gt;F495,F495&lt;F494,F494&gt;F493,F493&lt;F492,F492&gt;F491,F491&lt;F490)</f>
        <v>0</v>
      </c>
      <c r="AB503"/>
      <c r="AC503"/>
      <c r="AH503"/>
    </row>
    <row r="504" spans="1:34" x14ac:dyDescent="0.25">
      <c r="A504" s="2">
        <v>43383</v>
      </c>
      <c r="B504" s="17">
        <v>1044</v>
      </c>
      <c r="C504" s="21" t="s">
        <v>32</v>
      </c>
      <c r="D504" s="25">
        <v>3.51</v>
      </c>
      <c r="E504" s="22">
        <f>'[1]pH meter #2__083118AM'!$O$2</f>
        <v>3.5073563535911592</v>
      </c>
      <c r="F5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43383.447222222225</v>
      </c>
      <c r="G504" s="6">
        <f>Table1689106[[#This Row],[Mean Value]]+$V$2</f>
        <v>3.527303060242065</v>
      </c>
      <c r="H504" s="6">
        <f>Table1689106[[#This Row],[Mean Value]]-$V$2</f>
        <v>3.4874096469402533</v>
      </c>
      <c r="I504" s="26">
        <f>Table1689106[[#This Row],[Mean Value]]+$W$2</f>
        <v>3.5472497668929703</v>
      </c>
      <c r="J504" s="26">
        <f>Table1689106[[#This Row],[Mean Value]]-($W$2)</f>
        <v>3.467462940289348</v>
      </c>
      <c r="K504" s="8">
        <f>Table1689106[[#This Row],[Mean Value]]+$X$2</f>
        <v>3.5671964735438761</v>
      </c>
      <c r="L504" s="9">
        <f>Table1689106[[#This Row],[Mean Value]]-$X$2</f>
        <v>3.4475162336384422</v>
      </c>
      <c r="M504" s="23" t="str">
        <f t="array" ref="M504">IF(OR(D504&lt;$AF$2, D504&gt;$AE$2), "Yes", "No")</f>
        <v>No</v>
      </c>
      <c r="N504" s="3"/>
      <c r="O504" s="3" t="b">
        <f>AND(Table1689106[[#This Row],[Measured Value]]&gt;Table1689106[[#This Row],[Mean Value]],D503&gt;E503,D502&gt;E502,D501&gt;E501,D500&gt;E500,D499&gt;E499,D498&gt;E498,D497&gt;E497)</f>
        <v>0</v>
      </c>
      <c r="P504" s="3" t="b">
        <f>AND(Table1689106[[#This Row],[Measured Value]]&lt;Table1689106[[#This Row],[Mean Value]],D503&lt;E503,D502&lt;E502,D501&lt;E501,D500&lt;E500,D499&lt;E499,D498&lt;E498,D497&lt;E497)</f>
        <v>0</v>
      </c>
      <c r="Q504" s="3" t="b">
        <f>AND(Table1689106[[#This Row],[Measured Value]]&gt;E503,E503&gt;E502,E502&gt;E501,E501&gt;E500,E500&gt;E499)</f>
        <v>0</v>
      </c>
      <c r="R504" s="3" t="b">
        <f>AND(Table1689106[[#This Row],[Measured Value]]&lt;E503,E503&lt;E502,E502&lt;E501,E501&lt;E500,E500&lt;E499)</f>
        <v>0</v>
      </c>
      <c r="S504" s="3" t="b">
        <f>AND(Table1689106[[#This Row],[Measured Value]]&gt;E503,E503&lt;E502,E502&gt;E501,E501&lt;E500,E500&gt;E499,E499&lt;E498,E498&gt;E497,E497&lt;E496,E496&gt;E495,E495&lt;E494,E494&gt;E493,E493&lt;E492,E492&gt;E491)</f>
        <v>0</v>
      </c>
      <c r="T504" s="3" t="b">
        <f>AND(Table1689106[[#This Row],[Measured Value]]&lt;F503,F503&gt;F502,F502&lt;F501,F501&gt;F500,F500&lt;F499,F499&gt;F498,F498&lt;F497,F497&gt;F496,F496&lt;F495,F495&gt;F494,F494&lt;F493,F493&gt;F492,F492&lt;F491)</f>
        <v>0</v>
      </c>
      <c r="AB504"/>
      <c r="AC504"/>
      <c r="AH504"/>
    </row>
    <row r="505" spans="1:34" x14ac:dyDescent="0.25">
      <c r="A505" s="2">
        <v>43383</v>
      </c>
      <c r="B505" s="17">
        <v>1105</v>
      </c>
      <c r="C505" s="21" t="s">
        <v>32</v>
      </c>
      <c r="D505" s="25">
        <v>3.48</v>
      </c>
      <c r="E505" s="22">
        <f>'[1]pH meter #2__083118AM'!$O$2</f>
        <v>3.5073563535911592</v>
      </c>
      <c r="F5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43383.461805555555</v>
      </c>
      <c r="G505" s="6">
        <f>Table1689106[[#This Row],[Mean Value]]+$V$2</f>
        <v>3.527303060242065</v>
      </c>
      <c r="H505" s="6">
        <f>Table1689106[[#This Row],[Mean Value]]-$V$2</f>
        <v>3.4874096469402533</v>
      </c>
      <c r="I505" s="26">
        <f>Table1689106[[#This Row],[Mean Value]]+$W$2</f>
        <v>3.5472497668929703</v>
      </c>
      <c r="J505" s="26">
        <f>Table1689106[[#This Row],[Mean Value]]-($W$2)</f>
        <v>3.467462940289348</v>
      </c>
      <c r="K505" s="8">
        <f>Table1689106[[#This Row],[Mean Value]]+$X$2</f>
        <v>3.5671964735438761</v>
      </c>
      <c r="L505" s="9">
        <f>Table1689106[[#This Row],[Mean Value]]-$X$2</f>
        <v>3.4475162336384422</v>
      </c>
      <c r="M505" s="23" t="str">
        <f t="array" ref="M505">IF(OR(D505&lt;$AF$2, D505&gt;$AE$2), "Yes", "No")</f>
        <v>No</v>
      </c>
      <c r="N505" s="3"/>
      <c r="O505" s="3" t="b">
        <f>AND(Table1689106[[#This Row],[Measured Value]]&gt;Table1689106[[#This Row],[Mean Value]],D504&gt;E504,D503&gt;E503,D502&gt;E502,D501&gt;E501,D500&gt;E500,D499&gt;E499,D498&gt;E498)</f>
        <v>0</v>
      </c>
      <c r="P505" s="3" t="b">
        <f>AND(Table1689106[[#This Row],[Measured Value]]&lt;Table1689106[[#This Row],[Mean Value]],D504&lt;E504,D503&lt;E503,D502&lt;E502,D501&lt;E501,D500&lt;E500,D499&lt;E499,D498&lt;E498)</f>
        <v>0</v>
      </c>
      <c r="Q505" s="3" t="b">
        <f>AND(Table1689106[[#This Row],[Measured Value]]&gt;E504,E504&gt;E503,E503&gt;E502,E502&gt;E501,E501&gt;E500)</f>
        <v>0</v>
      </c>
      <c r="R505" s="3" t="b">
        <f>AND(Table1689106[[#This Row],[Measured Value]]&lt;E504,E504&lt;E503,E503&lt;E502,E502&lt;E501,E501&lt;E500)</f>
        <v>0</v>
      </c>
      <c r="S505" s="3" t="b">
        <f>AND(Table1689106[[#This Row],[Measured Value]]&gt;E504,E504&lt;E503,E503&gt;E502,E502&lt;E501,E501&gt;E500,E500&lt;E499,E499&gt;E498,E498&lt;E497,E497&gt;E496,E496&lt;E495,E495&gt;E494,E494&lt;E493,E493&gt;E492)</f>
        <v>0</v>
      </c>
      <c r="T505" s="3" t="b">
        <f>AND(Table1689106[[#This Row],[Measured Value]]&lt;F504,F504&gt;F503,F503&lt;F502,F502&gt;F501,F501&lt;F500,F500&gt;F499,F499&lt;F498,F498&gt;F497,F497&lt;F496,F496&gt;F495,F495&lt;F494,F494&gt;F493,F493&lt;F492)</f>
        <v>0</v>
      </c>
      <c r="AB505"/>
      <c r="AC505"/>
      <c r="AH505"/>
    </row>
    <row r="506" spans="1:34" x14ac:dyDescent="0.25">
      <c r="A506" s="2">
        <v>43383</v>
      </c>
      <c r="B506" s="17">
        <v>1133</v>
      </c>
      <c r="C506" s="21" t="s">
        <v>32</v>
      </c>
      <c r="D506" s="25">
        <v>3.48</v>
      </c>
      <c r="E506" s="22">
        <f>'[1]pH meter #2__083118AM'!$O$2</f>
        <v>3.5073563535911592</v>
      </c>
      <c r="F5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43383.481249999997</v>
      </c>
      <c r="G506" s="6">
        <f>Table1689106[[#This Row],[Mean Value]]+$V$2</f>
        <v>3.527303060242065</v>
      </c>
      <c r="H506" s="6">
        <f>Table1689106[[#This Row],[Mean Value]]-$V$2</f>
        <v>3.4874096469402533</v>
      </c>
      <c r="I506" s="26">
        <f>Table1689106[[#This Row],[Mean Value]]+$W$2</f>
        <v>3.5472497668929703</v>
      </c>
      <c r="J506" s="26">
        <f>Table1689106[[#This Row],[Mean Value]]-($W$2)</f>
        <v>3.467462940289348</v>
      </c>
      <c r="K506" s="8">
        <f>Table1689106[[#This Row],[Mean Value]]+$X$2</f>
        <v>3.5671964735438761</v>
      </c>
      <c r="L506" s="9">
        <f>Table1689106[[#This Row],[Mean Value]]-$X$2</f>
        <v>3.4475162336384422</v>
      </c>
      <c r="M506" s="23" t="str">
        <f t="array" ref="M506">IF(OR(D506&lt;$AF$2, D506&gt;$AE$2), "Yes", "No")</f>
        <v>No</v>
      </c>
      <c r="N506" s="3"/>
      <c r="O506" s="3" t="b">
        <f>AND(Table1689106[[#This Row],[Measured Value]]&gt;Table1689106[[#This Row],[Mean Value]],D505&gt;E505,D504&gt;E504,D503&gt;E503,D502&gt;E502,D501&gt;E501,D500&gt;E500,D499&gt;E499)</f>
        <v>0</v>
      </c>
      <c r="P506" s="3" t="b">
        <f>AND(Table1689106[[#This Row],[Measured Value]]&lt;Table1689106[[#This Row],[Mean Value]],D505&lt;E505,D504&lt;E504,D503&lt;E503,D502&lt;E502,D501&lt;E501,D500&lt;E500,D499&lt;E499)</f>
        <v>0</v>
      </c>
      <c r="Q506" s="3" t="b">
        <f>AND(Table1689106[[#This Row],[Measured Value]]&gt;E505,E505&gt;E504,E504&gt;E503,E503&gt;E502,E502&gt;E501)</f>
        <v>0</v>
      </c>
      <c r="R506" s="3" t="b">
        <f>AND(Table1689106[[#This Row],[Measured Value]]&lt;E505,E505&lt;E504,E504&lt;E503,E503&lt;E502,E502&lt;E501)</f>
        <v>0</v>
      </c>
      <c r="S506" s="3" t="b">
        <f>AND(Table1689106[[#This Row],[Measured Value]]&gt;E505,E505&lt;E504,E504&gt;E503,E503&lt;E502,E502&gt;E501,E501&lt;E500,E500&gt;E499,E499&lt;E498,E498&gt;E497,E497&lt;E496,E496&gt;E495,E495&lt;E494,E494&gt;E493)</f>
        <v>0</v>
      </c>
      <c r="T506" s="3" t="b">
        <f>AND(Table1689106[[#This Row],[Measured Value]]&lt;F505,F505&gt;F504,F504&lt;F503,F503&gt;F502,F502&lt;F501,F501&gt;F500,F500&lt;F499,F499&gt;F498,F498&lt;F497,F497&gt;F496,F496&lt;F495,F495&gt;F494,F494&lt;F493)</f>
        <v>0</v>
      </c>
      <c r="AB506"/>
      <c r="AC506"/>
      <c r="AH506"/>
    </row>
    <row r="507" spans="1:34" x14ac:dyDescent="0.25">
      <c r="A507" s="2">
        <v>43383</v>
      </c>
      <c r="B507" s="17">
        <v>1145</v>
      </c>
      <c r="C507" s="21" t="s">
        <v>31</v>
      </c>
      <c r="D507" s="25">
        <v>3.48</v>
      </c>
      <c r="E507" s="22">
        <f>'[1]pH meter #2__083118AM'!$O$2</f>
        <v>3.5073563535911592</v>
      </c>
      <c r="F5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43383.489583333336</v>
      </c>
      <c r="G507" s="6">
        <f>Table1689106[[#This Row],[Mean Value]]+$V$2</f>
        <v>3.527303060242065</v>
      </c>
      <c r="H507" s="6">
        <f>Table1689106[[#This Row],[Mean Value]]-$V$2</f>
        <v>3.4874096469402533</v>
      </c>
      <c r="I507" s="26">
        <f>Table1689106[[#This Row],[Mean Value]]+$W$2</f>
        <v>3.5472497668929703</v>
      </c>
      <c r="J507" s="26">
        <f>Table1689106[[#This Row],[Mean Value]]-($W$2)</f>
        <v>3.467462940289348</v>
      </c>
      <c r="K507" s="8">
        <f>Table1689106[[#This Row],[Mean Value]]+$X$2</f>
        <v>3.5671964735438761</v>
      </c>
      <c r="L507" s="9">
        <f>Table1689106[[#This Row],[Mean Value]]-$X$2</f>
        <v>3.4475162336384422</v>
      </c>
      <c r="M507" s="23" t="str">
        <f t="array" ref="M507">IF(OR(D507&lt;$AF$2, D507&gt;$AE$2), "Yes", "No")</f>
        <v>No</v>
      </c>
      <c r="N507" s="3"/>
      <c r="O507" s="3" t="b">
        <f>AND(Table1689106[[#This Row],[Measured Value]]&gt;Table1689106[[#This Row],[Mean Value]],D506&gt;E506,D505&gt;E505,D504&gt;E504,D503&gt;E503,D502&gt;E502,D501&gt;E501,D500&gt;E500)</f>
        <v>0</v>
      </c>
      <c r="P507" s="3" t="b">
        <f>AND(Table1689106[[#This Row],[Measured Value]]&lt;Table1689106[[#This Row],[Mean Value]],D506&lt;E506,D505&lt;E505,D504&lt;E504,D503&lt;E503,D502&lt;E502,D501&lt;E501,D500&lt;E500)</f>
        <v>0</v>
      </c>
      <c r="Q507" s="3" t="b">
        <f>AND(Table1689106[[#This Row],[Measured Value]]&gt;E506,E506&gt;E505,E505&gt;E504,E504&gt;E503,E503&gt;E502)</f>
        <v>0</v>
      </c>
      <c r="R507" s="3" t="b">
        <f>AND(Table1689106[[#This Row],[Measured Value]]&lt;E506,E506&lt;E505,E505&lt;E504,E504&lt;E503,E503&lt;E502)</f>
        <v>0</v>
      </c>
      <c r="S507" s="3" t="b">
        <f>AND(Table1689106[[#This Row],[Measured Value]]&gt;E506,E506&lt;E505,E505&gt;E504,E504&lt;E503,E503&gt;E502,E502&lt;E501,E501&gt;E500,E500&lt;E499,E499&gt;E498,E498&lt;E497,E497&gt;E496,E496&lt;E495,E495&gt;E494)</f>
        <v>0</v>
      </c>
      <c r="T507" s="3" t="b">
        <f>AND(Table1689106[[#This Row],[Measured Value]]&lt;F506,F506&gt;F505,F505&lt;F504,F504&gt;F503,F503&lt;F502,F502&gt;F501,F501&lt;F500,F500&gt;F499,F499&lt;F498,F498&gt;F497,F497&lt;F496,F496&gt;F495,F495&lt;F494)</f>
        <v>0</v>
      </c>
      <c r="AB507"/>
      <c r="AC507"/>
      <c r="AH507"/>
    </row>
    <row r="508" spans="1:34" x14ac:dyDescent="0.25">
      <c r="A508" s="2">
        <v>43383</v>
      </c>
      <c r="B508" s="17">
        <v>1210</v>
      </c>
      <c r="C508" s="21" t="s">
        <v>35</v>
      </c>
      <c r="D508" s="25">
        <v>3.51</v>
      </c>
      <c r="E508" s="22">
        <f>'[1]pH meter #2__083118AM'!$O$2</f>
        <v>3.5073563535911592</v>
      </c>
      <c r="F5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43383.506944444445</v>
      </c>
      <c r="G508" s="6">
        <f>Table1689106[[#This Row],[Mean Value]]+$V$2</f>
        <v>3.527303060242065</v>
      </c>
      <c r="H508" s="6">
        <f>Table1689106[[#This Row],[Mean Value]]-$V$2</f>
        <v>3.4874096469402533</v>
      </c>
      <c r="I508" s="26">
        <f>Table1689106[[#This Row],[Mean Value]]+$W$2</f>
        <v>3.5472497668929703</v>
      </c>
      <c r="J508" s="26">
        <f>Table1689106[[#This Row],[Mean Value]]-($W$2)</f>
        <v>3.467462940289348</v>
      </c>
      <c r="K508" s="8">
        <f>Table1689106[[#This Row],[Mean Value]]+$X$2</f>
        <v>3.5671964735438761</v>
      </c>
      <c r="L508" s="9">
        <f>Table1689106[[#This Row],[Mean Value]]-$X$2</f>
        <v>3.4475162336384422</v>
      </c>
      <c r="M508" s="23" t="str">
        <f t="array" ref="M508">IF(OR(D508&lt;$AF$2, D508&gt;$AE$2), "Yes", "No")</f>
        <v>No</v>
      </c>
      <c r="N508" s="3"/>
      <c r="O508" s="3" t="b">
        <f>AND(Table1689106[[#This Row],[Measured Value]]&gt;Table1689106[[#This Row],[Mean Value]],D507&gt;E507,D506&gt;E506,D505&gt;E505,D504&gt;E504,D503&gt;E503,D502&gt;E502,D501&gt;E501)</f>
        <v>0</v>
      </c>
      <c r="P508" s="3" t="b">
        <f>AND(Table1689106[[#This Row],[Measured Value]]&lt;Table1689106[[#This Row],[Mean Value]],D507&lt;E507,D506&lt;E506,D505&lt;E505,D504&lt;E504,D503&lt;E503,D502&lt;E502,D501&lt;E501)</f>
        <v>0</v>
      </c>
      <c r="Q508" s="3" t="b">
        <f>AND(Table1689106[[#This Row],[Measured Value]]&gt;E507,E507&gt;E506,E506&gt;E505,E505&gt;E504,E504&gt;E503)</f>
        <v>0</v>
      </c>
      <c r="R508" s="3" t="b">
        <f>AND(Table1689106[[#This Row],[Measured Value]]&lt;E507,E507&lt;E506,E506&lt;E505,E505&lt;E504,E504&lt;E503)</f>
        <v>0</v>
      </c>
      <c r="S508" s="3" t="b">
        <f>AND(Table1689106[[#This Row],[Measured Value]]&gt;E507,E507&lt;E506,E506&gt;E505,E505&lt;E504,E504&gt;E503,E503&lt;E502,E502&gt;E501,E501&lt;E500,E500&gt;E499,E499&lt;E498,E498&gt;E497,E497&lt;E496,E496&gt;E495)</f>
        <v>0</v>
      </c>
      <c r="T508" s="3" t="b">
        <f>AND(Table1689106[[#This Row],[Measured Value]]&lt;F507,F507&gt;F506,F506&lt;F505,F505&gt;F504,F504&lt;F503,F503&gt;F502,F502&lt;F501,F501&gt;F500,F500&lt;F499,F499&gt;F498,F498&lt;F497,F497&gt;F496,F496&lt;F495)</f>
        <v>0</v>
      </c>
      <c r="AB508"/>
      <c r="AC508"/>
      <c r="AH508"/>
    </row>
    <row r="509" spans="1:34" x14ac:dyDescent="0.25">
      <c r="A509" s="2">
        <v>43383</v>
      </c>
      <c r="B509" s="17">
        <v>1217</v>
      </c>
      <c r="C509" s="21" t="s">
        <v>26</v>
      </c>
      <c r="D509" s="25">
        <v>3.5</v>
      </c>
      <c r="E509" s="22">
        <f>'[1]pH meter #2__083118AM'!$O$2</f>
        <v>3.5073563535911592</v>
      </c>
      <c r="F5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43383.511805555558</v>
      </c>
      <c r="G509" s="6">
        <f>Table1689106[[#This Row],[Mean Value]]+$V$2</f>
        <v>3.527303060242065</v>
      </c>
      <c r="H509" s="6">
        <f>Table1689106[[#This Row],[Mean Value]]-$V$2</f>
        <v>3.4874096469402533</v>
      </c>
      <c r="I509" s="26">
        <f>Table1689106[[#This Row],[Mean Value]]+$W$2</f>
        <v>3.5472497668929703</v>
      </c>
      <c r="J509" s="26">
        <f>Table1689106[[#This Row],[Mean Value]]-($W$2)</f>
        <v>3.467462940289348</v>
      </c>
      <c r="K509" s="8">
        <f>Table1689106[[#This Row],[Mean Value]]+$X$2</f>
        <v>3.5671964735438761</v>
      </c>
      <c r="L509" s="9">
        <f>Table1689106[[#This Row],[Mean Value]]-$X$2</f>
        <v>3.4475162336384422</v>
      </c>
      <c r="M509" s="23" t="str">
        <f t="array" ref="M509">IF(OR(D509&lt;$AF$2, D509&gt;$AE$2), "Yes", "No")</f>
        <v>No</v>
      </c>
      <c r="N509" s="3"/>
      <c r="O509" s="3" t="b">
        <f>AND(Table1689106[[#This Row],[Measured Value]]&gt;Table1689106[[#This Row],[Mean Value]],D508&gt;E508,D507&gt;E507,D506&gt;E506,D505&gt;E505,D504&gt;E504,D503&gt;E503,D502&gt;E502)</f>
        <v>0</v>
      </c>
      <c r="P509" s="3" t="b">
        <f>AND(Table1689106[[#This Row],[Measured Value]]&lt;Table1689106[[#This Row],[Mean Value]],D508&lt;E508,D507&lt;E507,D506&lt;E506,D505&lt;E505,D504&lt;E504,D503&lt;E503,D502&lt;E502)</f>
        <v>0</v>
      </c>
      <c r="Q509" s="3" t="b">
        <f>AND(Table1689106[[#This Row],[Measured Value]]&gt;E508,E508&gt;E507,E507&gt;E506,E506&gt;E505,E505&gt;E504)</f>
        <v>0</v>
      </c>
      <c r="R509" s="3" t="b">
        <f>AND(Table1689106[[#This Row],[Measured Value]]&lt;E508,E508&lt;E507,E507&lt;E506,E506&lt;E505,E505&lt;E504)</f>
        <v>0</v>
      </c>
      <c r="S509" s="3" t="b">
        <f>AND(Table1689106[[#This Row],[Measured Value]]&gt;E508,E508&lt;E507,E507&gt;E506,E506&lt;E505,E505&gt;E504,E504&lt;E503,E503&gt;E502,E502&lt;E501,E501&gt;E500,E500&lt;E499,E499&gt;E498,E498&lt;E497,E497&gt;E496)</f>
        <v>0</v>
      </c>
      <c r="T509" s="3" t="b">
        <f>AND(Table1689106[[#This Row],[Measured Value]]&lt;F508,F508&gt;F507,F507&lt;F506,F506&gt;F505,F505&lt;F504,F504&gt;F503,F503&lt;F502,F502&gt;F501,F501&lt;F500,F500&gt;F499,F499&lt;F498,F498&gt;F497,F497&lt;F496)</f>
        <v>0</v>
      </c>
      <c r="AB509"/>
      <c r="AC509"/>
      <c r="AH509"/>
    </row>
    <row r="510" spans="1:34" x14ac:dyDescent="0.25">
      <c r="A510" s="2">
        <v>43383</v>
      </c>
      <c r="B510" s="17">
        <v>1227</v>
      </c>
      <c r="C510" s="21" t="s">
        <v>31</v>
      </c>
      <c r="D510" s="25">
        <v>3.48</v>
      </c>
      <c r="E510" s="22">
        <f>'[1]pH meter #2__083118AM'!$O$2</f>
        <v>3.5073563535911592</v>
      </c>
      <c r="F5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43383.518750000003</v>
      </c>
      <c r="G510" s="6">
        <f>Table1689106[[#This Row],[Mean Value]]+$V$2</f>
        <v>3.527303060242065</v>
      </c>
      <c r="H510" s="6">
        <f>Table1689106[[#This Row],[Mean Value]]-$V$2</f>
        <v>3.4874096469402533</v>
      </c>
      <c r="I510" s="26">
        <f>Table1689106[[#This Row],[Mean Value]]+$W$2</f>
        <v>3.5472497668929703</v>
      </c>
      <c r="J510" s="26">
        <f>Table1689106[[#This Row],[Mean Value]]-($W$2)</f>
        <v>3.467462940289348</v>
      </c>
      <c r="K510" s="8">
        <f>Table1689106[[#This Row],[Mean Value]]+$X$2</f>
        <v>3.5671964735438761</v>
      </c>
      <c r="L510" s="9">
        <f>Table1689106[[#This Row],[Mean Value]]-$X$2</f>
        <v>3.4475162336384422</v>
      </c>
      <c r="M510" s="23" t="str">
        <f t="array" ref="M510">IF(OR(D510&lt;$AF$2, D510&gt;$AE$2), "Yes", "No")</f>
        <v>No</v>
      </c>
      <c r="N510" s="3"/>
      <c r="O510" s="3" t="b">
        <f>AND(Table1689106[[#This Row],[Measured Value]]&gt;Table1689106[[#This Row],[Mean Value]],D509&gt;E509,D508&gt;E508,D507&gt;E507,D506&gt;E506,D505&gt;E505,D504&gt;E504,D503&gt;E503)</f>
        <v>0</v>
      </c>
      <c r="P510" s="3" t="b">
        <f>AND(Table1689106[[#This Row],[Measured Value]]&lt;Table1689106[[#This Row],[Mean Value]],D509&lt;E509,D508&lt;E508,D507&lt;E507,D506&lt;E506,D505&lt;E505,D504&lt;E504,D503&lt;E503)</f>
        <v>0</v>
      </c>
      <c r="Q510" s="3" t="b">
        <f>AND(Table1689106[[#This Row],[Measured Value]]&gt;E509,E509&gt;E508,E508&gt;E507,E507&gt;E506,E506&gt;E505)</f>
        <v>0</v>
      </c>
      <c r="R510" s="3" t="b">
        <f>AND(Table1689106[[#This Row],[Measured Value]]&lt;E509,E509&lt;E508,E508&lt;E507,E507&lt;E506,E506&lt;E505)</f>
        <v>0</v>
      </c>
      <c r="S510" s="3" t="b">
        <f>AND(Table1689106[[#This Row],[Measured Value]]&gt;E509,E509&lt;E508,E508&gt;E507,E507&lt;E506,E506&gt;E505,E505&lt;E504,E504&gt;E503,E503&lt;E502,E502&gt;E501,E501&lt;E500,E500&gt;E499,E499&lt;E498,E498&gt;E497)</f>
        <v>0</v>
      </c>
      <c r="T510" s="3" t="b">
        <f>AND(Table1689106[[#This Row],[Measured Value]]&lt;F509,F509&gt;F508,F508&lt;F507,F507&gt;F506,F506&lt;F505,F505&gt;F504,F504&lt;F503,F503&gt;F502,F502&lt;F501,F501&gt;F500,F500&lt;F499,F499&gt;F498,F498&lt;F497)</f>
        <v>0</v>
      </c>
      <c r="AB510"/>
      <c r="AC510"/>
      <c r="AH510"/>
    </row>
    <row r="511" spans="1:34" x14ac:dyDescent="0.25">
      <c r="A511" s="2">
        <v>43383</v>
      </c>
      <c r="B511" s="17">
        <v>1323</v>
      </c>
      <c r="C511" s="21" t="s">
        <v>32</v>
      </c>
      <c r="D511" s="25">
        <v>3.5</v>
      </c>
      <c r="E511" s="22">
        <f>'[1]pH meter #2__083118AM'!$O$2</f>
        <v>3.5073563535911592</v>
      </c>
      <c r="F5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43383.557638888888</v>
      </c>
      <c r="G511" s="6">
        <f>Table1689106[[#This Row],[Mean Value]]+$V$2</f>
        <v>3.527303060242065</v>
      </c>
      <c r="H511" s="6">
        <f>Table1689106[[#This Row],[Mean Value]]-$V$2</f>
        <v>3.4874096469402533</v>
      </c>
      <c r="I511" s="26">
        <f>Table1689106[[#This Row],[Mean Value]]+$W$2</f>
        <v>3.5472497668929703</v>
      </c>
      <c r="J511" s="26">
        <f>Table1689106[[#This Row],[Mean Value]]-($W$2)</f>
        <v>3.467462940289348</v>
      </c>
      <c r="K511" s="8">
        <f>Table1689106[[#This Row],[Mean Value]]+$X$2</f>
        <v>3.5671964735438761</v>
      </c>
      <c r="L511" s="9">
        <f>Table1689106[[#This Row],[Mean Value]]-$X$2</f>
        <v>3.4475162336384422</v>
      </c>
      <c r="M511" s="23" t="str">
        <f t="array" ref="M511">IF(OR(D511&lt;$AF$2, D511&gt;$AE$2), "Yes", "No")</f>
        <v>No</v>
      </c>
      <c r="N511" s="3"/>
      <c r="O511" s="3" t="b">
        <f>AND(Table1689106[[#This Row],[Measured Value]]&gt;Table1689106[[#This Row],[Mean Value]],D510&gt;E510,D509&gt;E509,D508&gt;E508,D507&gt;E507,D506&gt;E506,D505&gt;E505,D504&gt;E504)</f>
        <v>0</v>
      </c>
      <c r="P511" s="3" t="b">
        <f>AND(Table1689106[[#This Row],[Measured Value]]&lt;Table1689106[[#This Row],[Mean Value]],D510&lt;E510,D509&lt;E509,D508&lt;E508,D507&lt;E507,D506&lt;E506,D505&lt;E505,D504&lt;E504)</f>
        <v>0</v>
      </c>
      <c r="Q511" s="3" t="b">
        <f>AND(Table1689106[[#This Row],[Measured Value]]&gt;E510,E510&gt;E509,E509&gt;E508,E508&gt;E507,E507&gt;E506)</f>
        <v>0</v>
      </c>
      <c r="R511" s="3" t="b">
        <f>AND(Table1689106[[#This Row],[Measured Value]]&lt;E510,E510&lt;E509,E509&lt;E508,E508&lt;E507,E507&lt;E506)</f>
        <v>0</v>
      </c>
      <c r="S511" s="3" t="b">
        <f>AND(Table1689106[[#This Row],[Measured Value]]&gt;E510,E510&lt;E509,E509&gt;E508,E508&lt;E507,E507&gt;E506,E506&lt;E505,E505&gt;E504,E504&lt;E503,E503&gt;E502,E502&lt;E501,E501&gt;E500,E500&lt;E499,E499&gt;E498)</f>
        <v>0</v>
      </c>
      <c r="T511" s="3" t="b">
        <f>AND(Table1689106[[#This Row],[Measured Value]]&lt;F510,F510&gt;F509,F509&lt;F508,F508&gt;F507,F507&lt;F506,F506&gt;F505,F505&lt;F504,F504&gt;F503,F503&lt;F502,F502&gt;F501,F501&lt;F500,F500&gt;F499,F499&lt;F498)</f>
        <v>0</v>
      </c>
      <c r="AB511"/>
      <c r="AC511"/>
      <c r="AH511"/>
    </row>
    <row r="512" spans="1:34" x14ac:dyDescent="0.25">
      <c r="A512" s="2">
        <v>43383</v>
      </c>
      <c r="B512" s="17">
        <v>1333</v>
      </c>
      <c r="C512" s="21" t="s">
        <v>31</v>
      </c>
      <c r="D512" s="25">
        <v>3.5</v>
      </c>
      <c r="E512" s="22">
        <f>'[1]pH meter #2__083118AM'!$O$2</f>
        <v>3.5073563535911592</v>
      </c>
      <c r="F5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43383.564583333333</v>
      </c>
      <c r="G512" s="6">
        <f>Table1689106[[#This Row],[Mean Value]]+$V$2</f>
        <v>3.527303060242065</v>
      </c>
      <c r="H512" s="6">
        <f>Table1689106[[#This Row],[Mean Value]]-$V$2</f>
        <v>3.4874096469402533</v>
      </c>
      <c r="I512" s="26">
        <f>Table1689106[[#This Row],[Mean Value]]+$W$2</f>
        <v>3.5472497668929703</v>
      </c>
      <c r="J512" s="26">
        <f>Table1689106[[#This Row],[Mean Value]]-($W$2)</f>
        <v>3.467462940289348</v>
      </c>
      <c r="K512" s="8">
        <f>Table1689106[[#This Row],[Mean Value]]+$X$2</f>
        <v>3.5671964735438761</v>
      </c>
      <c r="L512" s="9">
        <f>Table1689106[[#This Row],[Mean Value]]-$X$2</f>
        <v>3.4475162336384422</v>
      </c>
      <c r="M512" s="23" t="str">
        <f t="array" ref="M512">IF(OR(D512&lt;$AF$2, D512&gt;$AE$2), "Yes", "No")</f>
        <v>No</v>
      </c>
      <c r="N512" s="3"/>
      <c r="O512" s="3" t="b">
        <f>AND(Table1689106[[#This Row],[Measured Value]]&gt;Table1689106[[#This Row],[Mean Value]],D511&gt;E511,D510&gt;E510,D509&gt;E509,D508&gt;E508,D507&gt;E507,D506&gt;E506,D505&gt;E505)</f>
        <v>0</v>
      </c>
      <c r="P512" s="3" t="b">
        <f>AND(Table1689106[[#This Row],[Measured Value]]&lt;Table1689106[[#This Row],[Mean Value]],D511&lt;E511,D510&lt;E510,D509&lt;E509,D508&lt;E508,D507&lt;E507,D506&lt;E506,D505&lt;E505)</f>
        <v>0</v>
      </c>
      <c r="Q512" s="3" t="b">
        <f>AND(Table1689106[[#This Row],[Measured Value]]&gt;E511,E511&gt;E510,E510&gt;E509,E509&gt;E508,E508&gt;E507)</f>
        <v>0</v>
      </c>
      <c r="R512" s="3" t="b">
        <f>AND(Table1689106[[#This Row],[Measured Value]]&lt;E511,E511&lt;E510,E510&lt;E509,E509&lt;E508,E508&lt;E507)</f>
        <v>0</v>
      </c>
      <c r="S512" s="3" t="b">
        <f>AND(Table1689106[[#This Row],[Measured Value]]&gt;E511,E511&lt;E510,E510&gt;E509,E509&lt;E508,E508&gt;E507,E507&lt;E506,E506&gt;E505,E505&lt;E504,E504&gt;E503,E503&lt;E502,E502&gt;E501,E501&lt;E500,E500&gt;E499)</f>
        <v>0</v>
      </c>
      <c r="T512" s="3" t="b">
        <f>AND(Table1689106[[#This Row],[Measured Value]]&lt;F511,F511&gt;F510,F510&lt;F509,F509&gt;F508,F508&lt;F507,F507&gt;F506,F506&lt;F505,F505&gt;F504,F504&lt;F503,F503&gt;F502,F502&lt;F501,F501&gt;F500,F500&lt;F499)</f>
        <v>0</v>
      </c>
      <c r="AB512"/>
      <c r="AC512"/>
      <c r="AH512"/>
    </row>
    <row r="513" spans="1:34" x14ac:dyDescent="0.25">
      <c r="A513" s="2">
        <v>43383</v>
      </c>
      <c r="B513" s="17">
        <v>1345</v>
      </c>
      <c r="C513" s="21" t="s">
        <v>34</v>
      </c>
      <c r="D513" s="25">
        <v>3.5</v>
      </c>
      <c r="E513" s="22">
        <f>'[1]pH meter #2__083118AM'!$O$2</f>
        <v>3.5073563535911592</v>
      </c>
      <c r="F5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43383.572916666664</v>
      </c>
      <c r="G513" s="6">
        <f>Table1689106[[#This Row],[Mean Value]]+$V$2</f>
        <v>3.527303060242065</v>
      </c>
      <c r="H513" s="6">
        <f>Table1689106[[#This Row],[Mean Value]]-$V$2</f>
        <v>3.4874096469402533</v>
      </c>
      <c r="I513" s="26">
        <f>Table1689106[[#This Row],[Mean Value]]+$W$2</f>
        <v>3.5472497668929703</v>
      </c>
      <c r="J513" s="26">
        <f>Table1689106[[#This Row],[Mean Value]]-($W$2)</f>
        <v>3.467462940289348</v>
      </c>
      <c r="K513" s="8">
        <f>Table1689106[[#This Row],[Mean Value]]+$X$2</f>
        <v>3.5671964735438761</v>
      </c>
      <c r="L513" s="9">
        <f>Table1689106[[#This Row],[Mean Value]]-$X$2</f>
        <v>3.4475162336384422</v>
      </c>
      <c r="M513" s="23" t="str">
        <f t="array" ref="M513">IF(OR(D513&lt;$AF$2, D513&gt;$AE$2), "Yes", "No")</f>
        <v>No</v>
      </c>
      <c r="N513" s="3"/>
      <c r="O513" s="3" t="b">
        <f>AND(Table1689106[[#This Row],[Measured Value]]&gt;Table1689106[[#This Row],[Mean Value]],D512&gt;E512,D511&gt;E511,D510&gt;E510,D509&gt;E509,D508&gt;E508,D507&gt;E507,D506&gt;E506)</f>
        <v>0</v>
      </c>
      <c r="P513" s="3" t="b">
        <f>AND(Table1689106[[#This Row],[Measured Value]]&lt;Table1689106[[#This Row],[Mean Value]],D512&lt;E512,D511&lt;E511,D510&lt;E510,D509&lt;E509,D508&lt;E508,D507&lt;E507,D506&lt;E506)</f>
        <v>0</v>
      </c>
      <c r="Q513" s="3" t="b">
        <f>AND(Table1689106[[#This Row],[Measured Value]]&gt;E512,E512&gt;E511,E511&gt;E510,E510&gt;E509,E509&gt;E508)</f>
        <v>0</v>
      </c>
      <c r="R513" s="3" t="b">
        <f>AND(Table1689106[[#This Row],[Measured Value]]&lt;E512,E512&lt;E511,E511&lt;E510,E510&lt;E509,E509&lt;E508)</f>
        <v>0</v>
      </c>
      <c r="S513" s="3" t="b">
        <f>AND(Table1689106[[#This Row],[Measured Value]]&gt;E512,E512&lt;E511,E511&gt;E510,E510&lt;E509,E509&gt;E508,E508&lt;E507,E507&gt;E506,E506&lt;E505,E505&gt;E504,E504&lt;E503,E503&gt;E502,E502&lt;E501,E501&gt;E500)</f>
        <v>0</v>
      </c>
      <c r="T513" s="3" t="b">
        <f>AND(Table1689106[[#This Row],[Measured Value]]&lt;F512,F512&gt;F511,F511&lt;F510,F510&gt;F509,F509&lt;F508,F508&gt;F507,F507&lt;F506,F506&gt;F505,F505&lt;F504,F504&gt;F503,F503&lt;F502,F502&gt;F501,F501&lt;F500)</f>
        <v>0</v>
      </c>
      <c r="AB513"/>
      <c r="AC513"/>
      <c r="AH513"/>
    </row>
    <row r="514" spans="1:34" x14ac:dyDescent="0.25">
      <c r="A514" s="2">
        <v>43383</v>
      </c>
      <c r="B514" s="17">
        <v>1430</v>
      </c>
      <c r="C514" s="21" t="s">
        <v>32</v>
      </c>
      <c r="D514" s="25">
        <v>3.52</v>
      </c>
      <c r="E514" s="22">
        <f>'[1]pH meter #2__083118AM'!$O$2</f>
        <v>3.5073563535911592</v>
      </c>
      <c r="F5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43383.604166666664</v>
      </c>
      <c r="G514" s="6">
        <f>Table1689106[[#This Row],[Mean Value]]+$V$2</f>
        <v>3.527303060242065</v>
      </c>
      <c r="H514" s="6">
        <f>Table1689106[[#This Row],[Mean Value]]-$V$2</f>
        <v>3.4874096469402533</v>
      </c>
      <c r="I514" s="26">
        <f>Table1689106[[#This Row],[Mean Value]]+$W$2</f>
        <v>3.5472497668929703</v>
      </c>
      <c r="J514" s="26">
        <f>Table1689106[[#This Row],[Mean Value]]-($W$2)</f>
        <v>3.467462940289348</v>
      </c>
      <c r="K514" s="8">
        <f>Table1689106[[#This Row],[Mean Value]]+$X$2</f>
        <v>3.5671964735438761</v>
      </c>
      <c r="L514" s="9">
        <f>Table1689106[[#This Row],[Mean Value]]-$X$2</f>
        <v>3.4475162336384422</v>
      </c>
      <c r="M514" s="23" t="str">
        <f t="array" ref="M514">IF(OR(D514&lt;$AF$2, D514&gt;$AE$2), "Yes", "No")</f>
        <v>No</v>
      </c>
      <c r="N514" s="3"/>
      <c r="O514" s="3" t="b">
        <f>AND(Table1689106[[#This Row],[Measured Value]]&gt;Table1689106[[#This Row],[Mean Value]],D513&gt;E513,D512&gt;E512,D511&gt;E511,D510&gt;E510,D509&gt;E509,D508&gt;E508,D507&gt;E507)</f>
        <v>0</v>
      </c>
      <c r="P514" s="3" t="b">
        <f>AND(Table1689106[[#This Row],[Measured Value]]&lt;Table1689106[[#This Row],[Mean Value]],D513&lt;E513,D512&lt;E512,D511&lt;E511,D510&lt;E510,D509&lt;E509,D508&lt;E508,D507&lt;E507)</f>
        <v>0</v>
      </c>
      <c r="Q514" s="3" t="b">
        <f>AND(Table1689106[[#This Row],[Measured Value]]&gt;E513,E513&gt;E512,E512&gt;E511,E511&gt;E510,E510&gt;E509)</f>
        <v>0</v>
      </c>
      <c r="R514" s="3" t="b">
        <f>AND(Table1689106[[#This Row],[Measured Value]]&lt;E513,E513&lt;E512,E512&lt;E511,E511&lt;E510,E510&lt;E509)</f>
        <v>0</v>
      </c>
      <c r="S514" s="3" t="b">
        <f>AND(Table1689106[[#This Row],[Measured Value]]&gt;E513,E513&lt;E512,E512&gt;E511,E511&lt;E510,E510&gt;E509,E509&lt;E508,E508&gt;E507,E507&lt;E506,E506&gt;E505,E505&lt;E504,E504&gt;E503,E503&lt;E502,E502&gt;E501)</f>
        <v>0</v>
      </c>
      <c r="T514" s="3" t="b">
        <f>AND(Table1689106[[#This Row],[Measured Value]]&lt;F513,F513&gt;F512,F512&lt;F511,F511&gt;F510,F510&lt;F509,F509&gt;F508,F508&lt;F507,F507&gt;F506,F506&lt;F505,F505&gt;F504,F504&lt;F503,F503&gt;F502,F502&lt;F501)</f>
        <v>0</v>
      </c>
      <c r="AB514"/>
      <c r="AC514"/>
      <c r="AH514"/>
    </row>
    <row r="515" spans="1:34" x14ac:dyDescent="0.25">
      <c r="A515" s="2">
        <v>43383</v>
      </c>
      <c r="B515" s="17">
        <v>1541</v>
      </c>
      <c r="C515" s="21" t="s">
        <v>51</v>
      </c>
      <c r="D515" s="25">
        <v>3.49</v>
      </c>
      <c r="E515" s="22">
        <f>'[1]pH meter #2__083118AM'!$O$2</f>
        <v>3.5073563535911592</v>
      </c>
      <c r="F5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43383.65347222222</v>
      </c>
      <c r="G515" s="6">
        <f>Table1689106[[#This Row],[Mean Value]]+$V$2</f>
        <v>3.527303060242065</v>
      </c>
      <c r="H515" s="6">
        <f>Table1689106[[#This Row],[Mean Value]]-$V$2</f>
        <v>3.4874096469402533</v>
      </c>
      <c r="I515" s="26">
        <f>Table1689106[[#This Row],[Mean Value]]+$W$2</f>
        <v>3.5472497668929703</v>
      </c>
      <c r="J515" s="26">
        <f>Table1689106[[#This Row],[Mean Value]]-($W$2)</f>
        <v>3.467462940289348</v>
      </c>
      <c r="K515" s="8">
        <f>Table1689106[[#This Row],[Mean Value]]+$X$2</f>
        <v>3.5671964735438761</v>
      </c>
      <c r="L515" s="9">
        <f>Table1689106[[#This Row],[Mean Value]]-$X$2</f>
        <v>3.4475162336384422</v>
      </c>
      <c r="M515" s="23" t="str">
        <f t="array" ref="M515">IF(OR(D515&lt;$AF$2, D515&gt;$AE$2), "Yes", "No")</f>
        <v>No</v>
      </c>
      <c r="N515" s="3"/>
      <c r="O515" s="3" t="b">
        <f>AND(Table1689106[[#This Row],[Measured Value]]&gt;Table1689106[[#This Row],[Mean Value]],D514&gt;E514,D513&gt;E513,D512&gt;E512,D511&gt;E511,D510&gt;E510,D509&gt;E509,D508&gt;E508)</f>
        <v>0</v>
      </c>
      <c r="P515" s="3" t="b">
        <f>AND(Table1689106[[#This Row],[Measured Value]]&lt;Table1689106[[#This Row],[Mean Value]],D514&lt;E514,D513&lt;E513,D512&lt;E512,D511&lt;E511,D510&lt;E510,D509&lt;E509,D508&lt;E508)</f>
        <v>0</v>
      </c>
      <c r="Q515" s="3" t="b">
        <f>AND(Table1689106[[#This Row],[Measured Value]]&gt;E514,E514&gt;E513,E513&gt;E512,E512&gt;E511,E511&gt;E510)</f>
        <v>0</v>
      </c>
      <c r="R515" s="3" t="b">
        <f>AND(Table1689106[[#This Row],[Measured Value]]&lt;E514,E514&lt;E513,E513&lt;E512,E512&lt;E511,E511&lt;E510)</f>
        <v>0</v>
      </c>
      <c r="S515" s="3" t="b">
        <f>AND(Table1689106[[#This Row],[Measured Value]]&gt;E514,E514&lt;E513,E513&gt;E512,E512&lt;E511,E511&gt;E510,E510&lt;E509,E509&gt;E508,E508&lt;E507,E507&gt;E506,E506&lt;E505,E505&gt;E504,E504&lt;E503,E503&gt;E502)</f>
        <v>0</v>
      </c>
      <c r="T515" s="3" t="b">
        <f>AND(Table1689106[[#This Row],[Measured Value]]&lt;F514,F514&gt;F513,F513&lt;F512,F512&gt;F511,F511&lt;F510,F510&gt;F509,F509&lt;F508,F508&gt;F507,F507&lt;F506,F506&gt;F505,F505&lt;F504,F504&gt;F503,F503&lt;F502)</f>
        <v>0</v>
      </c>
      <c r="AB515"/>
      <c r="AC515"/>
      <c r="AH515"/>
    </row>
    <row r="516" spans="1:34" x14ac:dyDescent="0.25">
      <c r="A516" s="2">
        <v>43383</v>
      </c>
      <c r="B516" s="17">
        <v>1545</v>
      </c>
      <c r="C516" s="21" t="s">
        <v>38</v>
      </c>
      <c r="D516" s="25">
        <v>3.48</v>
      </c>
      <c r="E516" s="22">
        <f>'[1]pH meter #2__083118AM'!$O$2</f>
        <v>3.5073563535911592</v>
      </c>
      <c r="F5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43383.65625</v>
      </c>
      <c r="G516" s="6">
        <f>Table1689106[[#This Row],[Mean Value]]+$V$2</f>
        <v>3.527303060242065</v>
      </c>
      <c r="H516" s="6">
        <f>Table1689106[[#This Row],[Mean Value]]-$V$2</f>
        <v>3.4874096469402533</v>
      </c>
      <c r="I516" s="26">
        <f>Table1689106[[#This Row],[Mean Value]]+$W$2</f>
        <v>3.5472497668929703</v>
      </c>
      <c r="J516" s="26">
        <f>Table1689106[[#This Row],[Mean Value]]-($W$2)</f>
        <v>3.467462940289348</v>
      </c>
      <c r="K516" s="8">
        <f>Table1689106[[#This Row],[Mean Value]]+$X$2</f>
        <v>3.5671964735438761</v>
      </c>
      <c r="L516" s="9">
        <f>Table1689106[[#This Row],[Mean Value]]-$X$2</f>
        <v>3.4475162336384422</v>
      </c>
      <c r="M516" s="23" t="str">
        <f t="array" ref="M516">IF(OR(D516&lt;$AF$2, D516&gt;$AE$2), "Yes", "No")</f>
        <v>No</v>
      </c>
      <c r="N516" s="3"/>
      <c r="O516" s="3" t="b">
        <f>AND(Table1689106[[#This Row],[Measured Value]]&gt;Table1689106[[#This Row],[Mean Value]],D515&gt;E515,D514&gt;E514,D513&gt;E513,D512&gt;E512,D511&gt;E511,D510&gt;E510,D509&gt;E509)</f>
        <v>0</v>
      </c>
      <c r="P516" s="3" t="b">
        <f>AND(Table1689106[[#This Row],[Measured Value]]&lt;Table1689106[[#This Row],[Mean Value]],D515&lt;E515,D514&lt;E514,D513&lt;E513,D512&lt;E512,D511&lt;E511,D510&lt;E510,D509&lt;E509)</f>
        <v>0</v>
      </c>
      <c r="Q516" s="3" t="b">
        <f>AND(Table1689106[[#This Row],[Measured Value]]&gt;E515,E515&gt;E514,E514&gt;E513,E513&gt;E512,E512&gt;E511)</f>
        <v>0</v>
      </c>
      <c r="R516" s="3" t="b">
        <f>AND(Table1689106[[#This Row],[Measured Value]]&lt;E515,E515&lt;E514,E514&lt;E513,E513&lt;E512,E512&lt;E511)</f>
        <v>0</v>
      </c>
      <c r="S516" s="3" t="b">
        <f>AND(Table1689106[[#This Row],[Measured Value]]&gt;E515,E515&lt;E514,E514&gt;E513,E513&lt;E512,E512&gt;E511,E511&lt;E510,E510&gt;E509,E509&lt;E508,E508&gt;E507,E507&lt;E506,E506&gt;E505,E505&lt;E504,E504&gt;E503)</f>
        <v>0</v>
      </c>
      <c r="T516" s="3" t="b">
        <f>AND(Table1689106[[#This Row],[Measured Value]]&lt;F515,F515&gt;F514,F514&lt;F513,F513&gt;F512,F512&lt;F511,F511&gt;F510,F510&lt;F509,F509&gt;F508,F508&lt;F507,F507&gt;F506,F506&lt;F505,F505&gt;F504,F504&lt;F503)</f>
        <v>0</v>
      </c>
      <c r="AB516"/>
      <c r="AC516"/>
      <c r="AH516"/>
    </row>
    <row r="517" spans="1:34" x14ac:dyDescent="0.25">
      <c r="A517" s="2">
        <v>43383</v>
      </c>
      <c r="B517" s="17">
        <v>1623</v>
      </c>
      <c r="C517" s="21" t="s">
        <v>32</v>
      </c>
      <c r="D517" s="25">
        <v>3.48</v>
      </c>
      <c r="E517" s="22">
        <f>'[1]pH meter #2__083118AM'!$O$2</f>
        <v>3.5073563535911592</v>
      </c>
      <c r="F5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43383.682638888888</v>
      </c>
      <c r="G517" s="6">
        <f>Table1689106[[#This Row],[Mean Value]]+$V$2</f>
        <v>3.527303060242065</v>
      </c>
      <c r="H517" s="6">
        <f>Table1689106[[#This Row],[Mean Value]]-$V$2</f>
        <v>3.4874096469402533</v>
      </c>
      <c r="I517" s="26">
        <f>Table1689106[[#This Row],[Mean Value]]+$W$2</f>
        <v>3.5472497668929703</v>
      </c>
      <c r="J517" s="26">
        <f>Table1689106[[#This Row],[Mean Value]]-($W$2)</f>
        <v>3.467462940289348</v>
      </c>
      <c r="K517" s="8">
        <f>Table1689106[[#This Row],[Mean Value]]+$X$2</f>
        <v>3.5671964735438761</v>
      </c>
      <c r="L517" s="9">
        <f>Table1689106[[#This Row],[Mean Value]]-$X$2</f>
        <v>3.4475162336384422</v>
      </c>
      <c r="M517" s="23" t="str">
        <f t="array" ref="M517">IF(OR(D517&lt;$AF$2, D517&gt;$AE$2), "Yes", "No")</f>
        <v>No</v>
      </c>
      <c r="N517" s="3"/>
      <c r="O517" s="3" t="b">
        <f>AND(Table1689106[[#This Row],[Measured Value]]&gt;Table1689106[[#This Row],[Mean Value]],D516&gt;E516,D515&gt;E515,D514&gt;E514,D513&gt;E513,D512&gt;E512,D511&gt;E511,D510&gt;E510)</f>
        <v>0</v>
      </c>
      <c r="P517" s="3" t="b">
        <f>AND(Table1689106[[#This Row],[Measured Value]]&lt;Table1689106[[#This Row],[Mean Value]],D516&lt;E516,D515&lt;E515,D514&lt;E514,D513&lt;E513,D512&lt;E512,D511&lt;E511,D510&lt;E510)</f>
        <v>0</v>
      </c>
      <c r="Q517" s="3" t="b">
        <f>AND(Table1689106[[#This Row],[Measured Value]]&gt;E516,E516&gt;E515,E515&gt;E514,E514&gt;E513,E513&gt;E512)</f>
        <v>0</v>
      </c>
      <c r="R517" s="3" t="b">
        <f>AND(Table1689106[[#This Row],[Measured Value]]&lt;E516,E516&lt;E515,E515&lt;E514,E514&lt;E513,E513&lt;E512)</f>
        <v>0</v>
      </c>
      <c r="S517" s="3" t="b">
        <f>AND(Table1689106[[#This Row],[Measured Value]]&gt;E516,E516&lt;E515,E515&gt;E514,E514&lt;E513,E513&gt;E512,E512&lt;E511,E511&gt;E510,E510&lt;E509,E509&gt;E508,E508&lt;E507,E507&gt;E506,E506&lt;E505,E505&gt;E504)</f>
        <v>0</v>
      </c>
      <c r="T517" s="3" t="b">
        <f>AND(Table1689106[[#This Row],[Measured Value]]&lt;F516,F516&gt;F515,F515&lt;F514,F514&gt;F513,F513&lt;F512,F512&gt;F511,F511&lt;F510,F510&gt;F509,F509&lt;F508,F508&gt;F507,F507&lt;F506,F506&gt;F505,F505&lt;F504)</f>
        <v>0</v>
      </c>
      <c r="AB517"/>
      <c r="AC517"/>
      <c r="AH517"/>
    </row>
    <row r="518" spans="1:34" x14ac:dyDescent="0.25">
      <c r="A518" s="2">
        <v>43383</v>
      </c>
      <c r="B518" s="17">
        <v>1749</v>
      </c>
      <c r="C518" s="21" t="s">
        <v>44</v>
      </c>
      <c r="D518" s="25">
        <v>3.49</v>
      </c>
      <c r="E518" s="22">
        <f>'[1]pH meter #2__083118AM'!$O$2</f>
        <v>3.5073563535911592</v>
      </c>
      <c r="F5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43383.742361111108</v>
      </c>
      <c r="G518" s="6">
        <f>Table1689106[[#This Row],[Mean Value]]+$V$2</f>
        <v>3.527303060242065</v>
      </c>
      <c r="H518" s="6">
        <f>Table1689106[[#This Row],[Mean Value]]-$V$2</f>
        <v>3.4874096469402533</v>
      </c>
      <c r="I518" s="26">
        <f>Table1689106[[#This Row],[Mean Value]]+$W$2</f>
        <v>3.5472497668929703</v>
      </c>
      <c r="J518" s="26">
        <f>Table1689106[[#This Row],[Mean Value]]-($W$2)</f>
        <v>3.467462940289348</v>
      </c>
      <c r="K518" s="8">
        <f>Table1689106[[#This Row],[Mean Value]]+$X$2</f>
        <v>3.5671964735438761</v>
      </c>
      <c r="L518" s="9">
        <f>Table1689106[[#This Row],[Mean Value]]-$X$2</f>
        <v>3.4475162336384422</v>
      </c>
      <c r="M518" s="23" t="str">
        <f t="array" ref="M518">IF(OR(D518&lt;$AF$2, D518&gt;$AE$2), "Yes", "No")</f>
        <v>No</v>
      </c>
      <c r="N518" s="3"/>
      <c r="O518" s="3" t="b">
        <f>AND(Table1689106[[#This Row],[Measured Value]]&gt;Table1689106[[#This Row],[Mean Value]],D517&gt;E517,D516&gt;E516,D515&gt;E515,D514&gt;E514,D513&gt;E513,D512&gt;E512,D511&gt;E511)</f>
        <v>0</v>
      </c>
      <c r="P518" s="3" t="b">
        <f>AND(Table1689106[[#This Row],[Measured Value]]&lt;Table1689106[[#This Row],[Mean Value]],D517&lt;E517,D516&lt;E516,D515&lt;E515,D514&lt;E514,D513&lt;E513,D512&lt;E512,D511&lt;E511)</f>
        <v>0</v>
      </c>
      <c r="Q518" s="3" t="b">
        <f>AND(Table1689106[[#This Row],[Measured Value]]&gt;E517,E517&gt;E516,E516&gt;E515,E515&gt;E514,E514&gt;E513)</f>
        <v>0</v>
      </c>
      <c r="R518" s="3" t="b">
        <f>AND(Table1689106[[#This Row],[Measured Value]]&lt;E517,E517&lt;E516,E516&lt;E515,E515&lt;E514,E514&lt;E513)</f>
        <v>0</v>
      </c>
      <c r="S518" s="3" t="b">
        <f>AND(Table1689106[[#This Row],[Measured Value]]&gt;E517,E517&lt;E516,E516&gt;E515,E515&lt;E514,E514&gt;E513,E513&lt;E512,E512&gt;E511,E511&lt;E510,E510&gt;E509,E509&lt;E508,E508&gt;E507,E507&lt;E506,E506&gt;E505)</f>
        <v>0</v>
      </c>
      <c r="T518" s="3" t="b">
        <f>AND(Table1689106[[#This Row],[Measured Value]]&lt;F517,F517&gt;F516,F516&lt;F515,F515&gt;F514,F514&lt;F513,F513&gt;F512,F512&lt;F511,F511&gt;F510,F510&lt;F509,F509&gt;F508,F508&lt;F507,F507&gt;F506,F506&lt;F505)</f>
        <v>0</v>
      </c>
      <c r="AB518"/>
      <c r="AC518"/>
      <c r="AH518"/>
    </row>
    <row r="519" spans="1:34" x14ac:dyDescent="0.25">
      <c r="A519" s="2">
        <v>43383</v>
      </c>
      <c r="B519" s="17">
        <v>1801</v>
      </c>
      <c r="C519" s="21" t="s">
        <v>44</v>
      </c>
      <c r="D519" s="25">
        <v>3.48</v>
      </c>
      <c r="E519" s="22">
        <f>'[1]pH meter #2__083118AM'!$O$2</f>
        <v>3.5073563535911592</v>
      </c>
      <c r="F5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43383.750694444447</v>
      </c>
      <c r="G519" s="6">
        <f>Table1689106[[#This Row],[Mean Value]]+$V$2</f>
        <v>3.527303060242065</v>
      </c>
      <c r="H519" s="6">
        <f>Table1689106[[#This Row],[Mean Value]]-$V$2</f>
        <v>3.4874096469402533</v>
      </c>
      <c r="I519" s="26">
        <f>Table1689106[[#This Row],[Mean Value]]+$W$2</f>
        <v>3.5472497668929703</v>
      </c>
      <c r="J519" s="26">
        <f>Table1689106[[#This Row],[Mean Value]]-($W$2)</f>
        <v>3.467462940289348</v>
      </c>
      <c r="K519" s="8">
        <f>Table1689106[[#This Row],[Mean Value]]+$X$2</f>
        <v>3.5671964735438761</v>
      </c>
      <c r="L519" s="9">
        <f>Table1689106[[#This Row],[Mean Value]]-$X$2</f>
        <v>3.4475162336384422</v>
      </c>
      <c r="M519" s="23" t="str">
        <f t="array" ref="M519">IF(OR(D519&lt;$AF$2, D519&gt;$AE$2), "Yes", "No")</f>
        <v>No</v>
      </c>
      <c r="N519" s="3"/>
      <c r="O519" s="3" t="b">
        <f>AND(Table1689106[[#This Row],[Measured Value]]&gt;Table1689106[[#This Row],[Mean Value]],D518&gt;E518,D517&gt;E517,D516&gt;E516,D515&gt;E515,D514&gt;E514,D513&gt;E513,D512&gt;E512)</f>
        <v>0</v>
      </c>
      <c r="P519" s="3" t="b">
        <f>AND(Table1689106[[#This Row],[Measured Value]]&lt;Table1689106[[#This Row],[Mean Value]],D518&lt;E518,D517&lt;E517,D516&lt;E516,D515&lt;E515,D514&lt;E514,D513&lt;E513,D512&lt;E512)</f>
        <v>0</v>
      </c>
      <c r="Q519" s="3" t="b">
        <f>AND(Table1689106[[#This Row],[Measured Value]]&gt;E518,E518&gt;E517,E517&gt;E516,E516&gt;E515,E515&gt;E514)</f>
        <v>0</v>
      </c>
      <c r="R519" s="3" t="b">
        <f>AND(Table1689106[[#This Row],[Measured Value]]&lt;E518,E518&lt;E517,E517&lt;E516,E516&lt;E515,E515&lt;E514)</f>
        <v>0</v>
      </c>
      <c r="S519" s="3" t="b">
        <f>AND(Table1689106[[#This Row],[Measured Value]]&gt;E518,E518&lt;E517,E517&gt;E516,E516&lt;E515,E515&gt;E514,E514&lt;E513,E513&gt;E512,E512&lt;E511,E511&gt;E510,E510&lt;E509,E509&gt;E508,E508&lt;E507,E507&gt;E506)</f>
        <v>0</v>
      </c>
      <c r="T519" s="3" t="b">
        <f>AND(Table1689106[[#This Row],[Measured Value]]&lt;F518,F518&gt;F517,F517&lt;F516,F516&gt;F515,F515&lt;F514,F514&gt;F513,F513&lt;F512,F512&gt;F511,F511&lt;F510,F510&gt;F509,F509&lt;F508,F508&gt;F507,F507&lt;F506)</f>
        <v>0</v>
      </c>
      <c r="AB519"/>
      <c r="AC519"/>
      <c r="AH519"/>
    </row>
    <row r="520" spans="1:34" x14ac:dyDescent="0.25">
      <c r="A520" s="2">
        <v>43383</v>
      </c>
      <c r="B520" s="17">
        <v>1815</v>
      </c>
      <c r="C520" s="21" t="s">
        <v>41</v>
      </c>
      <c r="D520" s="25">
        <v>3.48</v>
      </c>
      <c r="E520" s="22">
        <f>'[1]pH meter #2__083118AM'!$O$2</f>
        <v>3.5073563535911592</v>
      </c>
      <c r="F5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43383.760416666664</v>
      </c>
      <c r="G520" s="6">
        <f>Table1689106[[#This Row],[Mean Value]]+$V$2</f>
        <v>3.527303060242065</v>
      </c>
      <c r="H520" s="6">
        <f>Table1689106[[#This Row],[Mean Value]]-$V$2</f>
        <v>3.4874096469402533</v>
      </c>
      <c r="I520" s="26">
        <f>Table1689106[[#This Row],[Mean Value]]+$W$2</f>
        <v>3.5472497668929703</v>
      </c>
      <c r="J520" s="26">
        <f>Table1689106[[#This Row],[Mean Value]]-($W$2)</f>
        <v>3.467462940289348</v>
      </c>
      <c r="K520" s="8">
        <f>Table1689106[[#This Row],[Mean Value]]+$X$2</f>
        <v>3.5671964735438761</v>
      </c>
      <c r="L520" s="9">
        <f>Table1689106[[#This Row],[Mean Value]]-$X$2</f>
        <v>3.4475162336384422</v>
      </c>
      <c r="M520" s="23" t="str">
        <f t="array" ref="M520">IF(OR(D520&lt;$AF$2, D520&gt;$AE$2), "Yes", "No")</f>
        <v>No</v>
      </c>
      <c r="N520" s="3"/>
      <c r="O520" s="3" t="b">
        <f>AND(Table1689106[[#This Row],[Measured Value]]&gt;Table1689106[[#This Row],[Mean Value]],D519&gt;E519,D518&gt;E518,D517&gt;E517,D516&gt;E516,D515&gt;E515,D514&gt;E514,D513&gt;E513)</f>
        <v>0</v>
      </c>
      <c r="P520" s="3" t="b">
        <f>AND(Table1689106[[#This Row],[Measured Value]]&lt;Table1689106[[#This Row],[Mean Value]],D519&lt;E519,D518&lt;E518,D517&lt;E517,D516&lt;E516,D515&lt;E515,D514&lt;E514,D513&lt;E513)</f>
        <v>0</v>
      </c>
      <c r="Q520" s="3" t="b">
        <f>AND(Table1689106[[#This Row],[Measured Value]]&gt;E519,E519&gt;E518,E518&gt;E517,E517&gt;E516,E516&gt;E515)</f>
        <v>0</v>
      </c>
      <c r="R520" s="3" t="b">
        <f>AND(Table1689106[[#This Row],[Measured Value]]&lt;E519,E519&lt;E518,E518&lt;E517,E517&lt;E516,E516&lt;E515)</f>
        <v>0</v>
      </c>
      <c r="S520" s="3" t="b">
        <f>AND(Table1689106[[#This Row],[Measured Value]]&gt;E519,E519&lt;E518,E518&gt;E517,E517&lt;E516,E516&gt;E515,E515&lt;E514,E514&gt;E513,E513&lt;E512,E512&gt;E511,E511&lt;E510,E510&gt;E509,E509&lt;E508,E508&gt;E507)</f>
        <v>0</v>
      </c>
      <c r="T520" s="3" t="b">
        <f>AND(Table1689106[[#This Row],[Measured Value]]&lt;F519,F519&gt;F518,F518&lt;F517,F517&gt;F516,F516&lt;F515,F515&gt;F514,F514&lt;F513,F513&gt;F512,F512&lt;F511,F511&gt;F510,F510&lt;F509,F509&gt;F508,F508&lt;F507)</f>
        <v>0</v>
      </c>
      <c r="AB520"/>
      <c r="AC520"/>
      <c r="AH520"/>
    </row>
    <row r="521" spans="1:34" x14ac:dyDescent="0.25">
      <c r="A521" s="2">
        <v>43383</v>
      </c>
      <c r="B521" s="17">
        <v>1848</v>
      </c>
      <c r="C521" s="21" t="s">
        <v>44</v>
      </c>
      <c r="D521" s="25">
        <v>3.48</v>
      </c>
      <c r="E521" s="22">
        <f>'[1]pH meter #2__083118AM'!$O$2</f>
        <v>3.5073563535911592</v>
      </c>
      <c r="F5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43383.783333333333</v>
      </c>
      <c r="G521" s="6">
        <f>Table1689106[[#This Row],[Mean Value]]+$V$2</f>
        <v>3.527303060242065</v>
      </c>
      <c r="H521" s="6">
        <f>Table1689106[[#This Row],[Mean Value]]-$V$2</f>
        <v>3.4874096469402533</v>
      </c>
      <c r="I521" s="26">
        <f>Table1689106[[#This Row],[Mean Value]]+$W$2</f>
        <v>3.5472497668929703</v>
      </c>
      <c r="J521" s="26">
        <f>Table1689106[[#This Row],[Mean Value]]-($W$2)</f>
        <v>3.467462940289348</v>
      </c>
      <c r="K521" s="8">
        <f>Table1689106[[#This Row],[Mean Value]]+$X$2</f>
        <v>3.5671964735438761</v>
      </c>
      <c r="L521" s="9">
        <f>Table1689106[[#This Row],[Mean Value]]-$X$2</f>
        <v>3.4475162336384422</v>
      </c>
      <c r="M521" s="23" t="str">
        <f t="array" ref="M521">IF(OR(D521&lt;$AF$2, D521&gt;$AE$2), "Yes", "No")</f>
        <v>No</v>
      </c>
      <c r="N521" s="3"/>
      <c r="O521" s="3" t="b">
        <f>AND(Table1689106[[#This Row],[Measured Value]]&gt;Table1689106[[#This Row],[Mean Value]],D520&gt;E520,D519&gt;E519,D518&gt;E518,D517&gt;E517,D516&gt;E516,D515&gt;E515,D514&gt;E514)</f>
        <v>0</v>
      </c>
      <c r="P521" s="3" t="b">
        <f>AND(Table1689106[[#This Row],[Measured Value]]&lt;Table1689106[[#This Row],[Mean Value]],D520&lt;E520,D519&lt;E519,D518&lt;E518,D517&lt;E517,D516&lt;E516,D515&lt;E515,D514&lt;E514)</f>
        <v>0</v>
      </c>
      <c r="Q521" s="3" t="b">
        <f>AND(Table1689106[[#This Row],[Measured Value]]&gt;E520,E520&gt;E519,E519&gt;E518,E518&gt;E517,E517&gt;E516)</f>
        <v>0</v>
      </c>
      <c r="R521" s="3" t="b">
        <f>AND(Table1689106[[#This Row],[Measured Value]]&lt;E520,E520&lt;E519,E519&lt;E518,E518&lt;E517,E517&lt;E516)</f>
        <v>0</v>
      </c>
      <c r="S521" s="3" t="b">
        <f>AND(Table1689106[[#This Row],[Measured Value]]&gt;E520,E520&lt;E519,E519&gt;E518,E518&lt;E517,E517&gt;E516,E516&lt;E515,E515&gt;E514,E514&lt;E513,E513&gt;E512,E512&lt;E511,E511&gt;E510,E510&lt;E509,E509&gt;E508)</f>
        <v>0</v>
      </c>
      <c r="T521" s="3" t="b">
        <f>AND(Table1689106[[#This Row],[Measured Value]]&lt;F520,F520&gt;F519,F519&lt;F518,F518&gt;F517,F517&lt;F516,F516&gt;F515,F515&lt;F514,F514&gt;F513,F513&lt;F512,F512&gt;F511,F511&lt;F510,F510&gt;F509,F509&lt;F508)</f>
        <v>0</v>
      </c>
      <c r="AB521"/>
      <c r="AC521"/>
      <c r="AH521"/>
    </row>
    <row r="522" spans="1:34" x14ac:dyDescent="0.25">
      <c r="A522" s="2">
        <v>43383</v>
      </c>
      <c r="B522" s="17">
        <v>1921</v>
      </c>
      <c r="C522" s="21" t="s">
        <v>34</v>
      </c>
      <c r="D522" s="25">
        <v>3.48</v>
      </c>
      <c r="E522" s="22">
        <f>'[1]pH meter #2__083118AM'!$O$2</f>
        <v>3.5073563535911592</v>
      </c>
      <c r="F5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43383.806250000001</v>
      </c>
      <c r="G522" s="6">
        <f>Table1689106[[#This Row],[Mean Value]]+$V$2</f>
        <v>3.527303060242065</v>
      </c>
      <c r="H522" s="6">
        <f>Table1689106[[#This Row],[Mean Value]]-$V$2</f>
        <v>3.4874096469402533</v>
      </c>
      <c r="I522" s="26">
        <f>Table1689106[[#This Row],[Mean Value]]+$W$2</f>
        <v>3.5472497668929703</v>
      </c>
      <c r="J522" s="26">
        <f>Table1689106[[#This Row],[Mean Value]]-($W$2)</f>
        <v>3.467462940289348</v>
      </c>
      <c r="K522" s="8">
        <f>Table1689106[[#This Row],[Mean Value]]+$X$2</f>
        <v>3.5671964735438761</v>
      </c>
      <c r="L522" s="9">
        <f>Table1689106[[#This Row],[Mean Value]]-$X$2</f>
        <v>3.4475162336384422</v>
      </c>
      <c r="M522" s="23" t="str">
        <f t="array" ref="M522">IF(OR(D522&lt;$AF$2, D522&gt;$AE$2), "Yes", "No")</f>
        <v>No</v>
      </c>
      <c r="N522" s="3"/>
      <c r="O522" s="3" t="b">
        <f>AND(Table1689106[[#This Row],[Measured Value]]&gt;Table1689106[[#This Row],[Mean Value]],D521&gt;E521,D520&gt;E520,D519&gt;E519,D518&gt;E518,D517&gt;E517,D516&gt;E516,D515&gt;E515)</f>
        <v>0</v>
      </c>
      <c r="P522" s="3" t="b">
        <f>AND(Table1689106[[#This Row],[Measured Value]]&lt;Table1689106[[#This Row],[Mean Value]],D521&lt;E521,D520&lt;E520,D519&lt;E519,D518&lt;E518,D517&lt;E517,D516&lt;E516,D515&lt;E515)</f>
        <v>1</v>
      </c>
      <c r="Q522" s="3" t="b">
        <f>AND(Table1689106[[#This Row],[Measured Value]]&gt;E521,E521&gt;E520,E520&gt;E519,E519&gt;E518,E518&gt;E517)</f>
        <v>0</v>
      </c>
      <c r="R522" s="3" t="b">
        <f>AND(Table1689106[[#This Row],[Measured Value]]&lt;E521,E521&lt;E520,E520&lt;E519,E519&lt;E518,E518&lt;E517)</f>
        <v>0</v>
      </c>
      <c r="S522" s="3" t="b">
        <f>AND(Table1689106[[#This Row],[Measured Value]]&gt;E521,E521&lt;E520,E520&gt;E519,E519&lt;E518,E518&gt;E517,E517&lt;E516,E516&gt;E515,E515&lt;E514,E514&gt;E513,E513&lt;E512,E512&gt;E511,E511&lt;E510,E510&gt;E509)</f>
        <v>0</v>
      </c>
      <c r="T522" s="3" t="b">
        <f>AND(Table1689106[[#This Row],[Measured Value]]&lt;F521,F521&gt;F520,F520&lt;F519,F519&gt;F518,F518&lt;F517,F517&gt;F516,F516&lt;F515,F515&gt;F514,F514&lt;F513,F513&gt;F512,F512&lt;F511,F511&gt;F510,F510&lt;F509)</f>
        <v>0</v>
      </c>
      <c r="AB522"/>
      <c r="AC522"/>
      <c r="AH522"/>
    </row>
    <row r="523" spans="1:34" x14ac:dyDescent="0.25">
      <c r="A523" s="2">
        <v>43384</v>
      </c>
      <c r="B523" s="17">
        <v>553</v>
      </c>
      <c r="C523" s="21" t="s">
        <v>31</v>
      </c>
      <c r="D523" s="25">
        <v>3.53</v>
      </c>
      <c r="E523" s="22">
        <f>'[1]pH meter #2__083118AM'!$O$2</f>
        <v>3.5073563535911592</v>
      </c>
      <c r="F5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43384.245138888888</v>
      </c>
      <c r="G523" s="6">
        <f>Table1689106[[#This Row],[Mean Value]]+$V$2</f>
        <v>3.527303060242065</v>
      </c>
      <c r="H523" s="6">
        <f>Table1689106[[#This Row],[Mean Value]]-$V$2</f>
        <v>3.4874096469402533</v>
      </c>
      <c r="I523" s="26">
        <f>Table1689106[[#This Row],[Mean Value]]+$W$2</f>
        <v>3.5472497668929703</v>
      </c>
      <c r="J523" s="26">
        <f>Table1689106[[#This Row],[Mean Value]]-($W$2)</f>
        <v>3.467462940289348</v>
      </c>
      <c r="K523" s="8">
        <f>Table1689106[[#This Row],[Mean Value]]+$X$2</f>
        <v>3.5671964735438761</v>
      </c>
      <c r="L523" s="9">
        <f>Table1689106[[#This Row],[Mean Value]]-$X$2</f>
        <v>3.4475162336384422</v>
      </c>
      <c r="M523" s="23" t="str">
        <f t="array" ref="M523">IF(OR(D523&lt;$AF$2, D523&gt;$AE$2), "Yes", "No")</f>
        <v>No</v>
      </c>
      <c r="N523" s="3"/>
      <c r="O523" s="3" t="b">
        <f>AND(Table1689106[[#This Row],[Measured Value]]&gt;Table1689106[[#This Row],[Mean Value]],D522&gt;E522,D521&gt;E521,D520&gt;E520,D519&gt;E519,D518&gt;E518,D517&gt;E517,D516&gt;E516)</f>
        <v>0</v>
      </c>
      <c r="P523" s="3" t="b">
        <f>AND(Table1689106[[#This Row],[Measured Value]]&lt;Table1689106[[#This Row],[Mean Value]],D522&lt;E522,D521&lt;E521,D520&lt;E520,D519&lt;E519,D518&lt;E518,D517&lt;E517,D516&lt;E516)</f>
        <v>0</v>
      </c>
      <c r="Q523" s="3" t="b">
        <f>AND(Table1689106[[#This Row],[Measured Value]]&gt;E522,E522&gt;E521,E521&gt;E520,E520&gt;E519,E519&gt;E518)</f>
        <v>0</v>
      </c>
      <c r="R523" s="3" t="b">
        <f>AND(Table1689106[[#This Row],[Measured Value]]&lt;E522,E522&lt;E521,E521&lt;E520,E520&lt;E519,E519&lt;E518)</f>
        <v>0</v>
      </c>
      <c r="S523" s="3" t="b">
        <f>AND(Table1689106[[#This Row],[Measured Value]]&gt;E522,E522&lt;E521,E521&gt;E520,E520&lt;E519,E519&gt;E518,E518&lt;E517,E517&gt;E516,E516&lt;E515,E515&gt;E514,E514&lt;E513,E513&gt;E512,E512&lt;E511,E511&gt;E510)</f>
        <v>0</v>
      </c>
      <c r="T523" s="3" t="b">
        <f>AND(Table1689106[[#This Row],[Measured Value]]&lt;F522,F522&gt;F521,F521&lt;F520,F520&gt;F519,F519&lt;F518,F518&gt;F517,F517&lt;F516,F516&gt;F515,F515&lt;F514,F514&gt;F513,F513&lt;F512,F512&gt;F511,F511&lt;F510)</f>
        <v>0</v>
      </c>
      <c r="AB523"/>
      <c r="AC523"/>
      <c r="AH523"/>
    </row>
    <row r="524" spans="1:34" x14ac:dyDescent="0.25">
      <c r="A524" s="2">
        <v>43384</v>
      </c>
      <c r="B524" s="17">
        <v>625</v>
      </c>
      <c r="C524" s="21" t="s">
        <v>31</v>
      </c>
      <c r="D524" s="25">
        <v>3.53</v>
      </c>
      <c r="E524" s="22">
        <f>'[1]pH meter #2__083118AM'!$O$2</f>
        <v>3.5073563535911592</v>
      </c>
      <c r="F5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43384.267361111109</v>
      </c>
      <c r="G524" s="6">
        <f>Table1689106[[#This Row],[Mean Value]]+$V$2</f>
        <v>3.527303060242065</v>
      </c>
      <c r="H524" s="6">
        <f>Table1689106[[#This Row],[Mean Value]]-$V$2</f>
        <v>3.4874096469402533</v>
      </c>
      <c r="I524" s="26">
        <f>Table1689106[[#This Row],[Mean Value]]+$W$2</f>
        <v>3.5472497668929703</v>
      </c>
      <c r="J524" s="26">
        <f>Table1689106[[#This Row],[Mean Value]]-($W$2)</f>
        <v>3.467462940289348</v>
      </c>
      <c r="K524" s="8">
        <f>Table1689106[[#This Row],[Mean Value]]+$X$2</f>
        <v>3.5671964735438761</v>
      </c>
      <c r="L524" s="9">
        <f>Table1689106[[#This Row],[Mean Value]]-$X$2</f>
        <v>3.4475162336384422</v>
      </c>
      <c r="M524" s="23" t="str">
        <f t="array" ref="M524">IF(OR(D524&lt;$AF$2, D524&gt;$AE$2), "Yes", "No")</f>
        <v>No</v>
      </c>
      <c r="N524" s="3"/>
      <c r="O524" s="3" t="b">
        <f>AND(Table1689106[[#This Row],[Measured Value]]&gt;Table1689106[[#This Row],[Mean Value]],D523&gt;E523,D522&gt;E522,D521&gt;E521,D520&gt;E520,D519&gt;E519,D518&gt;E518,D517&gt;E517)</f>
        <v>0</v>
      </c>
      <c r="P524" s="3" t="b">
        <f>AND(Table1689106[[#This Row],[Measured Value]]&lt;Table1689106[[#This Row],[Mean Value]],D523&lt;E523,D522&lt;E522,D521&lt;E521,D520&lt;E520,D519&lt;E519,D518&lt;E518,D517&lt;E517)</f>
        <v>0</v>
      </c>
      <c r="Q524" s="3" t="b">
        <f>AND(Table1689106[[#This Row],[Measured Value]]&gt;E523,E523&gt;E522,E522&gt;E521,E521&gt;E520,E520&gt;E519)</f>
        <v>0</v>
      </c>
      <c r="R524" s="3" t="b">
        <f>AND(Table1689106[[#This Row],[Measured Value]]&lt;E523,E523&lt;E522,E522&lt;E521,E521&lt;E520,E520&lt;E519)</f>
        <v>0</v>
      </c>
      <c r="S524" s="3" t="b">
        <f>AND(Table1689106[[#This Row],[Measured Value]]&gt;E523,E523&lt;E522,E522&gt;E521,E521&lt;E520,E520&gt;E519,E519&lt;E518,E518&gt;E517,E517&lt;E516,E516&gt;E515,E515&lt;E514,E514&gt;E513,E513&lt;E512,E512&gt;E511)</f>
        <v>0</v>
      </c>
      <c r="T524" s="3" t="b">
        <f>AND(Table1689106[[#This Row],[Measured Value]]&lt;F523,F523&gt;F522,F522&lt;F521,F521&gt;F520,F520&lt;F519,F519&gt;F518,F518&lt;F517,F517&gt;F516,F516&lt;F515,F515&gt;F514,F514&lt;F513,F513&gt;F512,F512&lt;F511)</f>
        <v>0</v>
      </c>
      <c r="AB524"/>
      <c r="AC524"/>
      <c r="AH524"/>
    </row>
    <row r="525" spans="1:34" x14ac:dyDescent="0.25">
      <c r="A525" s="2">
        <v>43384</v>
      </c>
      <c r="B525" s="17">
        <v>643</v>
      </c>
      <c r="C525" s="21" t="s">
        <v>31</v>
      </c>
      <c r="D525" s="25">
        <v>3.53</v>
      </c>
      <c r="E525" s="22">
        <f>'[1]pH meter #2__083118AM'!$O$2</f>
        <v>3.5073563535911592</v>
      </c>
      <c r="F5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43384.279861111114</v>
      </c>
      <c r="G525" s="6">
        <f>Table1689106[[#This Row],[Mean Value]]+$V$2</f>
        <v>3.527303060242065</v>
      </c>
      <c r="H525" s="6">
        <f>Table1689106[[#This Row],[Mean Value]]-$V$2</f>
        <v>3.4874096469402533</v>
      </c>
      <c r="I525" s="26">
        <f>Table1689106[[#This Row],[Mean Value]]+$W$2</f>
        <v>3.5472497668929703</v>
      </c>
      <c r="J525" s="26">
        <f>Table1689106[[#This Row],[Mean Value]]-($W$2)</f>
        <v>3.467462940289348</v>
      </c>
      <c r="K525" s="8">
        <f>Table1689106[[#This Row],[Mean Value]]+$X$2</f>
        <v>3.5671964735438761</v>
      </c>
      <c r="L525" s="9">
        <f>Table1689106[[#This Row],[Mean Value]]-$X$2</f>
        <v>3.4475162336384422</v>
      </c>
      <c r="M525" s="23" t="str">
        <f t="array" ref="M525">IF(OR(D525&lt;$AF$2, D525&gt;$AE$2), "Yes", "No")</f>
        <v>No</v>
      </c>
      <c r="N525" s="3"/>
      <c r="O525" s="3" t="b">
        <f>AND(Table1689106[[#This Row],[Measured Value]]&gt;Table1689106[[#This Row],[Mean Value]],D524&gt;E524,D523&gt;E523,D522&gt;E522,D521&gt;E521,D520&gt;E520,D519&gt;E519,D518&gt;E518)</f>
        <v>0</v>
      </c>
      <c r="P525" s="3" t="b">
        <f>AND(Table1689106[[#This Row],[Measured Value]]&lt;Table1689106[[#This Row],[Mean Value]],D524&lt;E524,D523&lt;E523,D522&lt;E522,D521&lt;E521,D520&lt;E520,D519&lt;E519,D518&lt;E518)</f>
        <v>0</v>
      </c>
      <c r="Q525" s="3" t="b">
        <f>AND(Table1689106[[#This Row],[Measured Value]]&gt;E524,E524&gt;E523,E523&gt;E522,E522&gt;E521,E521&gt;E520)</f>
        <v>0</v>
      </c>
      <c r="R525" s="3" t="b">
        <f>AND(Table1689106[[#This Row],[Measured Value]]&lt;E524,E524&lt;E523,E523&lt;E522,E522&lt;E521,E521&lt;E520)</f>
        <v>0</v>
      </c>
      <c r="S525" s="3" t="b">
        <f>AND(Table1689106[[#This Row],[Measured Value]]&gt;E524,E524&lt;E523,E523&gt;E522,E522&lt;E521,E521&gt;E520,E520&lt;E519,E519&gt;E518,E518&lt;E517,E517&gt;E516,E516&lt;E515,E515&gt;E514,E514&lt;E513,E513&gt;E512)</f>
        <v>0</v>
      </c>
      <c r="T525" s="3" t="b">
        <f>AND(Table1689106[[#This Row],[Measured Value]]&lt;F524,F524&gt;F523,F523&lt;F522,F522&gt;F521,F521&lt;F520,F520&gt;F519,F519&lt;F518,F518&gt;F517,F517&lt;F516,F516&gt;F515,F515&lt;F514,F514&gt;F513,F513&lt;F512)</f>
        <v>0</v>
      </c>
      <c r="AB525"/>
      <c r="AC525"/>
      <c r="AH525"/>
    </row>
    <row r="526" spans="1:34" x14ac:dyDescent="0.25">
      <c r="A526" s="2">
        <v>43384</v>
      </c>
      <c r="B526" s="17">
        <v>657</v>
      </c>
      <c r="C526" s="21" t="s">
        <v>31</v>
      </c>
      <c r="D526" s="25">
        <v>3.53</v>
      </c>
      <c r="E526" s="22">
        <f>'[1]pH meter #2__083118AM'!$O$2</f>
        <v>3.5073563535911592</v>
      </c>
      <c r="F5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43384.289583333331</v>
      </c>
      <c r="G526" s="6">
        <f>Table1689106[[#This Row],[Mean Value]]+$V$2</f>
        <v>3.527303060242065</v>
      </c>
      <c r="H526" s="6">
        <f>Table1689106[[#This Row],[Mean Value]]-$V$2</f>
        <v>3.4874096469402533</v>
      </c>
      <c r="I526" s="26">
        <f>Table1689106[[#This Row],[Mean Value]]+$W$2</f>
        <v>3.5472497668929703</v>
      </c>
      <c r="J526" s="26">
        <f>Table1689106[[#This Row],[Mean Value]]-($W$2)</f>
        <v>3.467462940289348</v>
      </c>
      <c r="K526" s="8">
        <f>Table1689106[[#This Row],[Mean Value]]+$X$2</f>
        <v>3.5671964735438761</v>
      </c>
      <c r="L526" s="9">
        <f>Table1689106[[#This Row],[Mean Value]]-$X$2</f>
        <v>3.4475162336384422</v>
      </c>
      <c r="M526" s="23" t="str">
        <f t="array" ref="M526">IF(OR(D526&lt;$AF$2, D526&gt;$AE$2), "Yes", "No")</f>
        <v>No</v>
      </c>
      <c r="N526" s="3"/>
      <c r="O526" s="3" t="b">
        <f>AND(Table1689106[[#This Row],[Measured Value]]&gt;Table1689106[[#This Row],[Mean Value]],D525&gt;E525,D524&gt;E524,D523&gt;E523,D522&gt;E522,D521&gt;E521,D520&gt;E520,D519&gt;E519)</f>
        <v>0</v>
      </c>
      <c r="P526" s="3" t="b">
        <f>AND(Table1689106[[#This Row],[Measured Value]]&lt;Table1689106[[#This Row],[Mean Value]],D525&lt;E525,D524&lt;E524,D523&lt;E523,D522&lt;E522,D521&lt;E521,D520&lt;E520,D519&lt;E519)</f>
        <v>0</v>
      </c>
      <c r="Q526" s="3" t="b">
        <f>AND(Table1689106[[#This Row],[Measured Value]]&gt;E525,E525&gt;E524,E524&gt;E523,E523&gt;E522,E522&gt;E521)</f>
        <v>0</v>
      </c>
      <c r="R526" s="3" t="b">
        <f>AND(Table1689106[[#This Row],[Measured Value]]&lt;E525,E525&lt;E524,E524&lt;E523,E523&lt;E522,E522&lt;E521)</f>
        <v>0</v>
      </c>
      <c r="S526" s="3" t="b">
        <f>AND(Table1689106[[#This Row],[Measured Value]]&gt;E525,E525&lt;E524,E524&gt;E523,E523&lt;E522,E522&gt;E521,E521&lt;E520,E520&gt;E519,E519&lt;E518,E518&gt;E517,E517&lt;E516,E516&gt;E515,E515&lt;E514,E514&gt;E513)</f>
        <v>0</v>
      </c>
      <c r="T526" s="3" t="b">
        <f>AND(Table1689106[[#This Row],[Measured Value]]&lt;F525,F525&gt;F524,F524&lt;F523,F523&gt;F522,F522&lt;F521,F521&gt;F520,F520&lt;F519,F519&gt;F518,F518&lt;F517,F517&gt;F516,F516&lt;F515,F515&gt;F514,F514&lt;F513)</f>
        <v>0</v>
      </c>
      <c r="AB526"/>
      <c r="AC526"/>
      <c r="AH526"/>
    </row>
    <row r="527" spans="1:34" x14ac:dyDescent="0.25">
      <c r="A527" s="2">
        <v>43384</v>
      </c>
      <c r="B527" s="17">
        <v>734</v>
      </c>
      <c r="C527" s="21" t="s">
        <v>31</v>
      </c>
      <c r="D527" s="25">
        <v>3.54</v>
      </c>
      <c r="E527" s="22">
        <f>'[1]pH meter #2__083118AM'!$O$2</f>
        <v>3.5073563535911592</v>
      </c>
      <c r="F5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43384.31527777778</v>
      </c>
      <c r="G527" s="6">
        <f>Table1689106[[#This Row],[Mean Value]]+$V$2</f>
        <v>3.527303060242065</v>
      </c>
      <c r="H527" s="6">
        <f>Table1689106[[#This Row],[Mean Value]]-$V$2</f>
        <v>3.4874096469402533</v>
      </c>
      <c r="I527" s="26">
        <f>Table1689106[[#This Row],[Mean Value]]+$W$2</f>
        <v>3.5472497668929703</v>
      </c>
      <c r="J527" s="26">
        <f>Table1689106[[#This Row],[Mean Value]]-($W$2)</f>
        <v>3.467462940289348</v>
      </c>
      <c r="K527" s="8">
        <f>Table1689106[[#This Row],[Mean Value]]+$X$2</f>
        <v>3.5671964735438761</v>
      </c>
      <c r="L527" s="9">
        <f>Table1689106[[#This Row],[Mean Value]]-$X$2</f>
        <v>3.4475162336384422</v>
      </c>
      <c r="M527" s="23" t="str">
        <f t="array" ref="M527">IF(OR(D527&lt;$AF$2, D527&gt;$AE$2), "Yes", "No")</f>
        <v>No</v>
      </c>
      <c r="N527" s="3"/>
      <c r="O527" s="3" t="b">
        <f>AND(Table1689106[[#This Row],[Measured Value]]&gt;Table1689106[[#This Row],[Mean Value]],D526&gt;E526,D525&gt;E525,D524&gt;E524,D523&gt;E523,D522&gt;E522,D521&gt;E521,D520&gt;E520)</f>
        <v>0</v>
      </c>
      <c r="P527" s="3" t="b">
        <f>AND(Table1689106[[#This Row],[Measured Value]]&lt;Table1689106[[#This Row],[Mean Value]],D526&lt;E526,D525&lt;E525,D524&lt;E524,D523&lt;E523,D522&lt;E522,D521&lt;E521,D520&lt;E520)</f>
        <v>0</v>
      </c>
      <c r="Q527" s="3" t="b">
        <f>AND(Table1689106[[#This Row],[Measured Value]]&gt;E526,E526&gt;E525,E525&gt;E524,E524&gt;E523,E523&gt;E522)</f>
        <v>0</v>
      </c>
      <c r="R527" s="3" t="b">
        <f>AND(Table1689106[[#This Row],[Measured Value]]&lt;E526,E526&lt;E525,E525&lt;E524,E524&lt;E523,E523&lt;E522)</f>
        <v>0</v>
      </c>
      <c r="S527" s="3" t="b">
        <f>AND(Table1689106[[#This Row],[Measured Value]]&gt;E526,E526&lt;E525,E525&gt;E524,E524&lt;E523,E523&gt;E522,E522&lt;E521,E521&gt;E520,E520&lt;E519,E519&gt;E518,E518&lt;E517,E517&gt;E516,E516&lt;E515,E515&gt;E514)</f>
        <v>0</v>
      </c>
      <c r="T527" s="3" t="b">
        <f>AND(Table1689106[[#This Row],[Measured Value]]&lt;F526,F526&gt;F525,F525&lt;F524,F524&gt;F523,F523&lt;F522,F522&gt;F521,F521&lt;F520,F520&gt;F519,F519&lt;F518,F518&gt;F517,F517&lt;F516,F516&gt;F515,F515&lt;F514)</f>
        <v>0</v>
      </c>
      <c r="AB527"/>
      <c r="AC527"/>
      <c r="AH527"/>
    </row>
    <row r="528" spans="1:34" x14ac:dyDescent="0.25">
      <c r="A528" s="2">
        <v>43384</v>
      </c>
      <c r="B528" s="17">
        <v>816</v>
      </c>
      <c r="C528" s="21" t="s">
        <v>31</v>
      </c>
      <c r="D528" s="25">
        <v>3.53</v>
      </c>
      <c r="E528" s="22">
        <f>'[1]pH meter #2__083118AM'!$O$2</f>
        <v>3.5073563535911592</v>
      </c>
      <c r="F5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43384.344444444447</v>
      </c>
      <c r="G528" s="6">
        <f>Table1689106[[#This Row],[Mean Value]]+$V$2</f>
        <v>3.527303060242065</v>
      </c>
      <c r="H528" s="6">
        <f>Table1689106[[#This Row],[Mean Value]]-$V$2</f>
        <v>3.4874096469402533</v>
      </c>
      <c r="I528" s="26">
        <f>Table1689106[[#This Row],[Mean Value]]+$W$2</f>
        <v>3.5472497668929703</v>
      </c>
      <c r="J528" s="26">
        <f>Table1689106[[#This Row],[Mean Value]]-($W$2)</f>
        <v>3.467462940289348</v>
      </c>
      <c r="K528" s="8">
        <f>Table1689106[[#This Row],[Mean Value]]+$X$2</f>
        <v>3.5671964735438761</v>
      </c>
      <c r="L528" s="9">
        <f>Table1689106[[#This Row],[Mean Value]]-$X$2</f>
        <v>3.4475162336384422</v>
      </c>
      <c r="M528" s="23" t="str">
        <f t="array" ref="M528">IF(OR(D528&lt;$AF$2, D528&gt;$AE$2), "Yes", "No")</f>
        <v>No</v>
      </c>
      <c r="N528" s="3"/>
      <c r="O528" s="3" t="b">
        <f>AND(Table1689106[[#This Row],[Measured Value]]&gt;Table1689106[[#This Row],[Mean Value]],D527&gt;E527,D526&gt;E526,D525&gt;E525,D524&gt;E524,D523&gt;E523,D522&gt;E522,D521&gt;E521)</f>
        <v>0</v>
      </c>
      <c r="P528" s="3" t="b">
        <f>AND(Table1689106[[#This Row],[Measured Value]]&lt;Table1689106[[#This Row],[Mean Value]],D527&lt;E527,D526&lt;E526,D525&lt;E525,D524&lt;E524,D523&lt;E523,D522&lt;E522,D521&lt;E521)</f>
        <v>0</v>
      </c>
      <c r="Q528" s="3" t="b">
        <f>AND(Table1689106[[#This Row],[Measured Value]]&gt;E527,E527&gt;E526,E526&gt;E525,E525&gt;E524,E524&gt;E523)</f>
        <v>0</v>
      </c>
      <c r="R528" s="3" t="b">
        <f>AND(Table1689106[[#This Row],[Measured Value]]&lt;E527,E527&lt;E526,E526&lt;E525,E525&lt;E524,E524&lt;E523)</f>
        <v>0</v>
      </c>
      <c r="S528" s="3" t="b">
        <f>AND(Table1689106[[#This Row],[Measured Value]]&gt;E527,E527&lt;E526,E526&gt;E525,E525&lt;E524,E524&gt;E523,E523&lt;E522,E522&gt;E521,E521&lt;E520,E520&gt;E519,E519&lt;E518,E518&gt;E517,E517&lt;E516,E516&gt;E515)</f>
        <v>0</v>
      </c>
      <c r="T528" s="3" t="b">
        <f>AND(Table1689106[[#This Row],[Measured Value]]&lt;F527,F527&gt;F526,F526&lt;F525,F525&gt;F524,F524&lt;F523,F523&gt;F522,F522&lt;F521,F521&gt;F520,F520&lt;F519,F519&gt;F518,F518&lt;F517,F517&gt;F516,F516&lt;F515)</f>
        <v>0</v>
      </c>
      <c r="AB528"/>
      <c r="AC528"/>
      <c r="AH528"/>
    </row>
    <row r="529" spans="1:34" x14ac:dyDescent="0.25">
      <c r="A529" s="2">
        <v>43384</v>
      </c>
      <c r="B529" s="17">
        <v>935</v>
      </c>
      <c r="C529" s="21" t="s">
        <v>31</v>
      </c>
      <c r="D529" s="25">
        <v>3.52</v>
      </c>
      <c r="E529" s="22">
        <f>'[1]pH meter #2__083118AM'!$O$2</f>
        <v>3.5073563535911592</v>
      </c>
      <c r="F5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43384.399305555555</v>
      </c>
      <c r="G529" s="6">
        <f>Table1689106[[#This Row],[Mean Value]]+$V$2</f>
        <v>3.527303060242065</v>
      </c>
      <c r="H529" s="6">
        <f>Table1689106[[#This Row],[Mean Value]]-$V$2</f>
        <v>3.4874096469402533</v>
      </c>
      <c r="I529" s="26">
        <f>Table1689106[[#This Row],[Mean Value]]+$W$2</f>
        <v>3.5472497668929703</v>
      </c>
      <c r="J529" s="26">
        <f>Table1689106[[#This Row],[Mean Value]]-($W$2)</f>
        <v>3.467462940289348</v>
      </c>
      <c r="K529" s="8">
        <f>Table1689106[[#This Row],[Mean Value]]+$X$2</f>
        <v>3.5671964735438761</v>
      </c>
      <c r="L529" s="9">
        <f>Table1689106[[#This Row],[Mean Value]]-$X$2</f>
        <v>3.4475162336384422</v>
      </c>
      <c r="M529" s="23" t="str">
        <f t="array" ref="M529">IF(OR(D529&lt;$AF$2, D529&gt;$AE$2), "Yes", "No")</f>
        <v>No</v>
      </c>
      <c r="N529" s="3"/>
      <c r="O529" s="3" t="b">
        <f>AND(Table1689106[[#This Row],[Measured Value]]&gt;Table1689106[[#This Row],[Mean Value]],D528&gt;E528,D527&gt;E527,D526&gt;E526,D525&gt;E525,D524&gt;E524,D523&gt;E523,D522&gt;E522)</f>
        <v>0</v>
      </c>
      <c r="P529" s="3" t="b">
        <f>AND(Table1689106[[#This Row],[Measured Value]]&lt;Table1689106[[#This Row],[Mean Value]],D528&lt;E528,D527&lt;E527,D526&lt;E526,D525&lt;E525,D524&lt;E524,D523&lt;E523,D522&lt;E522)</f>
        <v>0</v>
      </c>
      <c r="Q529" s="3" t="b">
        <f>AND(Table1689106[[#This Row],[Measured Value]]&gt;E528,E528&gt;E527,E527&gt;E526,E526&gt;E525,E525&gt;E524)</f>
        <v>0</v>
      </c>
      <c r="R529" s="3" t="b">
        <f>AND(Table1689106[[#This Row],[Measured Value]]&lt;E528,E528&lt;E527,E527&lt;E526,E526&lt;E525,E525&lt;E524)</f>
        <v>0</v>
      </c>
      <c r="S529" s="3" t="b">
        <f>AND(Table1689106[[#This Row],[Measured Value]]&gt;E528,E528&lt;E527,E527&gt;E526,E526&lt;E525,E525&gt;E524,E524&lt;E523,E523&gt;E522,E522&lt;E521,E521&gt;E520,E520&lt;E519,E519&gt;E518,E518&lt;E517,E517&gt;E516)</f>
        <v>0</v>
      </c>
      <c r="T529" s="3" t="b">
        <f>AND(Table1689106[[#This Row],[Measured Value]]&lt;F528,F528&gt;F527,F527&lt;F526,F526&gt;F525,F525&lt;F524,F524&gt;F523,F523&lt;F522,F522&gt;F521,F521&lt;F520,F520&gt;F519,F519&lt;F518,F518&gt;F517,F517&lt;F516)</f>
        <v>0</v>
      </c>
      <c r="AB529"/>
      <c r="AC529"/>
      <c r="AH529"/>
    </row>
    <row r="530" spans="1:34" x14ac:dyDescent="0.25">
      <c r="A530" s="2">
        <v>43384</v>
      </c>
      <c r="B530" s="17">
        <v>1005</v>
      </c>
      <c r="C530" s="21" t="s">
        <v>30</v>
      </c>
      <c r="D530" s="25">
        <v>3.52</v>
      </c>
      <c r="E530" s="22">
        <f>'[1]pH meter #2__083118AM'!$O$2</f>
        <v>3.5073563535911592</v>
      </c>
      <c r="F5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43384.420138888891</v>
      </c>
      <c r="G530" s="6">
        <f>Table1689106[[#This Row],[Mean Value]]+$V$2</f>
        <v>3.527303060242065</v>
      </c>
      <c r="H530" s="6">
        <f>Table1689106[[#This Row],[Mean Value]]-$V$2</f>
        <v>3.4874096469402533</v>
      </c>
      <c r="I530" s="26">
        <f>Table1689106[[#This Row],[Mean Value]]+$W$2</f>
        <v>3.5472497668929703</v>
      </c>
      <c r="J530" s="26">
        <f>Table1689106[[#This Row],[Mean Value]]-($W$2)</f>
        <v>3.467462940289348</v>
      </c>
      <c r="K530" s="8">
        <f>Table1689106[[#This Row],[Mean Value]]+$X$2</f>
        <v>3.5671964735438761</v>
      </c>
      <c r="L530" s="9">
        <f>Table1689106[[#This Row],[Mean Value]]-$X$2</f>
        <v>3.4475162336384422</v>
      </c>
      <c r="M530" s="23" t="str">
        <f t="array" ref="M530">IF(OR(D530&lt;$AF$2, D530&gt;$AE$2), "Yes", "No")</f>
        <v>No</v>
      </c>
      <c r="N530" s="3"/>
      <c r="O530" s="3" t="b">
        <f>AND(Table1689106[[#This Row],[Measured Value]]&gt;Table1689106[[#This Row],[Mean Value]],D529&gt;E529,D528&gt;E528,D527&gt;E527,D526&gt;E526,D525&gt;E525,D524&gt;E524,D523&gt;E523)</f>
        <v>1</v>
      </c>
      <c r="P530" s="3" t="b">
        <f>AND(Table1689106[[#This Row],[Measured Value]]&lt;Table1689106[[#This Row],[Mean Value]],D529&lt;E529,D528&lt;E528,D527&lt;E527,D526&lt;E526,D525&lt;E525,D524&lt;E524,D523&lt;E523)</f>
        <v>0</v>
      </c>
      <c r="Q530" s="3" t="b">
        <f>AND(Table1689106[[#This Row],[Measured Value]]&gt;E529,E529&gt;E528,E528&gt;E527,E527&gt;E526,E526&gt;E525)</f>
        <v>0</v>
      </c>
      <c r="R530" s="3" t="b">
        <f>AND(Table1689106[[#This Row],[Measured Value]]&lt;E529,E529&lt;E528,E528&lt;E527,E527&lt;E526,E526&lt;E525)</f>
        <v>0</v>
      </c>
      <c r="S530" s="3" t="b">
        <f>AND(Table1689106[[#This Row],[Measured Value]]&gt;E529,E529&lt;E528,E528&gt;E527,E527&lt;E526,E526&gt;E525,E525&lt;E524,E524&gt;E523,E523&lt;E522,E522&gt;E521,E521&lt;E520,E520&gt;E519,E519&lt;E518,E518&gt;E517)</f>
        <v>0</v>
      </c>
      <c r="T530" s="3" t="b">
        <f>AND(Table1689106[[#This Row],[Measured Value]]&lt;F529,F529&gt;F528,F528&lt;F527,F527&gt;F526,F526&lt;F525,F525&gt;F524,F524&lt;F523,F523&gt;F522,F522&lt;F521,F521&gt;F520,F520&lt;F519,F519&gt;F518,F518&lt;F517)</f>
        <v>0</v>
      </c>
      <c r="AB530"/>
      <c r="AC530"/>
      <c r="AH530"/>
    </row>
    <row r="531" spans="1:34" x14ac:dyDescent="0.25">
      <c r="A531" s="2">
        <v>43384</v>
      </c>
      <c r="B531" s="17">
        <v>1050</v>
      </c>
      <c r="C531" s="21" t="s">
        <v>34</v>
      </c>
      <c r="D531" s="25">
        <v>3.52</v>
      </c>
      <c r="E531" s="22">
        <f>'[1]pH meter #2__083118AM'!$O$2</f>
        <v>3.5073563535911592</v>
      </c>
      <c r="F5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43384.451388888891</v>
      </c>
      <c r="G531" s="6">
        <f>Table1689106[[#This Row],[Mean Value]]+$V$2</f>
        <v>3.527303060242065</v>
      </c>
      <c r="H531" s="6">
        <f>Table1689106[[#This Row],[Mean Value]]-$V$2</f>
        <v>3.4874096469402533</v>
      </c>
      <c r="I531" s="26">
        <f>Table1689106[[#This Row],[Mean Value]]+$W$2</f>
        <v>3.5472497668929703</v>
      </c>
      <c r="J531" s="26">
        <f>Table1689106[[#This Row],[Mean Value]]-($W$2)</f>
        <v>3.467462940289348</v>
      </c>
      <c r="K531" s="8">
        <f>Table1689106[[#This Row],[Mean Value]]+$X$2</f>
        <v>3.5671964735438761</v>
      </c>
      <c r="L531" s="9">
        <f>Table1689106[[#This Row],[Mean Value]]-$X$2</f>
        <v>3.4475162336384422</v>
      </c>
      <c r="M531" s="23" t="str">
        <f t="array" ref="M531">IF(OR(D531&lt;$AF$2, D531&gt;$AE$2), "Yes", "No")</f>
        <v>No</v>
      </c>
      <c r="N531" s="3"/>
      <c r="O531" s="3" t="b">
        <f>AND(Table1689106[[#This Row],[Measured Value]]&gt;Table1689106[[#This Row],[Mean Value]],D530&gt;E530,D529&gt;E529,D528&gt;E528,D527&gt;E527,D526&gt;E526,D525&gt;E525,D524&gt;E524)</f>
        <v>1</v>
      </c>
      <c r="P531" s="3" t="b">
        <f>AND(Table1689106[[#This Row],[Measured Value]]&lt;Table1689106[[#This Row],[Mean Value]],D530&lt;E530,D529&lt;E529,D528&lt;E528,D527&lt;E527,D526&lt;E526,D525&lt;E525,D524&lt;E524)</f>
        <v>0</v>
      </c>
      <c r="Q531" s="3" t="b">
        <f>AND(Table1689106[[#This Row],[Measured Value]]&gt;E530,E530&gt;E529,E529&gt;E528,E528&gt;E527,E527&gt;E526)</f>
        <v>0</v>
      </c>
      <c r="R531" s="3" t="b">
        <f>AND(Table1689106[[#This Row],[Measured Value]]&lt;E530,E530&lt;E529,E529&lt;E528,E528&lt;E527,E527&lt;E526)</f>
        <v>0</v>
      </c>
      <c r="S531" s="3" t="b">
        <f>AND(Table1689106[[#This Row],[Measured Value]]&gt;E530,E530&lt;E529,E529&gt;E528,E528&lt;E527,E527&gt;E526,E526&lt;E525,E525&gt;E524,E524&lt;E523,E523&gt;E522,E522&lt;E521,E521&gt;E520,E520&lt;E519,E519&gt;E518)</f>
        <v>0</v>
      </c>
      <c r="T531" s="3" t="b">
        <f>AND(Table1689106[[#This Row],[Measured Value]]&lt;F530,F530&gt;F529,F529&lt;F528,F528&gt;F527,F527&lt;F526,F526&gt;F525,F525&lt;F524,F524&gt;F523,F523&lt;F522,F522&gt;F521,F521&lt;F520,F520&gt;F519,F519&lt;F518)</f>
        <v>0</v>
      </c>
      <c r="AB531"/>
      <c r="AC531"/>
      <c r="AH531"/>
    </row>
    <row r="532" spans="1:34" x14ac:dyDescent="0.25">
      <c r="A532" s="2">
        <v>43384</v>
      </c>
      <c r="B532" s="17">
        <v>1120</v>
      </c>
      <c r="C532" s="21" t="s">
        <v>42</v>
      </c>
      <c r="D532" s="25">
        <v>3.51</v>
      </c>
      <c r="E532" s="22">
        <f>'[1]pH meter #2__083118AM'!$O$2</f>
        <v>3.5073563535911592</v>
      </c>
      <c r="F5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43384.472222222219</v>
      </c>
      <c r="G532" s="6">
        <f>Table1689106[[#This Row],[Mean Value]]+$V$2</f>
        <v>3.527303060242065</v>
      </c>
      <c r="H532" s="6">
        <f>Table1689106[[#This Row],[Mean Value]]-$V$2</f>
        <v>3.4874096469402533</v>
      </c>
      <c r="I532" s="26">
        <f>Table1689106[[#This Row],[Mean Value]]+$W$2</f>
        <v>3.5472497668929703</v>
      </c>
      <c r="J532" s="26">
        <f>Table1689106[[#This Row],[Mean Value]]-($W$2)</f>
        <v>3.467462940289348</v>
      </c>
      <c r="K532" s="8">
        <f>Table1689106[[#This Row],[Mean Value]]+$X$2</f>
        <v>3.5671964735438761</v>
      </c>
      <c r="L532" s="9">
        <f>Table1689106[[#This Row],[Mean Value]]-$X$2</f>
        <v>3.4475162336384422</v>
      </c>
      <c r="M532" s="23" t="str">
        <f t="array" ref="M532">IF(OR(D532&lt;$AF$2, D532&gt;$AE$2), "Yes", "No")</f>
        <v>No</v>
      </c>
      <c r="N532" s="3"/>
      <c r="O532" s="3" t="b">
        <f>AND(Table1689106[[#This Row],[Measured Value]]&gt;Table1689106[[#This Row],[Mean Value]],D531&gt;E531,D530&gt;E530,D529&gt;E529,D528&gt;E528,D527&gt;E527,D526&gt;E526,D525&gt;E525)</f>
        <v>1</v>
      </c>
      <c r="P532" s="3" t="b">
        <f>AND(Table1689106[[#This Row],[Measured Value]]&lt;Table1689106[[#This Row],[Mean Value]],D531&lt;E531,D530&lt;E530,D529&lt;E529,D528&lt;E528,D527&lt;E527,D526&lt;E526,D525&lt;E525)</f>
        <v>0</v>
      </c>
      <c r="Q532" s="3" t="b">
        <f>AND(Table1689106[[#This Row],[Measured Value]]&gt;E531,E531&gt;E530,E530&gt;E529,E529&gt;E528,E528&gt;E527)</f>
        <v>0</v>
      </c>
      <c r="R532" s="3" t="b">
        <f>AND(Table1689106[[#This Row],[Measured Value]]&lt;E531,E531&lt;E530,E530&lt;E529,E529&lt;E528,E528&lt;E527)</f>
        <v>0</v>
      </c>
      <c r="S532" s="3" t="b">
        <f>AND(Table1689106[[#This Row],[Measured Value]]&gt;E531,E531&lt;E530,E530&gt;E529,E529&lt;E528,E528&gt;E527,E527&lt;E526,E526&gt;E525,E525&lt;E524,E524&gt;E523,E523&lt;E522,E522&gt;E521,E521&lt;E520,E520&gt;E519)</f>
        <v>0</v>
      </c>
      <c r="T532" s="3" t="b">
        <f>AND(Table1689106[[#This Row],[Measured Value]]&lt;F531,F531&gt;F530,F530&lt;F529,F529&gt;F528,F528&lt;F527,F527&gt;F526,F526&lt;F525,F525&gt;F524,F524&lt;F523,F523&gt;F522,F522&lt;F521,F521&gt;F520,F520&lt;F519)</f>
        <v>0</v>
      </c>
      <c r="AB532"/>
      <c r="AC532"/>
      <c r="AH532"/>
    </row>
    <row r="533" spans="1:34" x14ac:dyDescent="0.25">
      <c r="A533" s="2">
        <v>43384</v>
      </c>
      <c r="B533" s="17">
        <v>1202</v>
      </c>
      <c r="C533" s="21" t="s">
        <v>26</v>
      </c>
      <c r="D533" s="25">
        <v>3.51</v>
      </c>
      <c r="E533" s="22">
        <f>'[1]pH meter #2__083118AM'!$O$2</f>
        <v>3.5073563535911592</v>
      </c>
      <c r="F5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43384.501388888886</v>
      </c>
      <c r="G533" s="6">
        <f>Table1689106[[#This Row],[Mean Value]]+$V$2</f>
        <v>3.527303060242065</v>
      </c>
      <c r="H533" s="6">
        <f>Table1689106[[#This Row],[Mean Value]]-$V$2</f>
        <v>3.4874096469402533</v>
      </c>
      <c r="I533" s="26">
        <f>Table1689106[[#This Row],[Mean Value]]+$W$2</f>
        <v>3.5472497668929703</v>
      </c>
      <c r="J533" s="26">
        <f>Table1689106[[#This Row],[Mean Value]]-($W$2)</f>
        <v>3.467462940289348</v>
      </c>
      <c r="K533" s="8">
        <f>Table1689106[[#This Row],[Mean Value]]+$X$2</f>
        <v>3.5671964735438761</v>
      </c>
      <c r="L533" s="9">
        <f>Table1689106[[#This Row],[Mean Value]]-$X$2</f>
        <v>3.4475162336384422</v>
      </c>
      <c r="M533" s="23" t="str">
        <f t="array" ref="M533">IF(OR(D533&lt;$AF$2, D533&gt;$AE$2), "Yes", "No")</f>
        <v>No</v>
      </c>
      <c r="N533" s="3"/>
      <c r="O533" s="3" t="b">
        <f>AND(Table1689106[[#This Row],[Measured Value]]&gt;Table1689106[[#This Row],[Mean Value]],D532&gt;E532,D531&gt;E531,D530&gt;E530,D529&gt;E529,D528&gt;E528,D527&gt;E527,D526&gt;E526)</f>
        <v>1</v>
      </c>
      <c r="P533" s="3" t="b">
        <f>AND(Table1689106[[#This Row],[Measured Value]]&lt;Table1689106[[#This Row],[Mean Value]],D532&lt;E532,D531&lt;E531,D530&lt;E530,D529&lt;E529,D528&lt;E528,D527&lt;E527,D526&lt;E526)</f>
        <v>0</v>
      </c>
      <c r="Q533" s="3" t="b">
        <f>AND(Table1689106[[#This Row],[Measured Value]]&gt;E532,E532&gt;E531,E531&gt;E530,E530&gt;E529,E529&gt;E528)</f>
        <v>0</v>
      </c>
      <c r="R533" s="3" t="b">
        <f>AND(Table1689106[[#This Row],[Measured Value]]&lt;E532,E532&lt;E531,E531&lt;E530,E530&lt;E529,E529&lt;E528)</f>
        <v>0</v>
      </c>
      <c r="S533" s="3" t="b">
        <f>AND(Table1689106[[#This Row],[Measured Value]]&gt;E532,E532&lt;E531,E531&gt;E530,E530&lt;E529,E529&gt;E528,E528&lt;E527,E527&gt;E526,E526&lt;E525,E525&gt;E524,E524&lt;E523,E523&gt;E522,E522&lt;E521,E521&gt;E520)</f>
        <v>0</v>
      </c>
      <c r="T533" s="3" t="b">
        <f>AND(Table1689106[[#This Row],[Measured Value]]&lt;F532,F532&gt;F531,F531&lt;F530,F530&gt;F529,F529&lt;F528,F528&gt;F527,F527&lt;F526,F526&gt;F525,F525&lt;F524,F524&gt;F523,F523&lt;F522,F522&gt;F521,F521&lt;F520)</f>
        <v>0</v>
      </c>
      <c r="AB533"/>
      <c r="AC533"/>
      <c r="AH533"/>
    </row>
    <row r="534" spans="1:34" x14ac:dyDescent="0.25">
      <c r="A534" s="2">
        <v>43384</v>
      </c>
      <c r="B534" s="17">
        <v>1205</v>
      </c>
      <c r="C534" s="21" t="s">
        <v>34</v>
      </c>
      <c r="D534" s="25">
        <v>3.51</v>
      </c>
      <c r="E534" s="22">
        <f>'[1]pH meter #2__083118AM'!$O$2</f>
        <v>3.5073563535911592</v>
      </c>
      <c r="F5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43384.503472222219</v>
      </c>
      <c r="G534" s="6">
        <f>Table1689106[[#This Row],[Mean Value]]+$V$2</f>
        <v>3.527303060242065</v>
      </c>
      <c r="H534" s="6">
        <f>Table1689106[[#This Row],[Mean Value]]-$V$2</f>
        <v>3.4874096469402533</v>
      </c>
      <c r="I534" s="26">
        <f>Table1689106[[#This Row],[Mean Value]]+$W$2</f>
        <v>3.5472497668929703</v>
      </c>
      <c r="J534" s="26">
        <f>Table1689106[[#This Row],[Mean Value]]-($W$2)</f>
        <v>3.467462940289348</v>
      </c>
      <c r="K534" s="8">
        <f>Table1689106[[#This Row],[Mean Value]]+$X$2</f>
        <v>3.5671964735438761</v>
      </c>
      <c r="L534" s="9">
        <f>Table1689106[[#This Row],[Mean Value]]-$X$2</f>
        <v>3.4475162336384422</v>
      </c>
      <c r="M534" s="23" t="str">
        <f t="array" ref="M534">IF(OR(D534&lt;$AF$2, D534&gt;$AE$2), "Yes", "No")</f>
        <v>No</v>
      </c>
      <c r="N534" s="3"/>
      <c r="O534" s="3" t="b">
        <f>AND(Table1689106[[#This Row],[Measured Value]]&gt;Table1689106[[#This Row],[Mean Value]],D533&gt;E533,D532&gt;E532,D531&gt;E531,D530&gt;E530,D529&gt;E529,D528&gt;E528,D527&gt;E527)</f>
        <v>1</v>
      </c>
      <c r="P534" s="3" t="b">
        <f>AND(Table1689106[[#This Row],[Measured Value]]&lt;Table1689106[[#This Row],[Mean Value]],D533&lt;E533,D532&lt;E532,D531&lt;E531,D530&lt;E530,D529&lt;E529,D528&lt;E528,D527&lt;E527)</f>
        <v>0</v>
      </c>
      <c r="Q534" s="3" t="b">
        <f>AND(Table1689106[[#This Row],[Measured Value]]&gt;E533,E533&gt;E532,E532&gt;E531,E531&gt;E530,E530&gt;E529)</f>
        <v>0</v>
      </c>
      <c r="R534" s="3" t="b">
        <f>AND(Table1689106[[#This Row],[Measured Value]]&lt;E533,E533&lt;E532,E532&lt;E531,E531&lt;E530,E530&lt;E529)</f>
        <v>0</v>
      </c>
      <c r="S534" s="3" t="b">
        <f>AND(Table1689106[[#This Row],[Measured Value]]&gt;E533,E533&lt;E532,E532&gt;E531,E531&lt;E530,E530&gt;E529,E529&lt;E528,E528&gt;E527,E527&lt;E526,E526&gt;E525,E525&lt;E524,E524&gt;E523,E523&lt;E522,E522&gt;E521)</f>
        <v>0</v>
      </c>
      <c r="T534" s="3" t="b">
        <f>AND(Table1689106[[#This Row],[Measured Value]]&lt;F533,F533&gt;F532,F532&lt;F531,F531&gt;F530,F530&lt;F529,F529&gt;F528,F528&lt;F527,F527&gt;F526,F526&lt;F525,F525&gt;F524,F524&lt;F523,F523&gt;F522,F522&lt;F521)</f>
        <v>0</v>
      </c>
      <c r="AB534"/>
      <c r="AC534"/>
      <c r="AH534"/>
    </row>
    <row r="535" spans="1:34" x14ac:dyDescent="0.25">
      <c r="A535" s="2">
        <v>43384</v>
      </c>
      <c r="B535" s="17">
        <v>1245</v>
      </c>
      <c r="C535" s="21" t="s">
        <v>30</v>
      </c>
      <c r="D535" s="25">
        <v>3.51</v>
      </c>
      <c r="E535" s="22">
        <f>'[1]pH meter #2__083118AM'!$O$2</f>
        <v>3.5073563535911592</v>
      </c>
      <c r="F5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43384.53125</v>
      </c>
      <c r="G535" s="6">
        <f>Table1689106[[#This Row],[Mean Value]]+$V$2</f>
        <v>3.527303060242065</v>
      </c>
      <c r="H535" s="6">
        <f>Table1689106[[#This Row],[Mean Value]]-$V$2</f>
        <v>3.4874096469402533</v>
      </c>
      <c r="I535" s="26">
        <f>Table1689106[[#This Row],[Mean Value]]+$W$2</f>
        <v>3.5472497668929703</v>
      </c>
      <c r="J535" s="26">
        <f>Table1689106[[#This Row],[Mean Value]]-($W$2)</f>
        <v>3.467462940289348</v>
      </c>
      <c r="K535" s="8">
        <f>Table1689106[[#This Row],[Mean Value]]+$X$2</f>
        <v>3.5671964735438761</v>
      </c>
      <c r="L535" s="9">
        <f>Table1689106[[#This Row],[Mean Value]]-$X$2</f>
        <v>3.4475162336384422</v>
      </c>
      <c r="M535" s="23" t="str">
        <f t="array" ref="M535">IF(OR(D535&lt;$AF$2, D535&gt;$AE$2), "Yes", "No")</f>
        <v>No</v>
      </c>
      <c r="N535" s="3"/>
      <c r="O535" s="3" t="b">
        <f>AND(Table1689106[[#This Row],[Measured Value]]&gt;Table1689106[[#This Row],[Mean Value]],D534&gt;E534,D533&gt;E533,D532&gt;E532,D531&gt;E531,D530&gt;E530,D529&gt;E529,D528&gt;E528)</f>
        <v>1</v>
      </c>
      <c r="P535" s="3" t="b">
        <f>AND(Table1689106[[#This Row],[Measured Value]]&lt;Table1689106[[#This Row],[Mean Value]],D534&lt;E534,D533&lt;E533,D532&lt;E532,D531&lt;E531,D530&lt;E530,D529&lt;E529,D528&lt;E528)</f>
        <v>0</v>
      </c>
      <c r="Q535" s="3" t="b">
        <f>AND(Table1689106[[#This Row],[Measured Value]]&gt;E534,E534&gt;E533,E533&gt;E532,E532&gt;E531,E531&gt;E530)</f>
        <v>0</v>
      </c>
      <c r="R535" s="3" t="b">
        <f>AND(Table1689106[[#This Row],[Measured Value]]&lt;E534,E534&lt;E533,E533&lt;E532,E532&lt;E531,E531&lt;E530)</f>
        <v>0</v>
      </c>
      <c r="S535" s="3" t="b">
        <f>AND(Table1689106[[#This Row],[Measured Value]]&gt;E534,E534&lt;E533,E533&gt;E532,E532&lt;E531,E531&gt;E530,E530&lt;E529,E529&gt;E528,E528&lt;E527,E527&gt;E526,E526&lt;E525,E525&gt;E524,E524&lt;E523,E523&gt;E522)</f>
        <v>0</v>
      </c>
      <c r="T535" s="3" t="b">
        <f>AND(Table1689106[[#This Row],[Measured Value]]&lt;F534,F534&gt;F533,F533&lt;F532,F532&gt;F531,F531&lt;F530,F530&gt;F529,F529&lt;F528,F528&gt;F527,F527&lt;F526,F526&gt;F525,F525&lt;F524,F524&gt;F523,F523&lt;F522)</f>
        <v>0</v>
      </c>
      <c r="AB535"/>
      <c r="AC535"/>
      <c r="AH535"/>
    </row>
    <row r="536" spans="1:34" x14ac:dyDescent="0.25">
      <c r="A536" s="2">
        <v>43384</v>
      </c>
      <c r="B536" s="17">
        <v>1320</v>
      </c>
      <c r="C536" s="21" t="s">
        <v>30</v>
      </c>
      <c r="D536" s="25">
        <v>3.49</v>
      </c>
      <c r="E536" s="22">
        <f>'[1]pH meter #2__083118AM'!$O$2</f>
        <v>3.5073563535911592</v>
      </c>
      <c r="F5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43384.555555555555</v>
      </c>
      <c r="G536" s="6">
        <f>Table1689106[[#This Row],[Mean Value]]+$V$2</f>
        <v>3.527303060242065</v>
      </c>
      <c r="H536" s="6">
        <f>Table1689106[[#This Row],[Mean Value]]-$V$2</f>
        <v>3.4874096469402533</v>
      </c>
      <c r="I536" s="26">
        <f>Table1689106[[#This Row],[Mean Value]]+$W$2</f>
        <v>3.5472497668929703</v>
      </c>
      <c r="J536" s="26">
        <f>Table1689106[[#This Row],[Mean Value]]-($W$2)</f>
        <v>3.467462940289348</v>
      </c>
      <c r="K536" s="8">
        <f>Table1689106[[#This Row],[Mean Value]]+$X$2</f>
        <v>3.5671964735438761</v>
      </c>
      <c r="L536" s="9">
        <f>Table1689106[[#This Row],[Mean Value]]-$X$2</f>
        <v>3.4475162336384422</v>
      </c>
      <c r="M536" s="23" t="str">
        <f t="array" ref="M536">IF(OR(D536&lt;$AF$2, D536&gt;$AE$2), "Yes", "No")</f>
        <v>No</v>
      </c>
      <c r="N536" s="3"/>
      <c r="O536" s="3" t="b">
        <f>AND(Table1689106[[#This Row],[Measured Value]]&gt;Table1689106[[#This Row],[Mean Value]],D535&gt;E535,D534&gt;E534,D533&gt;E533,D532&gt;E532,D531&gt;E531,D530&gt;E530,D529&gt;E529)</f>
        <v>0</v>
      </c>
      <c r="P536" s="3" t="b">
        <f>AND(Table1689106[[#This Row],[Measured Value]]&lt;Table1689106[[#This Row],[Mean Value]],D535&lt;E535,D534&lt;E534,D533&lt;E533,D532&lt;E532,D531&lt;E531,D530&lt;E530,D529&lt;E529)</f>
        <v>0</v>
      </c>
      <c r="Q536" s="3" t="b">
        <f>AND(Table1689106[[#This Row],[Measured Value]]&gt;E535,E535&gt;E534,E534&gt;E533,E533&gt;E532,E532&gt;E531)</f>
        <v>0</v>
      </c>
      <c r="R536" s="3" t="b">
        <f>AND(Table1689106[[#This Row],[Measured Value]]&lt;E535,E535&lt;E534,E534&lt;E533,E533&lt;E532,E532&lt;E531)</f>
        <v>0</v>
      </c>
      <c r="S536" s="3" t="b">
        <f>AND(Table1689106[[#This Row],[Measured Value]]&gt;E535,E535&lt;E534,E534&gt;E533,E533&lt;E532,E532&gt;E531,E531&lt;E530,E530&gt;E529,E529&lt;E528,E528&gt;E527,E527&lt;E526,E526&gt;E525,E525&lt;E524,E524&gt;E523)</f>
        <v>0</v>
      </c>
      <c r="T536" s="3" t="b">
        <f>AND(Table1689106[[#This Row],[Measured Value]]&lt;F535,F535&gt;F534,F534&lt;F533,F533&gt;F532,F532&lt;F531,F531&gt;F530,F530&lt;F529,F529&gt;F528,F528&lt;F527,F527&gt;F526,F526&lt;F525,F525&gt;F524,F524&lt;F523)</f>
        <v>0</v>
      </c>
    </row>
    <row r="537" spans="1:34" x14ac:dyDescent="0.25">
      <c r="A537" s="2">
        <v>43384</v>
      </c>
      <c r="B537" s="17">
        <v>1330</v>
      </c>
      <c r="C537" s="21" t="s">
        <v>31</v>
      </c>
      <c r="D537" s="25">
        <v>3.5</v>
      </c>
      <c r="E537" s="22">
        <f>'[1]pH meter #2__083118AM'!$O$2</f>
        <v>3.5073563535911592</v>
      </c>
      <c r="F5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43384.5625</v>
      </c>
      <c r="G537" s="6">
        <f>Table1689106[[#This Row],[Mean Value]]+$V$2</f>
        <v>3.527303060242065</v>
      </c>
      <c r="H537" s="6">
        <f>Table1689106[[#This Row],[Mean Value]]-$V$2</f>
        <v>3.4874096469402533</v>
      </c>
      <c r="I537" s="26">
        <f>Table1689106[[#This Row],[Mean Value]]+$W$2</f>
        <v>3.5472497668929703</v>
      </c>
      <c r="J537" s="26">
        <f>Table1689106[[#This Row],[Mean Value]]-($W$2)</f>
        <v>3.467462940289348</v>
      </c>
      <c r="K537" s="8">
        <f>Table1689106[[#This Row],[Mean Value]]+$X$2</f>
        <v>3.5671964735438761</v>
      </c>
      <c r="L537" s="9">
        <f>Table1689106[[#This Row],[Mean Value]]-$X$2</f>
        <v>3.4475162336384422</v>
      </c>
      <c r="M537" s="23" t="str">
        <f t="array" ref="M537">IF(OR(D537&lt;$AF$2, D537&gt;$AE$2), "Yes", "No")</f>
        <v>No</v>
      </c>
      <c r="N537" s="3"/>
      <c r="O537" s="3" t="b">
        <f>AND(Table1689106[[#This Row],[Measured Value]]&gt;Table1689106[[#This Row],[Mean Value]],D536&gt;E536,D535&gt;E535,D534&gt;E534,D533&gt;E533,D532&gt;E532,D531&gt;E531,D530&gt;E530)</f>
        <v>0</v>
      </c>
      <c r="P537" s="3" t="b">
        <f>AND(Table1689106[[#This Row],[Measured Value]]&lt;Table1689106[[#This Row],[Mean Value]],D536&lt;E536,D535&lt;E535,D534&lt;E534,D533&lt;E533,D532&lt;E532,D531&lt;E531,D530&lt;E530)</f>
        <v>0</v>
      </c>
      <c r="Q537" s="3" t="b">
        <f>AND(Table1689106[[#This Row],[Measured Value]]&gt;E536,E536&gt;E535,E535&gt;E534,E534&gt;E533,E533&gt;E532)</f>
        <v>0</v>
      </c>
      <c r="R537" s="3" t="b">
        <f>AND(Table1689106[[#This Row],[Measured Value]]&lt;E536,E536&lt;E535,E535&lt;E534,E534&lt;E533,E533&lt;E532)</f>
        <v>0</v>
      </c>
      <c r="S537" s="3" t="b">
        <f>AND(Table1689106[[#This Row],[Measured Value]]&gt;E536,E536&lt;E535,E535&gt;E534,E534&lt;E533,E533&gt;E532,E532&lt;E531,E531&gt;E530,E530&lt;E529,E529&gt;E528,E528&lt;E527,E527&gt;E526,E526&lt;E525,E525&gt;E524)</f>
        <v>0</v>
      </c>
      <c r="T537" s="3" t="b">
        <f>AND(Table1689106[[#This Row],[Measured Value]]&lt;F536,F536&gt;F535,F535&lt;F534,F534&gt;F533,F533&lt;F532,F532&gt;F531,F531&lt;F530,F530&gt;F529,F529&lt;F528,F528&gt;F527,F527&lt;F526,F526&gt;F525,F525&lt;F524)</f>
        <v>0</v>
      </c>
    </row>
    <row r="538" spans="1:34" x14ac:dyDescent="0.25">
      <c r="A538" s="2">
        <v>43384</v>
      </c>
      <c r="B538" s="17">
        <v>1405</v>
      </c>
      <c r="C538" s="21" t="s">
        <v>31</v>
      </c>
      <c r="D538" s="25">
        <v>3.49</v>
      </c>
      <c r="E538" s="22">
        <f>'[1]pH meter #2__083118AM'!$O$2</f>
        <v>3.5073563535911592</v>
      </c>
      <c r="F5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43384.586805555555</v>
      </c>
      <c r="G538" s="6">
        <f>Table1689106[[#This Row],[Mean Value]]+$V$2</f>
        <v>3.527303060242065</v>
      </c>
      <c r="H538" s="6">
        <f>Table1689106[[#This Row],[Mean Value]]-$V$2</f>
        <v>3.4874096469402533</v>
      </c>
      <c r="I538" s="26">
        <f>Table1689106[[#This Row],[Mean Value]]+$W$2</f>
        <v>3.5472497668929703</v>
      </c>
      <c r="J538" s="26">
        <f>Table1689106[[#This Row],[Mean Value]]-($W$2)</f>
        <v>3.467462940289348</v>
      </c>
      <c r="K538" s="8">
        <f>Table1689106[[#This Row],[Mean Value]]+$X$2</f>
        <v>3.5671964735438761</v>
      </c>
      <c r="L538" s="9">
        <f>Table1689106[[#This Row],[Mean Value]]-$X$2</f>
        <v>3.4475162336384422</v>
      </c>
      <c r="M538" s="23" t="str">
        <f t="array" ref="M538">IF(OR(D538&lt;$AF$2, D538&gt;$AE$2), "Yes", "No")</f>
        <v>No</v>
      </c>
      <c r="N538" s="3"/>
      <c r="O538" s="3" t="b">
        <f>AND(Table1689106[[#This Row],[Measured Value]]&gt;Table1689106[[#This Row],[Mean Value]],D537&gt;E537,D536&gt;E536,D535&gt;E535,D534&gt;E534,D533&gt;E533,D532&gt;E532,D531&gt;E531)</f>
        <v>0</v>
      </c>
      <c r="P538" s="3" t="b">
        <f>AND(Table1689106[[#This Row],[Measured Value]]&lt;Table1689106[[#This Row],[Mean Value]],D537&lt;E537,D536&lt;E536,D535&lt;E535,D534&lt;E534,D533&lt;E533,D532&lt;E532,D531&lt;E531)</f>
        <v>0</v>
      </c>
      <c r="Q538" s="3" t="b">
        <f>AND(Table1689106[[#This Row],[Measured Value]]&gt;E537,E537&gt;E536,E536&gt;E535,E535&gt;E534,E534&gt;E533)</f>
        <v>0</v>
      </c>
      <c r="R538" s="3" t="b">
        <f>AND(Table1689106[[#This Row],[Measured Value]]&lt;E537,E537&lt;E536,E536&lt;E535,E535&lt;E534,E534&lt;E533)</f>
        <v>0</v>
      </c>
      <c r="S538" s="3" t="b">
        <f>AND(Table1689106[[#This Row],[Measured Value]]&gt;E537,E537&lt;E536,E536&gt;E535,E535&lt;E534,E534&gt;E533,E533&lt;E532,E532&gt;E531,E531&lt;E530,E530&gt;E529,E529&lt;E528,E528&gt;E527,E527&lt;E526,E526&gt;E525)</f>
        <v>0</v>
      </c>
      <c r="T538" s="3" t="b">
        <f>AND(Table1689106[[#This Row],[Measured Value]]&lt;F537,F537&gt;F536,F536&lt;F535,F535&gt;F534,F534&lt;F533,F533&gt;F532,F532&lt;F531,F531&gt;F530,F530&lt;F529,F529&gt;F528,F528&lt;F527,F527&gt;F526,F526&lt;F525)</f>
        <v>0</v>
      </c>
    </row>
    <row r="539" spans="1:34" x14ac:dyDescent="0.25">
      <c r="A539" s="2">
        <v>43384</v>
      </c>
      <c r="B539" s="17">
        <v>1435</v>
      </c>
      <c r="C539" s="21" t="s">
        <v>31</v>
      </c>
      <c r="D539" s="25">
        <v>3.5</v>
      </c>
      <c r="E539" s="22">
        <f>'[1]pH meter #2__083118AM'!$O$2</f>
        <v>3.5073563535911592</v>
      </c>
      <c r="F5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43384.607638888891</v>
      </c>
      <c r="G539" s="6">
        <f>Table1689106[[#This Row],[Mean Value]]+$V$2</f>
        <v>3.527303060242065</v>
      </c>
      <c r="H539" s="6">
        <f>Table1689106[[#This Row],[Mean Value]]-$V$2</f>
        <v>3.4874096469402533</v>
      </c>
      <c r="I539" s="26">
        <f>Table1689106[[#This Row],[Mean Value]]+$W$2</f>
        <v>3.5472497668929703</v>
      </c>
      <c r="J539" s="26">
        <f>Table1689106[[#This Row],[Mean Value]]-($W$2)</f>
        <v>3.467462940289348</v>
      </c>
      <c r="K539" s="8">
        <f>Table1689106[[#This Row],[Mean Value]]+$X$2</f>
        <v>3.5671964735438761</v>
      </c>
      <c r="L539" s="9">
        <f>Table1689106[[#This Row],[Mean Value]]-$X$2</f>
        <v>3.4475162336384422</v>
      </c>
      <c r="M539" s="23" t="str">
        <f t="array" ref="M539">IF(OR(D539&lt;$AF$2, D539&gt;$AE$2), "Yes", "No")</f>
        <v>No</v>
      </c>
      <c r="N539" s="3"/>
      <c r="O539" s="3" t="b">
        <f>AND(Table1689106[[#This Row],[Measured Value]]&gt;Table1689106[[#This Row],[Mean Value]],D538&gt;E538,D537&gt;E537,D536&gt;E536,D535&gt;E535,D534&gt;E534,D533&gt;E533,D532&gt;E532)</f>
        <v>0</v>
      </c>
      <c r="P539" s="3" t="b">
        <f>AND(Table1689106[[#This Row],[Measured Value]]&lt;Table1689106[[#This Row],[Mean Value]],D538&lt;E538,D537&lt;E537,D536&lt;E536,D535&lt;E535,D534&lt;E534,D533&lt;E533,D532&lt;E532)</f>
        <v>0</v>
      </c>
      <c r="Q539" s="3" t="b">
        <f>AND(Table1689106[[#This Row],[Measured Value]]&gt;E538,E538&gt;E537,E537&gt;E536,E536&gt;E535,E535&gt;E534)</f>
        <v>0</v>
      </c>
      <c r="R539" s="3" t="b">
        <f>AND(Table1689106[[#This Row],[Measured Value]]&lt;E538,E538&lt;E537,E537&lt;E536,E536&lt;E535,E535&lt;E534)</f>
        <v>0</v>
      </c>
      <c r="S539" s="3" t="b">
        <f>AND(Table1689106[[#This Row],[Measured Value]]&gt;E538,E538&lt;E537,E537&gt;E536,E536&lt;E535,E535&gt;E534,E534&lt;E533,E533&gt;E532,E532&lt;E531,E531&gt;E530,E530&lt;E529,E529&gt;E528,E528&lt;E527,E527&gt;E526)</f>
        <v>0</v>
      </c>
      <c r="T539" s="3" t="b">
        <f>AND(Table1689106[[#This Row],[Measured Value]]&lt;F538,F538&gt;F537,F537&lt;F536,F536&gt;F535,F535&lt;F534,F534&gt;F533,F533&lt;F532,F532&gt;F531,F531&lt;F530,F530&gt;F529,F529&lt;F528,F528&gt;F527,F527&lt;F526)</f>
        <v>0</v>
      </c>
    </row>
    <row r="540" spans="1:34" x14ac:dyDescent="0.25">
      <c r="A540" s="2">
        <v>43384</v>
      </c>
      <c r="B540" s="17">
        <v>1510</v>
      </c>
      <c r="C540" s="21" t="s">
        <v>34</v>
      </c>
      <c r="D540" s="25">
        <v>3.49</v>
      </c>
      <c r="E540" s="22">
        <f>'[1]pH meter #2__083118AM'!$O$2</f>
        <v>3.5073563535911592</v>
      </c>
      <c r="F5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43384.631944444445</v>
      </c>
      <c r="G540" s="6">
        <f>Table1689106[[#This Row],[Mean Value]]+$V$2</f>
        <v>3.527303060242065</v>
      </c>
      <c r="H540" s="6">
        <f>Table1689106[[#This Row],[Mean Value]]-$V$2</f>
        <v>3.4874096469402533</v>
      </c>
      <c r="I540" s="26">
        <f>Table1689106[[#This Row],[Mean Value]]+$W$2</f>
        <v>3.5472497668929703</v>
      </c>
      <c r="J540" s="26">
        <f>Table1689106[[#This Row],[Mean Value]]-($W$2)</f>
        <v>3.467462940289348</v>
      </c>
      <c r="K540" s="8">
        <f>Table1689106[[#This Row],[Mean Value]]+$X$2</f>
        <v>3.5671964735438761</v>
      </c>
      <c r="L540" s="9">
        <f>Table1689106[[#This Row],[Mean Value]]-$X$2</f>
        <v>3.4475162336384422</v>
      </c>
      <c r="M540" s="23" t="str">
        <f t="array" ref="M540">IF(OR(D540&lt;$AF$2, D540&gt;$AE$2), "Yes", "No")</f>
        <v>No</v>
      </c>
      <c r="N540" s="3"/>
      <c r="O540" s="3" t="b">
        <f>AND(Table1689106[[#This Row],[Measured Value]]&gt;Table1689106[[#This Row],[Mean Value]],D539&gt;E539,D538&gt;E538,D537&gt;E537,D536&gt;E536,D535&gt;E535,D534&gt;E534,D533&gt;E533)</f>
        <v>0</v>
      </c>
      <c r="P540" s="3" t="b">
        <f>AND(Table1689106[[#This Row],[Measured Value]]&lt;Table1689106[[#This Row],[Mean Value]],D539&lt;E539,D538&lt;E538,D537&lt;E537,D536&lt;E536,D535&lt;E535,D534&lt;E534,D533&lt;E533)</f>
        <v>0</v>
      </c>
      <c r="Q540" s="3" t="b">
        <f>AND(Table1689106[[#This Row],[Measured Value]]&gt;E539,E539&gt;E538,E538&gt;E537,E537&gt;E536,E536&gt;E535)</f>
        <v>0</v>
      </c>
      <c r="R540" s="3" t="b">
        <f>AND(Table1689106[[#This Row],[Measured Value]]&lt;E539,E539&lt;E538,E538&lt;E537,E537&lt;E536,E536&lt;E535)</f>
        <v>0</v>
      </c>
      <c r="S540" s="3" t="b">
        <f>AND(Table1689106[[#This Row],[Measured Value]]&gt;E539,E539&lt;E538,E538&gt;E537,E537&lt;E536,E536&gt;E535,E535&lt;E534,E534&gt;E533,E533&lt;E532,E532&gt;E531,E531&lt;E530,E530&gt;E529,E529&lt;E528,E528&gt;E527)</f>
        <v>0</v>
      </c>
      <c r="T540" s="3" t="b">
        <f>AND(Table1689106[[#This Row],[Measured Value]]&lt;F539,F539&gt;F538,F538&lt;F537,F537&gt;F536,F536&lt;F535,F535&gt;F534,F534&lt;F533,F533&gt;F532,F532&lt;F531,F531&gt;F530,F530&lt;F529,F529&gt;F528,F528&lt;F527)</f>
        <v>0</v>
      </c>
    </row>
    <row r="541" spans="1:34" x14ac:dyDescent="0.25">
      <c r="A541" s="2">
        <v>43384</v>
      </c>
      <c r="B541" s="17">
        <v>1520</v>
      </c>
      <c r="C541" s="21" t="s">
        <v>51</v>
      </c>
      <c r="D541" s="25">
        <v>3.47</v>
      </c>
      <c r="E541" s="22">
        <f>'[1]pH meter #2__083118AM'!$O$2</f>
        <v>3.5073563535911592</v>
      </c>
      <c r="F5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43384.638888888891</v>
      </c>
      <c r="G541" s="6">
        <f>Table1689106[[#This Row],[Mean Value]]+$V$2</f>
        <v>3.527303060242065</v>
      </c>
      <c r="H541" s="6">
        <f>Table1689106[[#This Row],[Mean Value]]-$V$2</f>
        <v>3.4874096469402533</v>
      </c>
      <c r="I541" s="26">
        <f>Table1689106[[#This Row],[Mean Value]]+$W$2</f>
        <v>3.5472497668929703</v>
      </c>
      <c r="J541" s="26">
        <f>Table1689106[[#This Row],[Mean Value]]-($W$2)</f>
        <v>3.467462940289348</v>
      </c>
      <c r="K541" s="8">
        <f>Table1689106[[#This Row],[Mean Value]]+$X$2</f>
        <v>3.5671964735438761</v>
      </c>
      <c r="L541" s="9">
        <f>Table1689106[[#This Row],[Mean Value]]-$X$2</f>
        <v>3.4475162336384422</v>
      </c>
      <c r="M541" s="23" t="str">
        <f t="array" ref="M541">IF(OR(D541&lt;$AF$2, D541&gt;$AE$2), "Yes", "No")</f>
        <v>No</v>
      </c>
      <c r="N541" s="3"/>
      <c r="O541" s="3" t="b">
        <f>AND(Table1689106[[#This Row],[Measured Value]]&gt;Table1689106[[#This Row],[Mean Value]],D540&gt;E540,D539&gt;E539,D538&gt;E538,D537&gt;E537,D536&gt;E536,D535&gt;E535,D534&gt;E534)</f>
        <v>0</v>
      </c>
      <c r="P541" s="3" t="b">
        <f>AND(Table1689106[[#This Row],[Measured Value]]&lt;Table1689106[[#This Row],[Mean Value]],D540&lt;E540,D539&lt;E539,D538&lt;E538,D537&lt;E537,D536&lt;E536,D535&lt;E535,D534&lt;E534)</f>
        <v>0</v>
      </c>
      <c r="Q541" s="3" t="b">
        <f>AND(Table1689106[[#This Row],[Measured Value]]&gt;E540,E540&gt;E539,E539&gt;E538,E538&gt;E537,E537&gt;E536)</f>
        <v>0</v>
      </c>
      <c r="R541" s="3" t="b">
        <f>AND(Table1689106[[#This Row],[Measured Value]]&lt;E540,E540&lt;E539,E539&lt;E538,E538&lt;E537,E537&lt;E536)</f>
        <v>0</v>
      </c>
      <c r="S541" s="3" t="b">
        <f>AND(Table1689106[[#This Row],[Measured Value]]&gt;E540,E540&lt;E539,E539&gt;E538,E538&lt;E537,E537&gt;E536,E536&lt;E535,E535&gt;E534,E534&lt;E533,E533&gt;E532,E532&lt;E531,E531&gt;E530,E530&lt;E529,E529&gt;E528)</f>
        <v>0</v>
      </c>
      <c r="T541" s="3" t="b">
        <f>AND(Table1689106[[#This Row],[Measured Value]]&lt;F540,F540&gt;F539,F539&lt;F538,F538&gt;F537,F537&lt;F536,F536&gt;F535,F535&lt;F534,F534&gt;F533,F533&lt;F532,F532&gt;F531,F531&lt;F530,F530&gt;F529,F529&lt;F528)</f>
        <v>0</v>
      </c>
    </row>
    <row r="542" spans="1:34" x14ac:dyDescent="0.25">
      <c r="A542" s="2">
        <v>43384</v>
      </c>
      <c r="B542" s="17">
        <v>1543</v>
      </c>
      <c r="C542" s="21" t="s">
        <v>51</v>
      </c>
      <c r="D542" s="25">
        <v>3.49</v>
      </c>
      <c r="E542" s="22">
        <f>'[1]pH meter #2__083118AM'!$O$2</f>
        <v>3.5073563535911592</v>
      </c>
      <c r="F5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43384.654861111114</v>
      </c>
      <c r="G542" s="6">
        <f>Table1689106[[#This Row],[Mean Value]]+$V$2</f>
        <v>3.527303060242065</v>
      </c>
      <c r="H542" s="6">
        <f>Table1689106[[#This Row],[Mean Value]]-$V$2</f>
        <v>3.4874096469402533</v>
      </c>
      <c r="I542" s="26">
        <f>Table1689106[[#This Row],[Mean Value]]+$W$2</f>
        <v>3.5472497668929703</v>
      </c>
      <c r="J542" s="26">
        <f>Table1689106[[#This Row],[Mean Value]]-($W$2)</f>
        <v>3.467462940289348</v>
      </c>
      <c r="K542" s="8">
        <f>Table1689106[[#This Row],[Mean Value]]+$X$2</f>
        <v>3.5671964735438761</v>
      </c>
      <c r="L542" s="9">
        <f>Table1689106[[#This Row],[Mean Value]]-$X$2</f>
        <v>3.4475162336384422</v>
      </c>
      <c r="M542" s="23" t="str">
        <f t="array" ref="M542">IF(OR(D542&lt;$AF$2, D542&gt;$AE$2), "Yes", "No")</f>
        <v>No</v>
      </c>
      <c r="N542" s="3"/>
      <c r="O542" s="3" t="b">
        <f>AND(Table1689106[[#This Row],[Measured Value]]&gt;Table1689106[[#This Row],[Mean Value]],D541&gt;E541,D540&gt;E540,D539&gt;E539,D538&gt;E538,D537&gt;E537,D536&gt;E536,D535&gt;E535)</f>
        <v>0</v>
      </c>
      <c r="P542" s="3" t="b">
        <f>AND(Table1689106[[#This Row],[Measured Value]]&lt;Table1689106[[#This Row],[Mean Value]],D541&lt;E541,D540&lt;E540,D539&lt;E539,D538&lt;E538,D537&lt;E537,D536&lt;E536,D535&lt;E535)</f>
        <v>0</v>
      </c>
      <c r="Q542" s="3" t="b">
        <f>AND(Table1689106[[#This Row],[Measured Value]]&gt;E541,E541&gt;E540,E540&gt;E539,E539&gt;E538,E538&gt;E537)</f>
        <v>0</v>
      </c>
      <c r="R542" s="3" t="b">
        <f>AND(Table1689106[[#This Row],[Measured Value]]&lt;E541,E541&lt;E540,E540&lt;E539,E539&lt;E538,E538&lt;E537)</f>
        <v>0</v>
      </c>
      <c r="S542" s="3" t="b">
        <f>AND(Table1689106[[#This Row],[Measured Value]]&gt;E541,E541&lt;E540,E540&gt;E539,E539&lt;E538,E538&gt;E537,E537&lt;E536,E536&gt;E535,E535&lt;E534,E534&gt;E533,E533&lt;E532,E532&gt;E531,E531&lt;E530,E530&gt;E529)</f>
        <v>0</v>
      </c>
      <c r="T542" s="3" t="b">
        <f>AND(Table1689106[[#This Row],[Measured Value]]&lt;F541,F541&gt;F540,F540&lt;F539,F539&gt;F538,F538&lt;F537,F537&gt;F536,F536&lt;F535,F535&gt;F534,F534&lt;F533,F533&gt;F532,F532&lt;F531,F531&gt;F530,F530&lt;F529)</f>
        <v>0</v>
      </c>
    </row>
    <row r="543" spans="1:34" x14ac:dyDescent="0.25">
      <c r="A543" s="2">
        <v>43384</v>
      </c>
      <c r="B543" s="17">
        <v>1625</v>
      </c>
      <c r="C543" s="21" t="s">
        <v>34</v>
      </c>
      <c r="D543" s="25">
        <v>3.49</v>
      </c>
      <c r="E543" s="22">
        <f>'[1]pH meter #2__083118AM'!$O$2</f>
        <v>3.5073563535911592</v>
      </c>
      <c r="F5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43384.684027777781</v>
      </c>
      <c r="G543" s="6">
        <f>Table1689106[[#This Row],[Mean Value]]+$V$2</f>
        <v>3.527303060242065</v>
      </c>
      <c r="H543" s="6">
        <f>Table1689106[[#This Row],[Mean Value]]-$V$2</f>
        <v>3.4874096469402533</v>
      </c>
      <c r="I543" s="26">
        <f>Table1689106[[#This Row],[Mean Value]]+$W$2</f>
        <v>3.5472497668929703</v>
      </c>
      <c r="J543" s="26">
        <f>Table1689106[[#This Row],[Mean Value]]-($W$2)</f>
        <v>3.467462940289348</v>
      </c>
      <c r="K543" s="8">
        <f>Table1689106[[#This Row],[Mean Value]]+$X$2</f>
        <v>3.5671964735438761</v>
      </c>
      <c r="L543" s="9">
        <f>Table1689106[[#This Row],[Mean Value]]-$X$2</f>
        <v>3.4475162336384422</v>
      </c>
      <c r="M543" s="23" t="str">
        <f t="array" ref="M543">IF(OR(D543&lt;$AF$2, D543&gt;$AE$2), "Yes", "No")</f>
        <v>No</v>
      </c>
      <c r="N543" s="3"/>
      <c r="O543" s="3" t="b">
        <f>AND(Table1689106[[#This Row],[Measured Value]]&gt;Table1689106[[#This Row],[Mean Value]],D542&gt;E542,D541&gt;E541,D540&gt;E540,D539&gt;E539,D538&gt;E538,D537&gt;E537,D536&gt;E536)</f>
        <v>0</v>
      </c>
      <c r="P543" s="3" t="b">
        <f>AND(Table1689106[[#This Row],[Measured Value]]&lt;Table1689106[[#This Row],[Mean Value]],D542&lt;E542,D541&lt;E541,D540&lt;E540,D539&lt;E539,D538&lt;E538,D537&lt;E537,D536&lt;E536)</f>
        <v>1</v>
      </c>
      <c r="Q543" s="3" t="b">
        <f>AND(Table1689106[[#This Row],[Measured Value]]&gt;E542,E542&gt;E541,E541&gt;E540,E540&gt;E539,E539&gt;E538)</f>
        <v>0</v>
      </c>
      <c r="R543" s="3" t="b">
        <f>AND(Table1689106[[#This Row],[Measured Value]]&lt;E542,E542&lt;E541,E541&lt;E540,E540&lt;E539,E539&lt;E538)</f>
        <v>0</v>
      </c>
      <c r="S543" s="3" t="b">
        <f>AND(Table1689106[[#This Row],[Measured Value]]&gt;E542,E542&lt;E541,E541&gt;E540,E540&lt;E539,E539&gt;E538,E538&lt;E537,E537&gt;E536,E536&lt;E535,E535&gt;E534,E534&lt;E533,E533&gt;E532,E532&lt;E531,E531&gt;E530)</f>
        <v>0</v>
      </c>
      <c r="T543" s="3" t="b">
        <f>AND(Table1689106[[#This Row],[Measured Value]]&lt;F542,F542&gt;F541,F541&lt;F540,F540&gt;F539,F539&lt;F538,F538&gt;F537,F537&lt;F536,F536&gt;F535,F535&lt;F534,F534&gt;F533,F533&lt;F532,F532&gt;F531,F531&lt;F530)</f>
        <v>0</v>
      </c>
    </row>
    <row r="544" spans="1:34" x14ac:dyDescent="0.25">
      <c r="A544" s="2">
        <v>43384</v>
      </c>
      <c r="B544" s="17">
        <v>1637</v>
      </c>
      <c r="C544" s="21" t="s">
        <v>32</v>
      </c>
      <c r="D544" s="25">
        <v>3.48</v>
      </c>
      <c r="E544" s="22">
        <f>'[1]pH meter #2__083118AM'!$O$2</f>
        <v>3.5073563535911592</v>
      </c>
      <c r="F5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43384.692361111112</v>
      </c>
      <c r="G544" s="6">
        <f>Table1689106[[#This Row],[Mean Value]]+$V$2</f>
        <v>3.527303060242065</v>
      </c>
      <c r="H544" s="6">
        <f>Table1689106[[#This Row],[Mean Value]]-$V$2</f>
        <v>3.4874096469402533</v>
      </c>
      <c r="I544" s="26">
        <f>Table1689106[[#This Row],[Mean Value]]+$W$2</f>
        <v>3.5472497668929703</v>
      </c>
      <c r="J544" s="26">
        <f>Table1689106[[#This Row],[Mean Value]]-($W$2)</f>
        <v>3.467462940289348</v>
      </c>
      <c r="K544" s="8">
        <f>Table1689106[[#This Row],[Mean Value]]+$X$2</f>
        <v>3.5671964735438761</v>
      </c>
      <c r="L544" s="9">
        <f>Table1689106[[#This Row],[Mean Value]]-$X$2</f>
        <v>3.4475162336384422</v>
      </c>
      <c r="M544" s="23" t="str">
        <f t="array" ref="M544">IF(OR(D544&lt;$AF$2, D544&gt;$AE$2), "Yes", "No")</f>
        <v>No</v>
      </c>
      <c r="N544" s="3"/>
      <c r="O544" s="3" t="b">
        <f>AND(Table1689106[[#This Row],[Measured Value]]&gt;Table1689106[[#This Row],[Mean Value]],D543&gt;E543,D542&gt;E542,D541&gt;E541,D540&gt;E540,D539&gt;E539,D538&gt;E538,D537&gt;E537)</f>
        <v>0</v>
      </c>
      <c r="P544" s="3" t="b">
        <f>AND(Table1689106[[#This Row],[Measured Value]]&lt;Table1689106[[#This Row],[Mean Value]],D543&lt;E543,D542&lt;E542,D541&lt;E541,D540&lt;E540,D539&lt;E539,D538&lt;E538,D537&lt;E537)</f>
        <v>1</v>
      </c>
      <c r="Q544" s="3" t="b">
        <f>AND(Table1689106[[#This Row],[Measured Value]]&gt;E543,E543&gt;E542,E542&gt;E541,E541&gt;E540,E540&gt;E539)</f>
        <v>0</v>
      </c>
      <c r="R544" s="3" t="b">
        <f>AND(Table1689106[[#This Row],[Measured Value]]&lt;E543,E543&lt;E542,E542&lt;E541,E541&lt;E540,E540&lt;E539)</f>
        <v>0</v>
      </c>
      <c r="S544" s="3" t="b">
        <f>AND(Table1689106[[#This Row],[Measured Value]]&gt;E543,E543&lt;E542,E542&gt;E541,E541&lt;E540,E540&gt;E539,E539&lt;E538,E538&gt;E537,E537&lt;E536,E536&gt;E535,E535&lt;E534,E534&gt;E533,E533&lt;E532,E532&gt;E531)</f>
        <v>0</v>
      </c>
      <c r="T544" s="3" t="b">
        <f>AND(Table1689106[[#This Row],[Measured Value]]&lt;F543,F543&gt;F542,F542&lt;F541,F541&gt;F540,F540&lt;F539,F539&gt;F538,F538&lt;F537,F537&gt;F536,F536&lt;F535,F535&gt;F534,F534&lt;F533,F533&gt;F532,F532&lt;F531)</f>
        <v>0</v>
      </c>
    </row>
    <row r="545" spans="1:20" x14ac:dyDescent="0.25">
      <c r="A545" s="2">
        <v>43384</v>
      </c>
      <c r="B545" s="17">
        <v>1718</v>
      </c>
      <c r="C545" s="21" t="s">
        <v>32</v>
      </c>
      <c r="D545" s="25">
        <v>3.48</v>
      </c>
      <c r="E545" s="22">
        <f>'[1]pH meter #2__083118AM'!$O$2</f>
        <v>3.5073563535911592</v>
      </c>
      <c r="F5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43384.720833333333</v>
      </c>
      <c r="G545" s="6">
        <f>Table1689106[[#This Row],[Mean Value]]+$V$2</f>
        <v>3.527303060242065</v>
      </c>
      <c r="H545" s="6">
        <f>Table1689106[[#This Row],[Mean Value]]-$V$2</f>
        <v>3.4874096469402533</v>
      </c>
      <c r="I545" s="26">
        <f>Table1689106[[#This Row],[Mean Value]]+$W$2</f>
        <v>3.5472497668929703</v>
      </c>
      <c r="J545" s="26">
        <f>Table1689106[[#This Row],[Mean Value]]-($W$2)</f>
        <v>3.467462940289348</v>
      </c>
      <c r="K545" s="8">
        <f>Table1689106[[#This Row],[Mean Value]]+$X$2</f>
        <v>3.5671964735438761</v>
      </c>
      <c r="L545" s="9">
        <f>Table1689106[[#This Row],[Mean Value]]-$X$2</f>
        <v>3.4475162336384422</v>
      </c>
      <c r="M545" s="23" t="str">
        <f t="array" ref="M545">IF(OR(D545&lt;$AF$2, D545&gt;$AE$2), "Yes", "No")</f>
        <v>No</v>
      </c>
      <c r="N545" s="3"/>
      <c r="O545" s="3" t="b">
        <f>AND(Table1689106[[#This Row],[Measured Value]]&gt;Table1689106[[#This Row],[Mean Value]],D544&gt;E544,D543&gt;E543,D542&gt;E542,D541&gt;E541,D540&gt;E540,D539&gt;E539,D538&gt;E538)</f>
        <v>0</v>
      </c>
      <c r="P545" s="3" t="b">
        <f>AND(Table1689106[[#This Row],[Measured Value]]&lt;Table1689106[[#This Row],[Mean Value]],D544&lt;E544,D543&lt;E543,D542&lt;E542,D541&lt;E541,D540&lt;E540,D539&lt;E539,D538&lt;E538)</f>
        <v>1</v>
      </c>
      <c r="Q545" s="3" t="b">
        <f>AND(Table1689106[[#This Row],[Measured Value]]&gt;E544,E544&gt;E543,E543&gt;E542,E542&gt;E541,E541&gt;E540)</f>
        <v>0</v>
      </c>
      <c r="R545" s="3" t="b">
        <f>AND(Table1689106[[#This Row],[Measured Value]]&lt;E544,E544&lt;E543,E543&lt;E542,E542&lt;E541,E541&lt;E540)</f>
        <v>0</v>
      </c>
      <c r="S545" s="3" t="b">
        <f>AND(Table1689106[[#This Row],[Measured Value]]&gt;E544,E544&lt;E543,E543&gt;E542,E542&lt;E541,E541&gt;E540,E540&lt;E539,E539&gt;E538,E538&lt;E537,E537&gt;E536,E536&lt;E535,E535&gt;E534,E534&lt;E533,E533&gt;E532)</f>
        <v>0</v>
      </c>
      <c r="T545" s="3" t="b">
        <f>AND(Table1689106[[#This Row],[Measured Value]]&lt;F544,F544&gt;F543,F543&lt;F542,F542&gt;F541,F541&lt;F540,F540&gt;F539,F539&lt;F538,F538&gt;F537,F537&lt;F536,F536&gt;F535,F535&lt;F534,F534&gt;F533,F533&lt;F532)</f>
        <v>0</v>
      </c>
    </row>
    <row r="546" spans="1:20" x14ac:dyDescent="0.25">
      <c r="A546" s="2">
        <v>43385</v>
      </c>
      <c r="B546" s="17">
        <v>612</v>
      </c>
      <c r="C546" s="21" t="s">
        <v>40</v>
      </c>
      <c r="D546" s="25">
        <v>3.53</v>
      </c>
      <c r="E546" s="22">
        <f>'[1]pH meter #2__083118AM'!$O$2</f>
        <v>3.5073563535911592</v>
      </c>
      <c r="F5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43385.258333333331</v>
      </c>
      <c r="G546" s="6">
        <f>Table1689106[[#This Row],[Mean Value]]+$V$2</f>
        <v>3.527303060242065</v>
      </c>
      <c r="H546" s="6">
        <f>Table1689106[[#This Row],[Mean Value]]-$V$2</f>
        <v>3.4874096469402533</v>
      </c>
      <c r="I546" s="26">
        <f>Table1689106[[#This Row],[Mean Value]]+$W$2</f>
        <v>3.5472497668929703</v>
      </c>
      <c r="J546" s="26">
        <f>Table1689106[[#This Row],[Mean Value]]-($W$2)</f>
        <v>3.467462940289348</v>
      </c>
      <c r="K546" s="8">
        <f>Table1689106[[#This Row],[Mean Value]]+$X$2</f>
        <v>3.5671964735438761</v>
      </c>
      <c r="L546" s="9">
        <f>Table1689106[[#This Row],[Mean Value]]-$X$2</f>
        <v>3.4475162336384422</v>
      </c>
      <c r="M546" s="23" t="str">
        <f t="array" ref="M546">IF(OR(D546&lt;$AF$2, D546&gt;$AE$2), "Yes", "No")</f>
        <v>No</v>
      </c>
      <c r="N546" s="3"/>
      <c r="O546" s="3" t="b">
        <f>AND(Table1689106[[#This Row],[Measured Value]]&gt;Table1689106[[#This Row],[Mean Value]],D545&gt;E545,D544&gt;E544,D543&gt;E543,D542&gt;E542,D541&gt;E541,D540&gt;E540,D539&gt;E539)</f>
        <v>0</v>
      </c>
      <c r="P546" s="3" t="b">
        <f>AND(Table1689106[[#This Row],[Measured Value]]&lt;Table1689106[[#This Row],[Mean Value]],D545&lt;E545,D544&lt;E544,D543&lt;E543,D542&lt;E542,D541&lt;E541,D540&lt;E540,D539&lt;E539)</f>
        <v>0</v>
      </c>
      <c r="Q546" s="3" t="b">
        <f>AND(Table1689106[[#This Row],[Measured Value]]&gt;E545,E545&gt;E544,E544&gt;E543,E543&gt;E542,E542&gt;E541)</f>
        <v>0</v>
      </c>
      <c r="R546" s="3" t="b">
        <f>AND(Table1689106[[#This Row],[Measured Value]]&lt;E545,E545&lt;E544,E544&lt;E543,E543&lt;E542,E542&lt;E541)</f>
        <v>0</v>
      </c>
      <c r="S546" s="3" t="b">
        <f>AND(Table1689106[[#This Row],[Measured Value]]&gt;E545,E545&lt;E544,E544&gt;E543,E543&lt;E542,E542&gt;E541,E541&lt;E540,E540&gt;E539,E539&lt;E538,E538&gt;E537,E537&lt;E536,E536&gt;E535,E535&lt;E534,E534&gt;E533)</f>
        <v>0</v>
      </c>
      <c r="T546" s="3" t="b">
        <f>AND(Table1689106[[#This Row],[Measured Value]]&lt;F545,F545&gt;F544,F544&lt;F543,F543&gt;F542,F542&lt;F541,F541&gt;F540,F540&lt;F539,F539&gt;F538,F538&lt;F537,F537&gt;F536,F536&lt;F535,F535&gt;F534,F534&lt;F533)</f>
        <v>0</v>
      </c>
    </row>
    <row r="547" spans="1:20" x14ac:dyDescent="0.25">
      <c r="A547" s="2">
        <v>43385</v>
      </c>
      <c r="B547" s="17">
        <v>656</v>
      </c>
      <c r="C547" s="21" t="s">
        <v>40</v>
      </c>
      <c r="D547" s="25">
        <v>3.53</v>
      </c>
      <c r="E547" s="22">
        <f>'[1]pH meter #2__083118AM'!$O$2</f>
        <v>3.5073563535911592</v>
      </c>
      <c r="F5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43385.288888888892</v>
      </c>
      <c r="G547" s="6">
        <f>Table1689106[[#This Row],[Mean Value]]+$V$2</f>
        <v>3.527303060242065</v>
      </c>
      <c r="H547" s="6">
        <f>Table1689106[[#This Row],[Mean Value]]-$V$2</f>
        <v>3.4874096469402533</v>
      </c>
      <c r="I547" s="26">
        <f>Table1689106[[#This Row],[Mean Value]]+$W$2</f>
        <v>3.5472497668929703</v>
      </c>
      <c r="J547" s="26">
        <f>Table1689106[[#This Row],[Mean Value]]-($W$2)</f>
        <v>3.467462940289348</v>
      </c>
      <c r="K547" s="8">
        <f>Table1689106[[#This Row],[Mean Value]]+$X$2</f>
        <v>3.5671964735438761</v>
      </c>
      <c r="L547" s="9">
        <f>Table1689106[[#This Row],[Mean Value]]-$X$2</f>
        <v>3.4475162336384422</v>
      </c>
      <c r="M547" s="23" t="str">
        <f t="array" ref="M547">IF(OR(D547&lt;$AF$2, D547&gt;$AE$2), "Yes", "No")</f>
        <v>No</v>
      </c>
      <c r="N547" s="3"/>
      <c r="O547" s="3" t="b">
        <f>AND(Table1689106[[#This Row],[Measured Value]]&gt;Table1689106[[#This Row],[Mean Value]],D546&gt;E546,D545&gt;E545,D544&gt;E544,D543&gt;E543,D542&gt;E542,D541&gt;E541,D540&gt;E540)</f>
        <v>0</v>
      </c>
      <c r="P547" s="3" t="b">
        <f>AND(Table1689106[[#This Row],[Measured Value]]&lt;Table1689106[[#This Row],[Mean Value]],D546&lt;E546,D545&lt;E545,D544&lt;E544,D543&lt;E543,D542&lt;E542,D541&lt;E541,D540&lt;E540)</f>
        <v>0</v>
      </c>
      <c r="Q547" s="3" t="b">
        <f>AND(Table1689106[[#This Row],[Measured Value]]&gt;E546,E546&gt;E545,E545&gt;E544,E544&gt;E543,E543&gt;E542)</f>
        <v>0</v>
      </c>
      <c r="R547" s="3" t="b">
        <f>AND(Table1689106[[#This Row],[Measured Value]]&lt;E546,E546&lt;E545,E545&lt;E544,E544&lt;E543,E543&lt;E542)</f>
        <v>0</v>
      </c>
      <c r="S547" s="3" t="b">
        <f>AND(Table1689106[[#This Row],[Measured Value]]&gt;E546,E546&lt;E545,E545&gt;E544,E544&lt;E543,E543&gt;E542,E542&lt;E541,E541&gt;E540,E540&lt;E539,E539&gt;E538,E538&lt;E537,E537&gt;E536,E536&lt;E535,E535&gt;E534)</f>
        <v>0</v>
      </c>
      <c r="T547" s="3" t="b">
        <f>AND(Table1689106[[#This Row],[Measured Value]]&lt;F546,F546&gt;F545,F545&lt;F544,F544&gt;F543,F543&lt;F542,F542&gt;F541,F541&lt;F540,F540&gt;F539,F539&lt;F538,F538&gt;F537,F537&lt;F536,F536&gt;F535,F535&lt;F534)</f>
        <v>0</v>
      </c>
    </row>
    <row r="548" spans="1:20" x14ac:dyDescent="0.25">
      <c r="A548" s="2">
        <v>43385</v>
      </c>
      <c r="B548" s="17">
        <v>729</v>
      </c>
      <c r="C548" s="21" t="s">
        <v>31</v>
      </c>
      <c r="D548" s="25">
        <v>3.53</v>
      </c>
      <c r="E548" s="22">
        <f>'[1]pH meter #2__083118AM'!$O$2</f>
        <v>3.5073563535911592</v>
      </c>
      <c r="F5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43385.311805555553</v>
      </c>
      <c r="G548" s="6">
        <f>Table1689106[[#This Row],[Mean Value]]+$V$2</f>
        <v>3.527303060242065</v>
      </c>
      <c r="H548" s="6">
        <f>Table1689106[[#This Row],[Mean Value]]-$V$2</f>
        <v>3.4874096469402533</v>
      </c>
      <c r="I548" s="26">
        <f>Table1689106[[#This Row],[Mean Value]]+$W$2</f>
        <v>3.5472497668929703</v>
      </c>
      <c r="J548" s="26">
        <f>Table1689106[[#This Row],[Mean Value]]-($W$2)</f>
        <v>3.467462940289348</v>
      </c>
      <c r="K548" s="8">
        <f>Table1689106[[#This Row],[Mean Value]]+$X$2</f>
        <v>3.5671964735438761</v>
      </c>
      <c r="L548" s="9">
        <f>Table1689106[[#This Row],[Mean Value]]-$X$2</f>
        <v>3.4475162336384422</v>
      </c>
      <c r="M548" s="23" t="str">
        <f t="array" ref="M548">IF(OR(D548&lt;$AF$2, D548&gt;$AE$2), "Yes", "No")</f>
        <v>No</v>
      </c>
      <c r="N548" s="3"/>
      <c r="O548" s="3" t="b">
        <f>AND(Table1689106[[#This Row],[Measured Value]]&gt;Table1689106[[#This Row],[Mean Value]],D547&gt;E547,D546&gt;E546,D545&gt;E545,D544&gt;E544,D543&gt;E543,D542&gt;E542,D541&gt;E541)</f>
        <v>0</v>
      </c>
      <c r="P548" s="3" t="b">
        <f>AND(Table1689106[[#This Row],[Measured Value]]&lt;Table1689106[[#This Row],[Mean Value]],D547&lt;E547,D546&lt;E546,D545&lt;E545,D544&lt;E544,D543&lt;E543,D542&lt;E542,D541&lt;E541)</f>
        <v>0</v>
      </c>
      <c r="Q548" s="3" t="b">
        <f>AND(Table1689106[[#This Row],[Measured Value]]&gt;E547,E547&gt;E546,E546&gt;E545,E545&gt;E544,E544&gt;E543)</f>
        <v>0</v>
      </c>
      <c r="R548" s="3" t="b">
        <f>AND(Table1689106[[#This Row],[Measured Value]]&lt;E547,E547&lt;E546,E546&lt;E545,E545&lt;E544,E544&lt;E543)</f>
        <v>0</v>
      </c>
      <c r="S548" s="3" t="b">
        <f>AND(Table1689106[[#This Row],[Measured Value]]&gt;E547,E547&lt;E546,E546&gt;E545,E545&lt;E544,E544&gt;E543,E543&lt;E542,E542&gt;E541,E541&lt;E540,E540&gt;E539,E539&lt;E538,E538&gt;E537,E537&lt;E536,E536&gt;E535)</f>
        <v>0</v>
      </c>
      <c r="T548" s="3" t="b">
        <f>AND(Table1689106[[#This Row],[Measured Value]]&lt;F547,F547&gt;F546,F546&lt;F545,F545&gt;F544,F544&lt;F543,F543&gt;F542,F542&lt;F541,F541&gt;F540,F540&lt;F539,F539&gt;F538,F538&lt;F537,F537&gt;F536,F536&lt;F535)</f>
        <v>0</v>
      </c>
    </row>
    <row r="549" spans="1:20" x14ac:dyDescent="0.25">
      <c r="A549" s="2">
        <v>43385</v>
      </c>
      <c r="B549" s="17">
        <v>827</v>
      </c>
      <c r="C549" s="21" t="s">
        <v>40</v>
      </c>
      <c r="D549" s="25">
        <v>3.53</v>
      </c>
      <c r="E549" s="22">
        <f>'[1]pH meter #2__083118AM'!$O$2</f>
        <v>3.5073563535911592</v>
      </c>
      <c r="F5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43385.352083333331</v>
      </c>
      <c r="G549" s="6">
        <f>Table1689106[[#This Row],[Mean Value]]+$V$2</f>
        <v>3.527303060242065</v>
      </c>
      <c r="H549" s="6">
        <f>Table1689106[[#This Row],[Mean Value]]-$V$2</f>
        <v>3.4874096469402533</v>
      </c>
      <c r="I549" s="26">
        <f>Table1689106[[#This Row],[Mean Value]]+$W$2</f>
        <v>3.5472497668929703</v>
      </c>
      <c r="J549" s="26">
        <f>Table1689106[[#This Row],[Mean Value]]-($W$2)</f>
        <v>3.467462940289348</v>
      </c>
      <c r="K549" s="8">
        <f>Table1689106[[#This Row],[Mean Value]]+$X$2</f>
        <v>3.5671964735438761</v>
      </c>
      <c r="L549" s="9">
        <f>Table1689106[[#This Row],[Mean Value]]-$X$2</f>
        <v>3.4475162336384422</v>
      </c>
      <c r="M549" s="23" t="str">
        <f t="array" ref="M549">IF(OR(D549&lt;$AF$2, D549&gt;$AE$2), "Yes", "No")</f>
        <v>No</v>
      </c>
      <c r="N549" s="3"/>
      <c r="O549" s="3" t="b">
        <f>AND(Table1689106[[#This Row],[Measured Value]]&gt;Table1689106[[#This Row],[Mean Value]],D548&gt;E548,D547&gt;E547,D546&gt;E546,D545&gt;E545,D544&gt;E544,D543&gt;E543,D542&gt;E542)</f>
        <v>0</v>
      </c>
      <c r="P549" s="3" t="b">
        <f>AND(Table1689106[[#This Row],[Measured Value]]&lt;Table1689106[[#This Row],[Mean Value]],D548&lt;E548,D547&lt;E547,D546&lt;E546,D545&lt;E545,D544&lt;E544,D543&lt;E543,D542&lt;E542)</f>
        <v>0</v>
      </c>
      <c r="Q549" s="3" t="b">
        <f>AND(Table1689106[[#This Row],[Measured Value]]&gt;E548,E548&gt;E547,E547&gt;E546,E546&gt;E545,E545&gt;E544)</f>
        <v>0</v>
      </c>
      <c r="R549" s="3" t="b">
        <f>AND(Table1689106[[#This Row],[Measured Value]]&lt;E548,E548&lt;E547,E547&lt;E546,E546&lt;E545,E545&lt;E544)</f>
        <v>0</v>
      </c>
      <c r="S549" s="3" t="b">
        <f>AND(Table1689106[[#This Row],[Measured Value]]&gt;E548,E548&lt;E547,E547&gt;E546,E546&lt;E545,E545&gt;E544,E544&lt;E543,E543&gt;E542,E542&lt;E541,E541&gt;E540,E540&lt;E539,E539&gt;E538,E538&lt;E537,E537&gt;E536)</f>
        <v>0</v>
      </c>
      <c r="T549" s="3" t="b">
        <f>AND(Table1689106[[#This Row],[Measured Value]]&lt;F548,F548&gt;F547,F547&lt;F546,F546&gt;F545,F545&lt;F544,F544&gt;F543,F543&lt;F542,F542&gt;F541,F541&lt;F540,F540&gt;F539,F539&lt;F538,F538&gt;F537,F537&lt;F536)</f>
        <v>0</v>
      </c>
    </row>
    <row r="550" spans="1:20" x14ac:dyDescent="0.25">
      <c r="A550" s="2">
        <v>43385</v>
      </c>
      <c r="B550" s="17">
        <v>843</v>
      </c>
      <c r="C550" s="21" t="s">
        <v>31</v>
      </c>
      <c r="D550" s="25">
        <v>3.52</v>
      </c>
      <c r="E550" s="22">
        <f>'[1]pH meter #2__083118AM'!$O$2</f>
        <v>3.5073563535911592</v>
      </c>
      <c r="F5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43385.363194444442</v>
      </c>
      <c r="G550" s="6">
        <f>Table1689106[[#This Row],[Mean Value]]+$V$2</f>
        <v>3.527303060242065</v>
      </c>
      <c r="H550" s="6">
        <f>Table1689106[[#This Row],[Mean Value]]-$V$2</f>
        <v>3.4874096469402533</v>
      </c>
      <c r="I550" s="26">
        <f>Table1689106[[#This Row],[Mean Value]]+$W$2</f>
        <v>3.5472497668929703</v>
      </c>
      <c r="J550" s="26">
        <f>Table1689106[[#This Row],[Mean Value]]-($W$2)</f>
        <v>3.467462940289348</v>
      </c>
      <c r="K550" s="8">
        <f>Table1689106[[#This Row],[Mean Value]]+$X$2</f>
        <v>3.5671964735438761</v>
      </c>
      <c r="L550" s="9">
        <f>Table1689106[[#This Row],[Mean Value]]-$X$2</f>
        <v>3.4475162336384422</v>
      </c>
      <c r="M550" s="23" t="str">
        <f t="array" ref="M550">IF(OR(D550&lt;$AF$2, D550&gt;$AE$2), "Yes", "No")</f>
        <v>No</v>
      </c>
      <c r="N550" s="3"/>
      <c r="O550" s="3" t="b">
        <f>AND(Table1689106[[#This Row],[Measured Value]]&gt;Table1689106[[#This Row],[Mean Value]],D549&gt;E549,D548&gt;E548,D547&gt;E547,D546&gt;E546,D545&gt;E545,D544&gt;E544,D543&gt;E543)</f>
        <v>0</v>
      </c>
      <c r="P550" s="3" t="b">
        <f>AND(Table1689106[[#This Row],[Measured Value]]&lt;Table1689106[[#This Row],[Mean Value]],D549&lt;E549,D548&lt;E548,D547&lt;E547,D546&lt;E546,D545&lt;E545,D544&lt;E544,D543&lt;E543)</f>
        <v>0</v>
      </c>
      <c r="Q550" s="3" t="b">
        <f>AND(Table1689106[[#This Row],[Measured Value]]&gt;E549,E549&gt;E548,E548&gt;E547,E547&gt;E546,E546&gt;E545)</f>
        <v>0</v>
      </c>
      <c r="R550" s="3" t="b">
        <f>AND(Table1689106[[#This Row],[Measured Value]]&lt;E549,E549&lt;E548,E548&lt;E547,E547&lt;E546,E546&lt;E545)</f>
        <v>0</v>
      </c>
      <c r="S550" s="3" t="b">
        <f>AND(Table1689106[[#This Row],[Measured Value]]&gt;E549,E549&lt;E548,E548&gt;E547,E547&lt;E546,E546&gt;E545,E545&lt;E544,E544&gt;E543,E543&lt;E542,E542&gt;E541,E541&lt;E540,E540&gt;E539,E539&lt;E538,E538&gt;E537)</f>
        <v>0</v>
      </c>
      <c r="T550" s="3" t="b">
        <f>AND(Table1689106[[#This Row],[Measured Value]]&lt;F549,F549&gt;F548,F548&lt;F547,F547&gt;F546,F546&lt;F545,F545&gt;F544,F544&lt;F543,F543&gt;F542,F542&lt;F541,F541&gt;F540,F540&lt;F539,F539&gt;F538,F538&lt;F537)</f>
        <v>0</v>
      </c>
    </row>
    <row r="551" spans="1:20" x14ac:dyDescent="0.25">
      <c r="A551" s="2">
        <v>43385</v>
      </c>
      <c r="B551" s="17">
        <v>923</v>
      </c>
      <c r="C551" s="21" t="s">
        <v>40</v>
      </c>
      <c r="D551" s="25">
        <v>3.52</v>
      </c>
      <c r="E551" s="22">
        <f>'[1]pH meter #2__083118AM'!$O$2</f>
        <v>3.5073563535911592</v>
      </c>
      <c r="F5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43385.390972222223</v>
      </c>
      <c r="G551" s="6">
        <f>Table1689106[[#This Row],[Mean Value]]+$V$2</f>
        <v>3.527303060242065</v>
      </c>
      <c r="H551" s="6">
        <f>Table1689106[[#This Row],[Mean Value]]-$V$2</f>
        <v>3.4874096469402533</v>
      </c>
      <c r="I551" s="26">
        <f>Table1689106[[#This Row],[Mean Value]]+$W$2</f>
        <v>3.5472497668929703</v>
      </c>
      <c r="J551" s="26">
        <f>Table1689106[[#This Row],[Mean Value]]-($W$2)</f>
        <v>3.467462940289348</v>
      </c>
      <c r="K551" s="8">
        <f>Table1689106[[#This Row],[Mean Value]]+$X$2</f>
        <v>3.5671964735438761</v>
      </c>
      <c r="L551" s="9">
        <f>Table1689106[[#This Row],[Mean Value]]-$X$2</f>
        <v>3.4475162336384422</v>
      </c>
      <c r="M551" s="23" t="str">
        <f t="array" ref="M551">IF(OR(D551&lt;$AF$2, D551&gt;$AE$2), "Yes", "No")</f>
        <v>No</v>
      </c>
      <c r="N551" s="3"/>
      <c r="O551" s="3" t="b">
        <f>AND(Table1689106[[#This Row],[Measured Value]]&gt;Table1689106[[#This Row],[Mean Value]],D550&gt;E550,D549&gt;E549,D548&gt;E548,D547&gt;E547,D546&gt;E546,D545&gt;E545,D544&gt;E544)</f>
        <v>0</v>
      </c>
      <c r="P551" s="3" t="b">
        <f>AND(Table1689106[[#This Row],[Measured Value]]&lt;Table1689106[[#This Row],[Mean Value]],D550&lt;E550,D549&lt;E549,D548&lt;E548,D547&lt;E547,D546&lt;E546,D545&lt;E545,D544&lt;E544)</f>
        <v>0</v>
      </c>
      <c r="Q551" s="3" t="b">
        <f>AND(Table1689106[[#This Row],[Measured Value]]&gt;E550,E550&gt;E549,E549&gt;E548,E548&gt;E547,E547&gt;E546)</f>
        <v>0</v>
      </c>
      <c r="R551" s="3" t="b">
        <f>AND(Table1689106[[#This Row],[Measured Value]]&lt;E550,E550&lt;E549,E549&lt;E548,E548&lt;E547,E547&lt;E546)</f>
        <v>0</v>
      </c>
      <c r="S551" s="3" t="b">
        <f>AND(Table1689106[[#This Row],[Measured Value]]&gt;E550,E550&lt;E549,E549&gt;E548,E548&lt;E547,E547&gt;E546,E546&lt;E545,E545&gt;E544,E544&lt;E543,E543&gt;E542,E542&lt;E541,E541&gt;E540,E540&lt;E539,E539&gt;E538)</f>
        <v>0</v>
      </c>
      <c r="T551" s="3" t="b">
        <f>AND(Table1689106[[#This Row],[Measured Value]]&lt;F550,F550&gt;F549,F549&lt;F548,F548&gt;F547,F547&lt;F546,F546&gt;F545,F545&lt;F544,F544&gt;F543,F543&lt;F542,F542&gt;F541,F541&lt;F540,F540&gt;F539,F539&lt;F538)</f>
        <v>0</v>
      </c>
    </row>
    <row r="552" spans="1:20" x14ac:dyDescent="0.25">
      <c r="A552" s="2">
        <v>43385</v>
      </c>
      <c r="B552" s="17">
        <v>1015</v>
      </c>
      <c r="C552" s="21" t="s">
        <v>37</v>
      </c>
      <c r="D552" s="25">
        <v>3.52</v>
      </c>
      <c r="E552" s="22">
        <f>'[1]pH meter #2__083118AM'!$O$2</f>
        <v>3.5073563535911592</v>
      </c>
      <c r="F5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43385.427083333336</v>
      </c>
      <c r="G552" s="6">
        <f>Table1689106[[#This Row],[Mean Value]]+$V$2</f>
        <v>3.527303060242065</v>
      </c>
      <c r="H552" s="6">
        <f>Table1689106[[#This Row],[Mean Value]]-$V$2</f>
        <v>3.4874096469402533</v>
      </c>
      <c r="I552" s="26">
        <f>Table1689106[[#This Row],[Mean Value]]+$W$2</f>
        <v>3.5472497668929703</v>
      </c>
      <c r="J552" s="26">
        <f>Table1689106[[#This Row],[Mean Value]]-($W$2)</f>
        <v>3.467462940289348</v>
      </c>
      <c r="K552" s="8">
        <f>Table1689106[[#This Row],[Mean Value]]+$X$2</f>
        <v>3.5671964735438761</v>
      </c>
      <c r="L552" s="9">
        <f>Table1689106[[#This Row],[Mean Value]]-$X$2</f>
        <v>3.4475162336384422</v>
      </c>
      <c r="M552" s="23" t="str">
        <f t="array" ref="M552">IF(OR(D552&lt;$AF$2, D552&gt;$AE$2), "Yes", "No")</f>
        <v>No</v>
      </c>
      <c r="N552" s="3"/>
      <c r="O552" s="3" t="b">
        <f>AND(Table1689106[[#This Row],[Measured Value]]&gt;Table1689106[[#This Row],[Mean Value]],D551&gt;E551,D550&gt;E550,D549&gt;E549,D548&gt;E548,D547&gt;E547,D546&gt;E546,D545&gt;E545)</f>
        <v>0</v>
      </c>
      <c r="P552" s="3" t="b">
        <f>AND(Table1689106[[#This Row],[Measured Value]]&lt;Table1689106[[#This Row],[Mean Value]],D551&lt;E551,D550&lt;E550,D549&lt;E549,D548&lt;E548,D547&lt;E547,D546&lt;E546,D545&lt;E545)</f>
        <v>0</v>
      </c>
      <c r="Q552" s="3" t="b">
        <f>AND(Table1689106[[#This Row],[Measured Value]]&gt;E551,E551&gt;E550,E550&gt;E549,E549&gt;E548,E548&gt;E547)</f>
        <v>0</v>
      </c>
      <c r="R552" s="3" t="b">
        <f>AND(Table1689106[[#This Row],[Measured Value]]&lt;E551,E551&lt;E550,E550&lt;E549,E549&lt;E548,E548&lt;E547)</f>
        <v>0</v>
      </c>
      <c r="S552" s="3" t="b">
        <f>AND(Table1689106[[#This Row],[Measured Value]]&gt;E551,E551&lt;E550,E550&gt;E549,E549&lt;E548,E548&gt;E547,E547&lt;E546,E546&gt;E545,E545&lt;E544,E544&gt;E543,E543&lt;E542,E542&gt;E541,E541&lt;E540,E540&gt;E539)</f>
        <v>0</v>
      </c>
      <c r="T552" s="3" t="b">
        <f>AND(Table1689106[[#This Row],[Measured Value]]&lt;F551,F551&gt;F550,F550&lt;F549,F549&gt;F548,F548&lt;F547,F547&gt;F546,F546&lt;F545,F545&gt;F544,F544&lt;F543,F543&gt;F542,F542&lt;F541,F541&gt;F540,F540&lt;F539)</f>
        <v>0</v>
      </c>
    </row>
    <row r="553" spans="1:20" x14ac:dyDescent="0.25">
      <c r="A553" s="2">
        <v>43385</v>
      </c>
      <c r="B553" s="17">
        <v>1052</v>
      </c>
      <c r="C553" s="21" t="s">
        <v>40</v>
      </c>
      <c r="D553" s="25">
        <v>3.52</v>
      </c>
      <c r="E553" s="22">
        <f>'[1]pH meter #2__083118AM'!$O$2</f>
        <v>3.5073563535911592</v>
      </c>
      <c r="F5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43385.452777777777</v>
      </c>
      <c r="G553" s="6">
        <f>Table1689106[[#This Row],[Mean Value]]+$V$2</f>
        <v>3.527303060242065</v>
      </c>
      <c r="H553" s="6">
        <f>Table1689106[[#This Row],[Mean Value]]-$V$2</f>
        <v>3.4874096469402533</v>
      </c>
      <c r="I553" s="26">
        <f>Table1689106[[#This Row],[Mean Value]]+$W$2</f>
        <v>3.5472497668929703</v>
      </c>
      <c r="J553" s="26">
        <f>Table1689106[[#This Row],[Mean Value]]-($W$2)</f>
        <v>3.467462940289348</v>
      </c>
      <c r="K553" s="8">
        <f>Table1689106[[#This Row],[Mean Value]]+$X$2</f>
        <v>3.5671964735438761</v>
      </c>
      <c r="L553" s="9">
        <f>Table1689106[[#This Row],[Mean Value]]-$X$2</f>
        <v>3.4475162336384422</v>
      </c>
      <c r="M553" s="23" t="str">
        <f t="array" ref="M553">IF(OR(D553&lt;$AF$2, D553&gt;$AE$2), "Yes", "No")</f>
        <v>No</v>
      </c>
      <c r="N553" s="3"/>
      <c r="O553" s="3" t="b">
        <f>AND(Table1689106[[#This Row],[Measured Value]]&gt;Table1689106[[#This Row],[Mean Value]],D552&gt;E552,D551&gt;E551,D550&gt;E550,D549&gt;E549,D548&gt;E548,D547&gt;E547,D546&gt;E546)</f>
        <v>1</v>
      </c>
      <c r="P553" s="3" t="b">
        <f>AND(Table1689106[[#This Row],[Measured Value]]&lt;Table1689106[[#This Row],[Mean Value]],D552&lt;E552,D551&lt;E551,D550&lt;E550,D549&lt;E549,D548&lt;E548,D547&lt;E547,D546&lt;E546)</f>
        <v>0</v>
      </c>
      <c r="Q553" s="3" t="b">
        <f>AND(Table1689106[[#This Row],[Measured Value]]&gt;E552,E552&gt;E551,E551&gt;E550,E550&gt;E549,E549&gt;E548)</f>
        <v>0</v>
      </c>
      <c r="R553" s="3" t="b">
        <f>AND(Table1689106[[#This Row],[Measured Value]]&lt;E552,E552&lt;E551,E551&lt;E550,E550&lt;E549,E549&lt;E548)</f>
        <v>0</v>
      </c>
      <c r="S553" s="3" t="b">
        <f>AND(Table1689106[[#This Row],[Measured Value]]&gt;E552,E552&lt;E551,E551&gt;E550,E550&lt;E549,E549&gt;E548,E548&lt;E547,E547&gt;E546,E546&lt;E545,E545&gt;E544,E544&lt;E543,E543&gt;E542,E542&lt;E541,E541&gt;E540)</f>
        <v>0</v>
      </c>
      <c r="T553" s="3" t="b">
        <f>AND(Table1689106[[#This Row],[Measured Value]]&lt;F552,F552&gt;F551,F551&lt;F550,F550&gt;F549,F549&lt;F548,F548&gt;F547,F547&lt;F546,F546&gt;F545,F545&lt;F544,F544&gt;F543,F543&lt;F542,F542&gt;F541,F541&lt;F540)</f>
        <v>0</v>
      </c>
    </row>
    <row r="554" spans="1:20" x14ac:dyDescent="0.25">
      <c r="A554" s="2">
        <v>43385</v>
      </c>
      <c r="B554" s="17">
        <v>1110</v>
      </c>
      <c r="C554" s="21" t="s">
        <v>30</v>
      </c>
      <c r="D554" s="25">
        <v>3.5</v>
      </c>
      <c r="E554" s="22">
        <f>'[1]pH meter #2__083118AM'!$O$2</f>
        <v>3.5073563535911592</v>
      </c>
      <c r="F5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43385.465277777781</v>
      </c>
      <c r="G554" s="6">
        <f>Table1689106[[#This Row],[Mean Value]]+$V$2</f>
        <v>3.527303060242065</v>
      </c>
      <c r="H554" s="6">
        <f>Table1689106[[#This Row],[Mean Value]]-$V$2</f>
        <v>3.4874096469402533</v>
      </c>
      <c r="I554" s="26">
        <f>Table1689106[[#This Row],[Mean Value]]+$W$2</f>
        <v>3.5472497668929703</v>
      </c>
      <c r="J554" s="26">
        <f>Table1689106[[#This Row],[Mean Value]]-($W$2)</f>
        <v>3.467462940289348</v>
      </c>
      <c r="K554" s="8">
        <f>Table1689106[[#This Row],[Mean Value]]+$X$2</f>
        <v>3.5671964735438761</v>
      </c>
      <c r="L554" s="9">
        <f>Table1689106[[#This Row],[Mean Value]]-$X$2</f>
        <v>3.4475162336384422</v>
      </c>
      <c r="M554" s="23" t="str">
        <f t="array" ref="M554">IF(OR(D554&lt;$AF$2, D554&gt;$AE$2), "Yes", "No")</f>
        <v>No</v>
      </c>
      <c r="N554" s="3"/>
      <c r="O554" s="3" t="b">
        <f>AND(Table1689106[[#This Row],[Measured Value]]&gt;Table1689106[[#This Row],[Mean Value]],D553&gt;E553,D552&gt;E552,D551&gt;E551,D550&gt;E550,D549&gt;E549,D548&gt;E548,D547&gt;E547)</f>
        <v>0</v>
      </c>
      <c r="P554" s="3" t="b">
        <f>AND(Table1689106[[#This Row],[Measured Value]]&lt;Table1689106[[#This Row],[Mean Value]],D553&lt;E553,D552&lt;E552,D551&lt;E551,D550&lt;E550,D549&lt;E549,D548&lt;E548,D547&lt;E547)</f>
        <v>0</v>
      </c>
      <c r="Q554" s="3" t="b">
        <f>AND(Table1689106[[#This Row],[Measured Value]]&gt;E553,E553&gt;E552,E552&gt;E551,E551&gt;E550,E550&gt;E549)</f>
        <v>0</v>
      </c>
      <c r="R554" s="3" t="b">
        <f>AND(Table1689106[[#This Row],[Measured Value]]&lt;E553,E553&lt;E552,E552&lt;E551,E551&lt;E550,E550&lt;E549)</f>
        <v>0</v>
      </c>
      <c r="S554" s="3" t="b">
        <f>AND(Table1689106[[#This Row],[Measured Value]]&gt;E553,E553&lt;E552,E552&gt;E551,E551&lt;E550,E550&gt;E549,E549&lt;E548,E548&gt;E547,E547&lt;E546,E546&gt;E545,E545&lt;E544,E544&gt;E543,E543&lt;E542,E542&gt;E541)</f>
        <v>0</v>
      </c>
      <c r="T554" s="3" t="b">
        <f>AND(Table1689106[[#This Row],[Measured Value]]&lt;F553,F553&gt;F552,F552&lt;F551,F551&gt;F550,F550&lt;F549,F549&gt;F548,F548&lt;F547,F547&gt;F546,F546&lt;F545,F545&gt;F544,F544&lt;F543,F543&gt;F542,F542&lt;F541)</f>
        <v>0</v>
      </c>
    </row>
    <row r="555" spans="1:20" x14ac:dyDescent="0.25">
      <c r="A555" s="2">
        <v>43385</v>
      </c>
      <c r="B555" s="17">
        <v>1136</v>
      </c>
      <c r="C555" s="21" t="s">
        <v>40</v>
      </c>
      <c r="D555" s="25">
        <v>3.51</v>
      </c>
      <c r="E555" s="22">
        <f>'[1]pH meter #2__083118AM'!$O$2</f>
        <v>3.5073563535911592</v>
      </c>
      <c r="F5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43385.48333333333</v>
      </c>
      <c r="G555" s="6">
        <f>Table1689106[[#This Row],[Mean Value]]+$V$2</f>
        <v>3.527303060242065</v>
      </c>
      <c r="H555" s="6">
        <f>Table1689106[[#This Row],[Mean Value]]-$V$2</f>
        <v>3.4874096469402533</v>
      </c>
      <c r="I555" s="26">
        <f>Table1689106[[#This Row],[Mean Value]]+$W$2</f>
        <v>3.5472497668929703</v>
      </c>
      <c r="J555" s="26">
        <f>Table1689106[[#This Row],[Mean Value]]-($W$2)</f>
        <v>3.467462940289348</v>
      </c>
      <c r="K555" s="8">
        <f>Table1689106[[#This Row],[Mean Value]]+$X$2</f>
        <v>3.5671964735438761</v>
      </c>
      <c r="L555" s="9">
        <f>Table1689106[[#This Row],[Mean Value]]-$X$2</f>
        <v>3.4475162336384422</v>
      </c>
      <c r="M555" s="23" t="str">
        <f t="array" ref="M555">IF(OR(D555&lt;$AF$2, D555&gt;$AE$2), "Yes", "No")</f>
        <v>No</v>
      </c>
      <c r="N555" s="3"/>
      <c r="O555" s="3" t="b">
        <f>AND(Table1689106[[#This Row],[Measured Value]]&gt;Table1689106[[#This Row],[Mean Value]],D554&gt;E554,D553&gt;E553,D552&gt;E552,D551&gt;E551,D550&gt;E550,D549&gt;E549,D548&gt;E548)</f>
        <v>0</v>
      </c>
      <c r="P555" s="3" t="b">
        <f>AND(Table1689106[[#This Row],[Measured Value]]&lt;Table1689106[[#This Row],[Mean Value]],D554&lt;E554,D553&lt;E553,D552&lt;E552,D551&lt;E551,D550&lt;E550,D549&lt;E549,D548&lt;E548)</f>
        <v>0</v>
      </c>
      <c r="Q555" s="3" t="b">
        <f>AND(Table1689106[[#This Row],[Measured Value]]&gt;E554,E554&gt;E553,E553&gt;E552,E552&gt;E551,E551&gt;E550)</f>
        <v>0</v>
      </c>
      <c r="R555" s="3" t="b">
        <f>AND(Table1689106[[#This Row],[Measured Value]]&lt;E554,E554&lt;E553,E553&lt;E552,E552&lt;E551,E551&lt;E550)</f>
        <v>0</v>
      </c>
      <c r="S555" s="3" t="b">
        <f>AND(Table1689106[[#This Row],[Measured Value]]&gt;E554,E554&lt;E553,E553&gt;E552,E552&lt;E551,E551&gt;E550,E550&lt;E549,E549&gt;E548,E548&lt;E547,E547&gt;E546,E546&lt;E545,E545&gt;E544,E544&lt;E543,E543&gt;E542)</f>
        <v>0</v>
      </c>
      <c r="T555" s="3" t="b">
        <f>AND(Table1689106[[#This Row],[Measured Value]]&lt;F554,F554&gt;F553,F553&lt;F552,F552&gt;F551,F551&lt;F550,F550&gt;F549,F549&lt;F548,F548&gt;F547,F547&lt;F546,F546&gt;F545,F545&lt;F544,F544&gt;F543,F543&lt;F542)</f>
        <v>0</v>
      </c>
    </row>
    <row r="556" spans="1:20" x14ac:dyDescent="0.25">
      <c r="A556" s="2">
        <v>43385</v>
      </c>
      <c r="B556" s="17">
        <v>1200</v>
      </c>
      <c r="C556" s="21" t="s">
        <v>35</v>
      </c>
      <c r="D556" s="25">
        <v>3.5</v>
      </c>
      <c r="E556" s="22">
        <f>'[1]pH meter #2__083118AM'!$O$2</f>
        <v>3.5073563535911592</v>
      </c>
      <c r="F5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</v>
      </c>
      <c r="G556" s="6">
        <f>Table1689106[[#This Row],[Mean Value]]+$V$2</f>
        <v>3.527303060242065</v>
      </c>
      <c r="H556" s="6">
        <f>Table1689106[[#This Row],[Mean Value]]-$V$2</f>
        <v>3.4874096469402533</v>
      </c>
      <c r="I556" s="26">
        <f>Table1689106[[#This Row],[Mean Value]]+$W$2</f>
        <v>3.5472497668929703</v>
      </c>
      <c r="J556" s="26">
        <f>Table1689106[[#This Row],[Mean Value]]-($W$2)</f>
        <v>3.467462940289348</v>
      </c>
      <c r="K556" s="8">
        <f>Table1689106[[#This Row],[Mean Value]]+$X$2</f>
        <v>3.5671964735438761</v>
      </c>
      <c r="L556" s="9">
        <f>Table1689106[[#This Row],[Mean Value]]-$X$2</f>
        <v>3.4475162336384422</v>
      </c>
      <c r="M556" s="23" t="str">
        <f t="array" ref="M556">IF(OR(D556&lt;$AF$2, D556&gt;$AE$2), "Yes", "No")</f>
        <v>No</v>
      </c>
      <c r="N556" s="3"/>
      <c r="O556" s="3" t="b">
        <f>AND(Table1689106[[#This Row],[Measured Value]]&gt;Table1689106[[#This Row],[Mean Value]],D555&gt;E555,D554&gt;E554,D553&gt;E553,D552&gt;E552,D551&gt;E551,D550&gt;E550,D549&gt;E549)</f>
        <v>0</v>
      </c>
      <c r="P556" s="3" t="b">
        <f>AND(Table1689106[[#This Row],[Measured Value]]&lt;Table1689106[[#This Row],[Mean Value]],D555&lt;E555,D554&lt;E554,D553&lt;E553,D552&lt;E552,D551&lt;E551,D550&lt;E550,D549&lt;E549)</f>
        <v>0</v>
      </c>
      <c r="Q556" s="3" t="b">
        <f>AND(Table1689106[[#This Row],[Measured Value]]&gt;E555,E555&gt;E554,E554&gt;E553,E553&gt;E552,E552&gt;E551)</f>
        <v>0</v>
      </c>
      <c r="R556" s="3" t="b">
        <f>AND(Table1689106[[#This Row],[Measured Value]]&lt;E555,E555&lt;E554,E554&lt;E553,E553&lt;E552,E552&lt;E551)</f>
        <v>0</v>
      </c>
      <c r="S556" s="3" t="b">
        <f>AND(Table1689106[[#This Row],[Measured Value]]&gt;E555,E555&lt;E554,E554&gt;E553,E553&lt;E552,E552&gt;E551,E551&lt;E550,E550&gt;E549,E549&lt;E548,E548&gt;E547,E547&lt;E546,E546&gt;E545,E545&lt;E544,E544&gt;E543)</f>
        <v>0</v>
      </c>
      <c r="T556" s="3" t="b">
        <f>AND(Table1689106[[#This Row],[Measured Value]]&lt;F555,F555&gt;F554,F554&lt;F553,F553&gt;F552,F552&lt;F551,F551&gt;F550,F550&lt;F549,F549&gt;F548,F548&lt;F547,F547&gt;F546,F546&lt;F545,F545&gt;F544,F544&lt;F543)</f>
        <v>0</v>
      </c>
    </row>
    <row r="557" spans="1:20" x14ac:dyDescent="0.25">
      <c r="A557" s="2">
        <v>43385</v>
      </c>
      <c r="B557" s="17">
        <v>1211</v>
      </c>
      <c r="C557" s="21" t="s">
        <v>40</v>
      </c>
      <c r="D557" s="25">
        <v>3.5</v>
      </c>
      <c r="E557" s="22">
        <f>'[1]pH meter #2__083118AM'!$O$2</f>
        <v>3.5073563535911592</v>
      </c>
      <c r="F5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43385.507638888892</v>
      </c>
      <c r="G557" s="6">
        <f>Table1689106[[#This Row],[Mean Value]]+$V$2</f>
        <v>3.527303060242065</v>
      </c>
      <c r="H557" s="6">
        <f>Table1689106[[#This Row],[Mean Value]]-$V$2</f>
        <v>3.4874096469402533</v>
      </c>
      <c r="I557" s="26">
        <f>Table1689106[[#This Row],[Mean Value]]+$W$2</f>
        <v>3.5472497668929703</v>
      </c>
      <c r="J557" s="26">
        <f>Table1689106[[#This Row],[Mean Value]]-($W$2)</f>
        <v>3.467462940289348</v>
      </c>
      <c r="K557" s="8">
        <f>Table1689106[[#This Row],[Mean Value]]+$X$2</f>
        <v>3.5671964735438761</v>
      </c>
      <c r="L557" s="9">
        <f>Table1689106[[#This Row],[Mean Value]]-$X$2</f>
        <v>3.4475162336384422</v>
      </c>
      <c r="M557" s="23" t="str">
        <f t="array" ref="M557">IF(OR(D557&lt;$AF$2, D557&gt;$AE$2), "Yes", "No")</f>
        <v>No</v>
      </c>
      <c r="N557" s="3"/>
      <c r="O557" s="3" t="b">
        <f>AND(Table1689106[[#This Row],[Measured Value]]&gt;Table1689106[[#This Row],[Mean Value]],D556&gt;E556,D555&gt;E555,D554&gt;E554,D553&gt;E553,D552&gt;E552,D551&gt;E551,D550&gt;E550)</f>
        <v>0</v>
      </c>
      <c r="P557" s="3" t="b">
        <f>AND(Table1689106[[#This Row],[Measured Value]]&lt;Table1689106[[#This Row],[Mean Value]],D556&lt;E556,D555&lt;E555,D554&lt;E554,D553&lt;E553,D552&lt;E552,D551&lt;E551,D550&lt;E550)</f>
        <v>0</v>
      </c>
      <c r="Q557" s="3" t="b">
        <f>AND(Table1689106[[#This Row],[Measured Value]]&gt;E556,E556&gt;E555,E555&gt;E554,E554&gt;E553,E553&gt;E552)</f>
        <v>0</v>
      </c>
      <c r="R557" s="3" t="b">
        <f>AND(Table1689106[[#This Row],[Measured Value]]&lt;E556,E556&lt;E555,E555&lt;E554,E554&lt;E553,E553&lt;E552)</f>
        <v>0</v>
      </c>
      <c r="S557" s="3" t="b">
        <f>AND(Table1689106[[#This Row],[Measured Value]]&gt;E556,E556&lt;E555,E555&gt;E554,E554&lt;E553,E553&gt;E552,E552&lt;E551,E551&gt;E550,E550&lt;E549,E549&gt;E548,E548&lt;E547,E547&gt;E546,E546&lt;E545,E545&gt;E544)</f>
        <v>0</v>
      </c>
      <c r="T557" s="3" t="b">
        <f>AND(Table1689106[[#This Row],[Measured Value]]&lt;F556,F556&gt;F555,F555&lt;F554,F554&gt;F553,F553&lt;F552,F552&gt;F551,F551&lt;F550,F550&gt;F549,F549&lt;F548,F548&gt;F547,F547&lt;F546,F546&gt;F545,F545&lt;F544)</f>
        <v>0</v>
      </c>
    </row>
    <row r="558" spans="1:20" x14ac:dyDescent="0.25">
      <c r="A558" s="2">
        <v>43385</v>
      </c>
      <c r="B558" s="17">
        <v>1226</v>
      </c>
      <c r="C558" s="21" t="s">
        <v>26</v>
      </c>
      <c r="D558" s="25">
        <v>3.49</v>
      </c>
      <c r="E558" s="22">
        <f>'[1]pH meter #2__083118AM'!$O$2</f>
        <v>3.5073563535911592</v>
      </c>
      <c r="F5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43385.518055555556</v>
      </c>
      <c r="G558" s="6">
        <f>Table1689106[[#This Row],[Mean Value]]+$V$2</f>
        <v>3.527303060242065</v>
      </c>
      <c r="H558" s="6">
        <f>Table1689106[[#This Row],[Mean Value]]-$V$2</f>
        <v>3.4874096469402533</v>
      </c>
      <c r="I558" s="26">
        <f>Table1689106[[#This Row],[Mean Value]]+$W$2</f>
        <v>3.5472497668929703</v>
      </c>
      <c r="J558" s="26">
        <f>Table1689106[[#This Row],[Mean Value]]-($W$2)</f>
        <v>3.467462940289348</v>
      </c>
      <c r="K558" s="8">
        <f>Table1689106[[#This Row],[Mean Value]]+$X$2</f>
        <v>3.5671964735438761</v>
      </c>
      <c r="L558" s="9">
        <f>Table1689106[[#This Row],[Mean Value]]-$X$2</f>
        <v>3.4475162336384422</v>
      </c>
      <c r="M558" s="23" t="str">
        <f t="array" ref="M558">IF(OR(D558&lt;$AF$2, D558&gt;$AE$2), "Yes", "No")</f>
        <v>No</v>
      </c>
      <c r="N558" s="3"/>
      <c r="O558" s="3" t="b">
        <f>AND(Table1689106[[#This Row],[Measured Value]]&gt;Table1689106[[#This Row],[Mean Value]],D557&gt;E557,D556&gt;E556,D555&gt;E555,D554&gt;E554,D553&gt;E553,D552&gt;E552,D551&gt;E551)</f>
        <v>0</v>
      </c>
      <c r="P558" s="3" t="b">
        <f>AND(Table1689106[[#This Row],[Measured Value]]&lt;Table1689106[[#This Row],[Mean Value]],D557&lt;E557,D556&lt;E556,D555&lt;E555,D554&lt;E554,D553&lt;E553,D552&lt;E552,D551&lt;E551)</f>
        <v>0</v>
      </c>
      <c r="Q558" s="3" t="b">
        <f>AND(Table1689106[[#This Row],[Measured Value]]&gt;E557,E557&gt;E556,E556&gt;E555,E555&gt;E554,E554&gt;E553)</f>
        <v>0</v>
      </c>
      <c r="R558" s="3" t="b">
        <f>AND(Table1689106[[#This Row],[Measured Value]]&lt;E557,E557&lt;E556,E556&lt;E555,E555&lt;E554,E554&lt;E553)</f>
        <v>0</v>
      </c>
      <c r="S558" s="3" t="b">
        <f>AND(Table1689106[[#This Row],[Measured Value]]&gt;E557,E557&lt;E556,E556&gt;E555,E555&lt;E554,E554&gt;E553,E553&lt;E552,E552&gt;E551,E551&lt;E550,E550&gt;E549,E549&lt;E548,E548&gt;E547,E547&lt;E546,E546&gt;E545)</f>
        <v>0</v>
      </c>
      <c r="T558" s="3" t="b">
        <f>AND(Table1689106[[#This Row],[Measured Value]]&lt;F557,F557&gt;F556,F556&lt;F555,F555&gt;F554,F554&lt;F553,F553&gt;F552,F552&lt;F551,F551&gt;F550,F550&lt;F549,F549&gt;F548,F548&lt;F547,F547&gt;F546,F546&lt;F545)</f>
        <v>0</v>
      </c>
    </row>
    <row r="559" spans="1:20" x14ac:dyDescent="0.25">
      <c r="A559" s="2">
        <v>43385</v>
      </c>
      <c r="B559" s="17">
        <v>1300</v>
      </c>
      <c r="C559" s="21" t="s">
        <v>30</v>
      </c>
      <c r="D559" s="25">
        <v>3.49</v>
      </c>
      <c r="E559" s="22">
        <f>'[1]pH meter #2__083118AM'!$O$2</f>
        <v>3.5073563535911592</v>
      </c>
      <c r="F5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43385.541666666664</v>
      </c>
      <c r="G559" s="6">
        <f>Table1689106[[#This Row],[Mean Value]]+$V$2</f>
        <v>3.527303060242065</v>
      </c>
      <c r="H559" s="6">
        <f>Table1689106[[#This Row],[Mean Value]]-$V$2</f>
        <v>3.4874096469402533</v>
      </c>
      <c r="I559" s="26">
        <f>Table1689106[[#This Row],[Mean Value]]+$W$2</f>
        <v>3.5472497668929703</v>
      </c>
      <c r="J559" s="26">
        <f>Table1689106[[#This Row],[Mean Value]]-($W$2)</f>
        <v>3.467462940289348</v>
      </c>
      <c r="K559" s="8">
        <f>Table1689106[[#This Row],[Mean Value]]+$X$2</f>
        <v>3.5671964735438761</v>
      </c>
      <c r="L559" s="9">
        <f>Table1689106[[#This Row],[Mean Value]]-$X$2</f>
        <v>3.4475162336384422</v>
      </c>
      <c r="M559" s="23" t="str">
        <f t="array" ref="M559">IF(OR(D559&lt;$AF$2, D559&gt;$AE$2), "Yes", "No")</f>
        <v>No</v>
      </c>
      <c r="N559" s="3"/>
      <c r="O559" s="3" t="b">
        <f>AND(Table1689106[[#This Row],[Measured Value]]&gt;Table1689106[[#This Row],[Mean Value]],D558&gt;E558,D557&gt;E557,D556&gt;E556,D555&gt;E555,D554&gt;E554,D553&gt;E553,D552&gt;E552)</f>
        <v>0</v>
      </c>
      <c r="P559" s="3" t="b">
        <f>AND(Table1689106[[#This Row],[Measured Value]]&lt;Table1689106[[#This Row],[Mean Value]],D558&lt;E558,D557&lt;E557,D556&lt;E556,D555&lt;E555,D554&lt;E554,D553&lt;E553,D552&lt;E552)</f>
        <v>0</v>
      </c>
      <c r="Q559" s="3" t="b">
        <f>AND(Table1689106[[#This Row],[Measured Value]]&gt;E558,E558&gt;E557,E557&gt;E556,E556&gt;E555,E555&gt;E554)</f>
        <v>0</v>
      </c>
      <c r="R559" s="3" t="b">
        <f>AND(Table1689106[[#This Row],[Measured Value]]&lt;E558,E558&lt;E557,E557&lt;E556,E556&lt;E555,E555&lt;E554)</f>
        <v>0</v>
      </c>
      <c r="S559" s="3" t="b">
        <f>AND(Table1689106[[#This Row],[Measured Value]]&gt;E558,E558&lt;E557,E557&gt;E556,E556&lt;E555,E555&gt;E554,E554&lt;E553,E553&gt;E552,E552&lt;E551,E551&gt;E550,E550&lt;E549,E549&gt;E548,E548&lt;E547,E547&gt;E546)</f>
        <v>0</v>
      </c>
      <c r="T559" s="3" t="b">
        <f>AND(Table1689106[[#This Row],[Measured Value]]&lt;F558,F558&gt;F557,F557&lt;F556,F556&gt;F555,F555&lt;F554,F554&gt;F553,F553&lt;F552,F552&gt;F551,F551&lt;F550,F550&gt;F549,F549&lt;F548,F548&gt;F547,F547&lt;F546)</f>
        <v>0</v>
      </c>
    </row>
    <row r="560" spans="1:20" x14ac:dyDescent="0.25">
      <c r="A560" s="2">
        <v>43385</v>
      </c>
      <c r="B560" s="17">
        <v>1320</v>
      </c>
      <c r="C560" s="21" t="s">
        <v>31</v>
      </c>
      <c r="D560" s="25">
        <v>3.49</v>
      </c>
      <c r="E560" s="22">
        <f>'[1]pH meter #2__083118AM'!$O$2</f>
        <v>3.5073563535911592</v>
      </c>
      <c r="F5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43385.555555555555</v>
      </c>
      <c r="G560" s="6">
        <f>Table1689106[[#This Row],[Mean Value]]+$V$2</f>
        <v>3.527303060242065</v>
      </c>
      <c r="H560" s="6">
        <f>Table1689106[[#This Row],[Mean Value]]-$V$2</f>
        <v>3.4874096469402533</v>
      </c>
      <c r="I560" s="26">
        <f>Table1689106[[#This Row],[Mean Value]]+$W$2</f>
        <v>3.5472497668929703</v>
      </c>
      <c r="J560" s="26">
        <f>Table1689106[[#This Row],[Mean Value]]-($W$2)</f>
        <v>3.467462940289348</v>
      </c>
      <c r="K560" s="8">
        <f>Table1689106[[#This Row],[Mean Value]]+$X$2</f>
        <v>3.5671964735438761</v>
      </c>
      <c r="L560" s="9">
        <f>Table1689106[[#This Row],[Mean Value]]-$X$2</f>
        <v>3.4475162336384422</v>
      </c>
      <c r="M560" s="23" t="str">
        <f t="array" ref="M560">IF(OR(D560&lt;$AF$2, D560&gt;$AE$2), "Yes", "No")</f>
        <v>No</v>
      </c>
      <c r="N560" s="3"/>
      <c r="O560" s="3" t="b">
        <f>AND(Table1689106[[#This Row],[Measured Value]]&gt;Table1689106[[#This Row],[Mean Value]],D559&gt;E559,D558&gt;E558,D557&gt;E557,D556&gt;E556,D555&gt;E555,D554&gt;E554,D553&gt;E553)</f>
        <v>0</v>
      </c>
      <c r="P560" s="3" t="b">
        <f>AND(Table1689106[[#This Row],[Measured Value]]&lt;Table1689106[[#This Row],[Mean Value]],D559&lt;E559,D558&lt;E558,D557&lt;E557,D556&lt;E556,D555&lt;E555,D554&lt;E554,D553&lt;E553)</f>
        <v>0</v>
      </c>
      <c r="Q560" s="3" t="b">
        <f>AND(Table1689106[[#This Row],[Measured Value]]&gt;E559,E559&gt;E558,E558&gt;E557,E557&gt;E556,E556&gt;E555)</f>
        <v>0</v>
      </c>
      <c r="R560" s="3" t="b">
        <f>AND(Table1689106[[#This Row],[Measured Value]]&lt;E559,E559&lt;E558,E558&lt;E557,E557&lt;E556,E556&lt;E555)</f>
        <v>0</v>
      </c>
      <c r="S560" s="3" t="b">
        <f>AND(Table1689106[[#This Row],[Measured Value]]&gt;E559,E559&lt;E558,E558&gt;E557,E557&lt;E556,E556&gt;E555,E555&lt;E554,E554&gt;E553,E553&lt;E552,E552&gt;E551,E551&lt;E550,E550&gt;E549,E549&lt;E548,E548&gt;E547)</f>
        <v>0</v>
      </c>
      <c r="T560" s="3" t="b">
        <f>AND(Table1689106[[#This Row],[Measured Value]]&lt;F559,F559&gt;F558,F558&lt;F557,F557&gt;F556,F556&lt;F555,F555&gt;F554,F554&lt;F553,F553&gt;F552,F552&lt;F551,F551&gt;F550,F550&lt;F549,F549&gt;F548,F548&lt;F547)</f>
        <v>0</v>
      </c>
    </row>
    <row r="561" spans="1:20" x14ac:dyDescent="0.25">
      <c r="A561" s="2">
        <v>43385</v>
      </c>
      <c r="B561" s="17">
        <v>1415</v>
      </c>
      <c r="C561" s="21" t="s">
        <v>31</v>
      </c>
      <c r="D561" s="25">
        <v>3.49</v>
      </c>
      <c r="E561" s="22">
        <f>'[1]pH meter #2__083118AM'!$O$2</f>
        <v>3.5073563535911592</v>
      </c>
      <c r="F5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43385.59375</v>
      </c>
      <c r="G561" s="6">
        <f>Table1689106[[#This Row],[Mean Value]]+$V$2</f>
        <v>3.527303060242065</v>
      </c>
      <c r="H561" s="6">
        <f>Table1689106[[#This Row],[Mean Value]]-$V$2</f>
        <v>3.4874096469402533</v>
      </c>
      <c r="I561" s="26">
        <f>Table1689106[[#This Row],[Mean Value]]+$W$2</f>
        <v>3.5472497668929703</v>
      </c>
      <c r="J561" s="26">
        <f>Table1689106[[#This Row],[Mean Value]]-($W$2)</f>
        <v>3.467462940289348</v>
      </c>
      <c r="K561" s="8">
        <f>Table1689106[[#This Row],[Mean Value]]+$X$2</f>
        <v>3.5671964735438761</v>
      </c>
      <c r="L561" s="9">
        <f>Table1689106[[#This Row],[Mean Value]]-$X$2</f>
        <v>3.4475162336384422</v>
      </c>
      <c r="M561" s="23" t="str">
        <f t="array" ref="M561">IF(OR(D561&lt;$AF$2, D561&gt;$AE$2), "Yes", "No")</f>
        <v>No</v>
      </c>
      <c r="N561" s="3"/>
      <c r="O561" s="3" t="b">
        <f>AND(Table1689106[[#This Row],[Measured Value]]&gt;Table1689106[[#This Row],[Mean Value]],D560&gt;E560,D559&gt;E559,D558&gt;E558,D557&gt;E557,D556&gt;E556,D555&gt;E555,D554&gt;E554)</f>
        <v>0</v>
      </c>
      <c r="P561" s="3" t="b">
        <f>AND(Table1689106[[#This Row],[Measured Value]]&lt;Table1689106[[#This Row],[Mean Value]],D560&lt;E560,D559&lt;E559,D558&lt;E558,D557&lt;E557,D556&lt;E556,D555&lt;E555,D554&lt;E554)</f>
        <v>0</v>
      </c>
      <c r="Q561" s="3" t="b">
        <f>AND(Table1689106[[#This Row],[Measured Value]]&gt;E560,E560&gt;E559,E559&gt;E558,E558&gt;E557,E557&gt;E556)</f>
        <v>0</v>
      </c>
      <c r="R561" s="3" t="b">
        <f>AND(Table1689106[[#This Row],[Measured Value]]&lt;E560,E560&lt;E559,E559&lt;E558,E558&lt;E557,E557&lt;E556)</f>
        <v>0</v>
      </c>
      <c r="S561" s="3" t="b">
        <f>AND(Table1689106[[#This Row],[Measured Value]]&gt;E560,E560&lt;E559,E559&gt;E558,E558&lt;E557,E557&gt;E556,E556&lt;E555,E555&gt;E554,E554&lt;E553,E553&gt;E552,E552&lt;E551,E551&gt;E550,E550&lt;E549,E549&gt;E548)</f>
        <v>0</v>
      </c>
      <c r="T561" s="3" t="b">
        <f>AND(Table1689106[[#This Row],[Measured Value]]&lt;F560,F560&gt;F559,F559&lt;F558,F558&gt;F557,F557&lt;F556,F556&gt;F555,F555&lt;F554,F554&gt;F553,F553&lt;F552,F552&gt;F551,F551&lt;F550,F550&gt;F549,F549&lt;F548)</f>
        <v>0</v>
      </c>
    </row>
    <row r="562" spans="1:20" x14ac:dyDescent="0.25">
      <c r="A562" s="2">
        <v>43385</v>
      </c>
      <c r="B562" s="17">
        <v>1442</v>
      </c>
      <c r="C562" s="21" t="s">
        <v>34</v>
      </c>
      <c r="D562" s="25">
        <v>3.48</v>
      </c>
      <c r="E562" s="22">
        <f>'[1]pH meter #2__083118AM'!$O$2</f>
        <v>3.5073563535911592</v>
      </c>
      <c r="F5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43385.612500000003</v>
      </c>
      <c r="G562" s="6">
        <f>Table1689106[[#This Row],[Mean Value]]+$V$2</f>
        <v>3.527303060242065</v>
      </c>
      <c r="H562" s="6">
        <f>Table1689106[[#This Row],[Mean Value]]-$V$2</f>
        <v>3.4874096469402533</v>
      </c>
      <c r="I562" s="26">
        <f>Table1689106[[#This Row],[Mean Value]]+$W$2</f>
        <v>3.5472497668929703</v>
      </c>
      <c r="J562" s="26">
        <f>Table1689106[[#This Row],[Mean Value]]-($W$2)</f>
        <v>3.467462940289348</v>
      </c>
      <c r="K562" s="8">
        <f>Table1689106[[#This Row],[Mean Value]]+$X$2</f>
        <v>3.5671964735438761</v>
      </c>
      <c r="L562" s="9">
        <f>Table1689106[[#This Row],[Mean Value]]-$X$2</f>
        <v>3.4475162336384422</v>
      </c>
      <c r="M562" s="23" t="str">
        <f t="array" ref="M562">IF(OR(D562&lt;$AF$2, D562&gt;$AE$2), "Yes", "No")</f>
        <v>No</v>
      </c>
      <c r="N562" s="3"/>
      <c r="O562" s="3" t="b">
        <f>AND(Table1689106[[#This Row],[Measured Value]]&gt;Table1689106[[#This Row],[Mean Value]],D561&gt;E561,D560&gt;E560,D559&gt;E559,D558&gt;E558,D557&gt;E557,D556&gt;E556,D555&gt;E555)</f>
        <v>0</v>
      </c>
      <c r="P562" s="3" t="b">
        <f>AND(Table1689106[[#This Row],[Measured Value]]&lt;Table1689106[[#This Row],[Mean Value]],D561&lt;E561,D560&lt;E560,D559&lt;E559,D558&lt;E558,D557&lt;E557,D556&lt;E556,D555&lt;E555)</f>
        <v>0</v>
      </c>
      <c r="Q562" s="3" t="b">
        <f>AND(Table1689106[[#This Row],[Measured Value]]&gt;E561,E561&gt;E560,E560&gt;E559,E559&gt;E558,E558&gt;E557)</f>
        <v>0</v>
      </c>
      <c r="R562" s="3" t="b">
        <f>AND(Table1689106[[#This Row],[Measured Value]]&lt;E561,E561&lt;E560,E560&lt;E559,E559&lt;E558,E558&lt;E557)</f>
        <v>0</v>
      </c>
      <c r="S562" s="3" t="b">
        <f>AND(Table1689106[[#This Row],[Measured Value]]&gt;E561,E561&lt;E560,E560&gt;E559,E559&lt;E558,E558&gt;E557,E557&lt;E556,E556&gt;E555,E555&lt;E554,E554&gt;E553,E553&lt;E552,E552&gt;E551,E551&lt;E550,E550&gt;E549)</f>
        <v>0</v>
      </c>
      <c r="T562" s="3" t="b">
        <f>AND(Table1689106[[#This Row],[Measured Value]]&lt;F561,F561&gt;F560,F560&lt;F559,F559&gt;F558,F558&lt;F557,F557&gt;F556,F556&lt;F555,F555&gt;F554,F554&lt;F553,F553&gt;F552,F552&lt;F551,F551&gt;F550,F550&lt;F549)</f>
        <v>0</v>
      </c>
    </row>
    <row r="563" spans="1:20" x14ac:dyDescent="0.25">
      <c r="A563" s="2">
        <v>43385</v>
      </c>
      <c r="B563" s="17">
        <v>1500</v>
      </c>
      <c r="C563" s="21" t="s">
        <v>34</v>
      </c>
      <c r="D563" s="25">
        <v>3.49</v>
      </c>
      <c r="E563" s="22">
        <f>'[1]pH meter #2__083118AM'!$O$2</f>
        <v>3.5073563535911592</v>
      </c>
      <c r="F5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43385.625</v>
      </c>
      <c r="G563" s="6">
        <f>Table1689106[[#This Row],[Mean Value]]+$V$2</f>
        <v>3.527303060242065</v>
      </c>
      <c r="H563" s="6">
        <f>Table1689106[[#This Row],[Mean Value]]-$V$2</f>
        <v>3.4874096469402533</v>
      </c>
      <c r="I563" s="26">
        <f>Table1689106[[#This Row],[Mean Value]]+$W$2</f>
        <v>3.5472497668929703</v>
      </c>
      <c r="J563" s="26">
        <f>Table1689106[[#This Row],[Mean Value]]-($W$2)</f>
        <v>3.467462940289348</v>
      </c>
      <c r="K563" s="8">
        <f>Table1689106[[#This Row],[Mean Value]]+$X$2</f>
        <v>3.5671964735438761</v>
      </c>
      <c r="L563" s="9">
        <f>Table1689106[[#This Row],[Mean Value]]-$X$2</f>
        <v>3.4475162336384422</v>
      </c>
      <c r="M563" s="23" t="str">
        <f t="array" ref="M563">IF(OR(D563&lt;$AF$2, D563&gt;$AE$2), "Yes", "No")</f>
        <v>No</v>
      </c>
      <c r="N563" s="3"/>
      <c r="O563" s="3" t="b">
        <f>AND(Table1689106[[#This Row],[Measured Value]]&gt;Table1689106[[#This Row],[Mean Value]],D562&gt;E562,D561&gt;E561,D560&gt;E560,D559&gt;E559,D558&gt;E558,D557&gt;E557,D556&gt;E556)</f>
        <v>0</v>
      </c>
      <c r="P563" s="3" t="b">
        <f>AND(Table1689106[[#This Row],[Measured Value]]&lt;Table1689106[[#This Row],[Mean Value]],D562&lt;E562,D561&lt;E561,D560&lt;E560,D559&lt;E559,D558&lt;E558,D557&lt;E557,D556&lt;E556)</f>
        <v>1</v>
      </c>
      <c r="Q563" s="3" t="b">
        <f>AND(Table1689106[[#This Row],[Measured Value]]&gt;E562,E562&gt;E561,E561&gt;E560,E560&gt;E559,E559&gt;E558)</f>
        <v>0</v>
      </c>
      <c r="R563" s="3" t="b">
        <f>AND(Table1689106[[#This Row],[Measured Value]]&lt;E562,E562&lt;E561,E561&lt;E560,E560&lt;E559,E559&lt;E558)</f>
        <v>0</v>
      </c>
      <c r="S563" s="3" t="b">
        <f>AND(Table1689106[[#This Row],[Measured Value]]&gt;E562,E562&lt;E561,E561&gt;E560,E560&lt;E559,E559&gt;E558,E558&lt;E557,E557&gt;E556,E556&lt;E555,E555&gt;E554,E554&lt;E553,E553&gt;E552,E552&lt;E551,E551&gt;E550)</f>
        <v>0</v>
      </c>
      <c r="T563" s="3" t="b">
        <f>AND(Table1689106[[#This Row],[Measured Value]]&lt;F562,F562&gt;F561,F561&lt;F560,F560&gt;F559,F559&lt;F558,F558&gt;F557,F557&lt;F556,F556&gt;F555,F555&lt;F554,F554&gt;F553,F553&lt;F552,F552&gt;F551,F551&lt;F550)</f>
        <v>0</v>
      </c>
    </row>
    <row r="564" spans="1:20" x14ac:dyDescent="0.25">
      <c r="A564" s="2">
        <v>43385</v>
      </c>
      <c r="B564" s="17">
        <v>1554</v>
      </c>
      <c r="C564" s="21" t="s">
        <v>32</v>
      </c>
      <c r="D564" s="25">
        <v>3.48</v>
      </c>
      <c r="E564" s="22">
        <f>'[1]pH meter #2__083118AM'!$O$2</f>
        <v>3.5073563535911592</v>
      </c>
      <c r="F5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43385.662499999999</v>
      </c>
      <c r="G564" s="6">
        <f>Table1689106[[#This Row],[Mean Value]]+$V$2</f>
        <v>3.527303060242065</v>
      </c>
      <c r="H564" s="6">
        <f>Table1689106[[#This Row],[Mean Value]]-$V$2</f>
        <v>3.4874096469402533</v>
      </c>
      <c r="I564" s="26">
        <f>Table1689106[[#This Row],[Mean Value]]+$W$2</f>
        <v>3.5472497668929703</v>
      </c>
      <c r="J564" s="26">
        <f>Table1689106[[#This Row],[Mean Value]]-($W$2)</f>
        <v>3.467462940289348</v>
      </c>
      <c r="K564" s="8">
        <f>Table1689106[[#This Row],[Mean Value]]+$X$2</f>
        <v>3.5671964735438761</v>
      </c>
      <c r="L564" s="9">
        <f>Table1689106[[#This Row],[Mean Value]]-$X$2</f>
        <v>3.4475162336384422</v>
      </c>
      <c r="M564" s="23" t="str">
        <f t="array" ref="M564">IF(OR(D564&lt;$AF$2, D564&gt;$AE$2), "Yes", "No")</f>
        <v>No</v>
      </c>
      <c r="N564" s="3"/>
      <c r="O564" s="3" t="b">
        <f>AND(Table1689106[[#This Row],[Measured Value]]&gt;Table1689106[[#This Row],[Mean Value]],D563&gt;E563,D562&gt;E562,D561&gt;E561,D560&gt;E560,D559&gt;E559,D558&gt;E558,D557&gt;E557)</f>
        <v>0</v>
      </c>
      <c r="P564" s="3" t="b">
        <f>AND(Table1689106[[#This Row],[Measured Value]]&lt;Table1689106[[#This Row],[Mean Value]],D563&lt;E563,D562&lt;E562,D561&lt;E561,D560&lt;E560,D559&lt;E559,D558&lt;E558,D557&lt;E557)</f>
        <v>1</v>
      </c>
      <c r="Q564" s="3" t="b">
        <f>AND(Table1689106[[#This Row],[Measured Value]]&gt;E563,E563&gt;E562,E562&gt;E561,E561&gt;E560,E560&gt;E559)</f>
        <v>0</v>
      </c>
      <c r="R564" s="3" t="b">
        <f>AND(Table1689106[[#This Row],[Measured Value]]&lt;E563,E563&lt;E562,E562&lt;E561,E561&lt;E560,E560&lt;E559)</f>
        <v>0</v>
      </c>
      <c r="S564" s="3" t="b">
        <f>AND(Table1689106[[#This Row],[Measured Value]]&gt;E563,E563&lt;E562,E562&gt;E561,E561&lt;E560,E560&gt;E559,E559&lt;E558,E558&gt;E557,E557&lt;E556,E556&gt;E555,E555&lt;E554,E554&gt;E553,E553&lt;E552,E552&gt;E551)</f>
        <v>0</v>
      </c>
      <c r="T564" s="3" t="b">
        <f>AND(Table1689106[[#This Row],[Measured Value]]&lt;F563,F563&gt;F562,F562&lt;F561,F561&gt;F560,F560&lt;F559,F559&gt;F558,F558&lt;F557,F557&gt;F556,F556&lt;F555,F555&gt;F554,F554&lt;F553,F553&gt;F552,F552&lt;F551)</f>
        <v>0</v>
      </c>
    </row>
    <row r="565" spans="1:20" x14ac:dyDescent="0.25">
      <c r="A565" s="2">
        <v>43385</v>
      </c>
      <c r="B565" s="17">
        <v>1558</v>
      </c>
      <c r="C565" s="21" t="s">
        <v>32</v>
      </c>
      <c r="D565" s="25">
        <v>3.47</v>
      </c>
      <c r="E565" s="22">
        <f>'[1]pH meter #2__083118AM'!$O$2</f>
        <v>3.5073563535911592</v>
      </c>
      <c r="F5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43385.665277777778</v>
      </c>
      <c r="G565" s="6">
        <f>Table1689106[[#This Row],[Mean Value]]+$V$2</f>
        <v>3.527303060242065</v>
      </c>
      <c r="H565" s="6">
        <f>Table1689106[[#This Row],[Mean Value]]-$V$2</f>
        <v>3.4874096469402533</v>
      </c>
      <c r="I565" s="26">
        <f>Table1689106[[#This Row],[Mean Value]]+$W$2</f>
        <v>3.5472497668929703</v>
      </c>
      <c r="J565" s="26">
        <f>Table1689106[[#This Row],[Mean Value]]-($W$2)</f>
        <v>3.467462940289348</v>
      </c>
      <c r="K565" s="8">
        <f>Table1689106[[#This Row],[Mean Value]]+$X$2</f>
        <v>3.5671964735438761</v>
      </c>
      <c r="L565" s="9">
        <f>Table1689106[[#This Row],[Mean Value]]-$X$2</f>
        <v>3.4475162336384422</v>
      </c>
      <c r="M565" s="23" t="str">
        <f t="array" ref="M565">IF(OR(D565&lt;$AF$2, D565&gt;$AE$2), "Yes", "No")</f>
        <v>No</v>
      </c>
      <c r="N565" s="3"/>
      <c r="O565" s="3" t="b">
        <f>AND(Table1689106[[#This Row],[Measured Value]]&gt;Table1689106[[#This Row],[Mean Value]],D564&gt;E564,D563&gt;E563,D562&gt;E562,D561&gt;E561,D560&gt;E560,D559&gt;E559,D558&gt;E558)</f>
        <v>0</v>
      </c>
      <c r="P565" s="3" t="b">
        <f>AND(Table1689106[[#This Row],[Measured Value]]&lt;Table1689106[[#This Row],[Mean Value]],D564&lt;E564,D563&lt;E563,D562&lt;E562,D561&lt;E561,D560&lt;E560,D559&lt;E559,D558&lt;E558)</f>
        <v>1</v>
      </c>
      <c r="Q565" s="3" t="b">
        <f>AND(Table1689106[[#This Row],[Measured Value]]&gt;E564,E564&gt;E563,E563&gt;E562,E562&gt;E561,E561&gt;E560)</f>
        <v>0</v>
      </c>
      <c r="R565" s="3" t="b">
        <f>AND(Table1689106[[#This Row],[Measured Value]]&lt;E564,E564&lt;E563,E563&lt;E562,E562&lt;E561,E561&lt;E560)</f>
        <v>0</v>
      </c>
      <c r="S565" s="3" t="b">
        <f>AND(Table1689106[[#This Row],[Measured Value]]&gt;E564,E564&lt;E563,E563&gt;E562,E562&lt;E561,E561&gt;E560,E560&lt;E559,E559&gt;E558,E558&lt;E557,E557&gt;E556,E556&lt;E555,E555&gt;E554,E554&lt;E553,E553&gt;E552)</f>
        <v>0</v>
      </c>
      <c r="T565" s="3" t="b">
        <f>AND(Table1689106[[#This Row],[Measured Value]]&lt;F564,F564&gt;F563,F563&lt;F562,F562&gt;F561,F561&lt;F560,F560&gt;F559,F559&lt;F558,F558&gt;F557,F557&lt;F556,F556&gt;F555,F555&lt;F554,F554&gt;F553,F553&lt;F552)</f>
        <v>0</v>
      </c>
    </row>
    <row r="566" spans="1:20" x14ac:dyDescent="0.25">
      <c r="A566" s="2">
        <v>43385</v>
      </c>
      <c r="B566" s="17">
        <v>1622</v>
      </c>
      <c r="C566" s="21" t="s">
        <v>34</v>
      </c>
      <c r="D566" s="25">
        <v>3.48</v>
      </c>
      <c r="E566" s="22">
        <f>'[1]pH meter #2__083118AM'!$O$2</f>
        <v>3.5073563535911592</v>
      </c>
      <c r="F5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43385.681944444441</v>
      </c>
      <c r="G566" s="6">
        <f>Table1689106[[#This Row],[Mean Value]]+$V$2</f>
        <v>3.527303060242065</v>
      </c>
      <c r="H566" s="6">
        <f>Table1689106[[#This Row],[Mean Value]]-$V$2</f>
        <v>3.4874096469402533</v>
      </c>
      <c r="I566" s="26">
        <f>Table1689106[[#This Row],[Mean Value]]+$W$2</f>
        <v>3.5472497668929703</v>
      </c>
      <c r="J566" s="26">
        <f>Table1689106[[#This Row],[Mean Value]]-($W$2)</f>
        <v>3.467462940289348</v>
      </c>
      <c r="K566" s="8">
        <f>Table1689106[[#This Row],[Mean Value]]+$X$2</f>
        <v>3.5671964735438761</v>
      </c>
      <c r="L566" s="9">
        <f>Table1689106[[#This Row],[Mean Value]]-$X$2</f>
        <v>3.4475162336384422</v>
      </c>
      <c r="M566" s="23" t="str">
        <f t="array" ref="M566">IF(OR(D566&lt;$AF$2, D566&gt;$AE$2), "Yes", "No")</f>
        <v>No</v>
      </c>
      <c r="N566" s="3"/>
      <c r="O566" s="3" t="b">
        <f>AND(Table1689106[[#This Row],[Measured Value]]&gt;Table1689106[[#This Row],[Mean Value]],D565&gt;E565,D564&gt;E564,D563&gt;E563,D562&gt;E562,D561&gt;E561,D560&gt;E560,D559&gt;E559)</f>
        <v>0</v>
      </c>
      <c r="P566" s="3" t="b">
        <f>AND(Table1689106[[#This Row],[Measured Value]]&lt;Table1689106[[#This Row],[Mean Value]],D565&lt;E565,D564&lt;E564,D563&lt;E563,D562&lt;E562,D561&lt;E561,D560&lt;E560,D559&lt;E559)</f>
        <v>1</v>
      </c>
      <c r="Q566" s="3" t="b">
        <f>AND(Table1689106[[#This Row],[Measured Value]]&gt;E565,E565&gt;E564,E564&gt;E563,E563&gt;E562,E562&gt;E561)</f>
        <v>0</v>
      </c>
      <c r="R566" s="3" t="b">
        <f>AND(Table1689106[[#This Row],[Measured Value]]&lt;E565,E565&lt;E564,E564&lt;E563,E563&lt;E562,E562&lt;E561)</f>
        <v>0</v>
      </c>
      <c r="S566" s="3" t="b">
        <f>AND(Table1689106[[#This Row],[Measured Value]]&gt;E565,E565&lt;E564,E564&gt;E563,E563&lt;E562,E562&gt;E561,E561&lt;E560,E560&gt;E559,E559&lt;E558,E558&gt;E557,E557&lt;E556,E556&gt;E555,E555&lt;E554,E554&gt;E553)</f>
        <v>0</v>
      </c>
      <c r="T566" s="3" t="b">
        <f>AND(Table1689106[[#This Row],[Measured Value]]&lt;F565,F565&gt;F564,F564&lt;F563,F563&gt;F562,F562&lt;F561,F561&gt;F560,F560&lt;F559,F559&gt;F558,F558&lt;F557,F557&gt;F556,F556&lt;F555,F555&gt;F554,F554&lt;F553)</f>
        <v>0</v>
      </c>
    </row>
    <row r="567" spans="1:20" x14ac:dyDescent="0.25">
      <c r="A567" s="2">
        <v>43385</v>
      </c>
      <c r="B567" s="17">
        <v>1640</v>
      </c>
      <c r="C567" s="21" t="s">
        <v>32</v>
      </c>
      <c r="D567" s="25">
        <v>3.47</v>
      </c>
      <c r="E567" s="22">
        <f>'[1]pH meter #2__083118AM'!$O$2</f>
        <v>3.5073563535911592</v>
      </c>
      <c r="F5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43385.694444444445</v>
      </c>
      <c r="G567" s="6">
        <f>Table1689106[[#This Row],[Mean Value]]+$V$2</f>
        <v>3.527303060242065</v>
      </c>
      <c r="H567" s="6">
        <f>Table1689106[[#This Row],[Mean Value]]-$V$2</f>
        <v>3.4874096469402533</v>
      </c>
      <c r="I567" s="26">
        <f>Table1689106[[#This Row],[Mean Value]]+$W$2</f>
        <v>3.5472497668929703</v>
      </c>
      <c r="J567" s="26">
        <f>Table1689106[[#This Row],[Mean Value]]-($W$2)</f>
        <v>3.467462940289348</v>
      </c>
      <c r="K567" s="8">
        <f>Table1689106[[#This Row],[Mean Value]]+$X$2</f>
        <v>3.5671964735438761</v>
      </c>
      <c r="L567" s="9">
        <f>Table1689106[[#This Row],[Mean Value]]-$X$2</f>
        <v>3.4475162336384422</v>
      </c>
      <c r="M567" s="23" t="str">
        <f t="array" ref="M567">IF(OR(D567&lt;$AF$2, D567&gt;$AE$2), "Yes", "No")</f>
        <v>No</v>
      </c>
      <c r="N567" s="3"/>
      <c r="O567" s="3" t="b">
        <f>AND(Table1689106[[#This Row],[Measured Value]]&gt;Table1689106[[#This Row],[Mean Value]],D566&gt;E566,D565&gt;E565,D564&gt;E564,D563&gt;E563,D562&gt;E562,D561&gt;E561,D560&gt;E560)</f>
        <v>0</v>
      </c>
      <c r="P567" s="3" t="b">
        <f>AND(Table1689106[[#This Row],[Measured Value]]&lt;Table1689106[[#This Row],[Mean Value]],D566&lt;E566,D565&lt;E565,D564&lt;E564,D563&lt;E563,D562&lt;E562,D561&lt;E561,D560&lt;E560)</f>
        <v>1</v>
      </c>
      <c r="Q567" s="3" t="b">
        <f>AND(Table1689106[[#This Row],[Measured Value]]&gt;E566,E566&gt;E565,E565&gt;E564,E564&gt;E563,E563&gt;E562)</f>
        <v>0</v>
      </c>
      <c r="R567" s="3" t="b">
        <f>AND(Table1689106[[#This Row],[Measured Value]]&lt;E566,E566&lt;E565,E565&lt;E564,E564&lt;E563,E563&lt;E562)</f>
        <v>0</v>
      </c>
      <c r="S567" s="3" t="b">
        <f>AND(Table1689106[[#This Row],[Measured Value]]&gt;E566,E566&lt;E565,E565&gt;E564,E564&lt;E563,E563&gt;E562,E562&lt;E561,E561&gt;E560,E560&lt;E559,E559&gt;E558,E558&lt;E557,E557&gt;E556,E556&lt;E555,E555&gt;E554)</f>
        <v>0</v>
      </c>
      <c r="T567" s="3" t="b">
        <f>AND(Table1689106[[#This Row],[Measured Value]]&lt;F566,F566&gt;F565,F565&lt;F564,F564&gt;F563,F563&lt;F562,F562&gt;F561,F561&lt;F560,F560&gt;F559,F559&lt;F558,F558&gt;F557,F557&lt;F556,F556&gt;F555,F555&lt;F554)</f>
        <v>0</v>
      </c>
    </row>
    <row r="568" spans="1:20" x14ac:dyDescent="0.25">
      <c r="A568" s="2">
        <v>43385</v>
      </c>
      <c r="B568" s="17">
        <v>1740</v>
      </c>
      <c r="C568" s="21" t="s">
        <v>28</v>
      </c>
      <c r="D568" s="25">
        <v>3.48</v>
      </c>
      <c r="E568" s="22">
        <f>'[1]pH meter #2__083118AM'!$O$2</f>
        <v>3.5073563535911592</v>
      </c>
      <c r="F5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43385.736111111109</v>
      </c>
      <c r="G568" s="6">
        <f>Table1689106[[#This Row],[Mean Value]]+$V$2</f>
        <v>3.527303060242065</v>
      </c>
      <c r="H568" s="6">
        <f>Table1689106[[#This Row],[Mean Value]]-$V$2</f>
        <v>3.4874096469402533</v>
      </c>
      <c r="I568" s="26">
        <f>Table1689106[[#This Row],[Mean Value]]+$W$2</f>
        <v>3.5472497668929703</v>
      </c>
      <c r="J568" s="26">
        <f>Table1689106[[#This Row],[Mean Value]]-($W$2)</f>
        <v>3.467462940289348</v>
      </c>
      <c r="K568" s="8">
        <f>Table1689106[[#This Row],[Mean Value]]+$X$2</f>
        <v>3.5671964735438761</v>
      </c>
      <c r="L568" s="9">
        <f>Table1689106[[#This Row],[Mean Value]]-$X$2</f>
        <v>3.4475162336384422</v>
      </c>
      <c r="M568" s="23" t="str">
        <f t="array" ref="M568">IF(OR(D568&lt;$AF$2, D568&gt;$AE$2), "Yes", "No")</f>
        <v>No</v>
      </c>
      <c r="N568" s="3"/>
      <c r="O568" s="3" t="b">
        <f>AND(Table1689106[[#This Row],[Measured Value]]&gt;Table1689106[[#This Row],[Mean Value]],D567&gt;E567,D566&gt;E566,D565&gt;E565,D564&gt;E564,D563&gt;E563,D562&gt;E562,D561&gt;E561)</f>
        <v>0</v>
      </c>
      <c r="P568" s="3" t="b">
        <f>AND(Table1689106[[#This Row],[Measured Value]]&lt;Table1689106[[#This Row],[Mean Value]],D567&lt;E567,D566&lt;E566,D565&lt;E565,D564&lt;E564,D563&lt;E563,D562&lt;E562,D561&lt;E561)</f>
        <v>1</v>
      </c>
      <c r="Q568" s="3" t="b">
        <f>AND(Table1689106[[#This Row],[Measured Value]]&gt;E567,E567&gt;E566,E566&gt;E565,E565&gt;E564,E564&gt;E563)</f>
        <v>0</v>
      </c>
      <c r="R568" s="3" t="b">
        <f>AND(Table1689106[[#This Row],[Measured Value]]&lt;E567,E567&lt;E566,E566&lt;E565,E565&lt;E564,E564&lt;E563)</f>
        <v>0</v>
      </c>
      <c r="S568" s="3" t="b">
        <f>AND(Table1689106[[#This Row],[Measured Value]]&gt;E567,E567&lt;E566,E566&gt;E565,E565&lt;E564,E564&gt;E563,E563&lt;E562,E562&gt;E561,E561&lt;E560,E560&gt;E559,E559&lt;E558,E558&gt;E557,E557&lt;E556,E556&gt;E555)</f>
        <v>0</v>
      </c>
      <c r="T568" s="3" t="b">
        <f>AND(Table1689106[[#This Row],[Measured Value]]&lt;F567,F567&gt;F566,F566&lt;F565,F565&gt;F564,F564&lt;F563,F563&gt;F562,F562&lt;F561,F561&gt;F560,F560&lt;F559,F559&gt;F558,F558&lt;F557,F557&gt;F556,F556&lt;F555)</f>
        <v>0</v>
      </c>
    </row>
    <row r="569" spans="1:20" x14ac:dyDescent="0.25">
      <c r="A569" s="2">
        <v>43385</v>
      </c>
      <c r="B569" s="17">
        <v>1912</v>
      </c>
      <c r="C569" s="21" t="s">
        <v>26</v>
      </c>
      <c r="D569" s="25">
        <v>3.47</v>
      </c>
      <c r="E569" s="22">
        <f>'[1]pH meter #2__083118AM'!$O$2</f>
        <v>3.5073563535911592</v>
      </c>
      <c r="F5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43385.8</v>
      </c>
      <c r="G569" s="6">
        <f>Table1689106[[#This Row],[Mean Value]]+$V$2</f>
        <v>3.527303060242065</v>
      </c>
      <c r="H569" s="6">
        <f>Table1689106[[#This Row],[Mean Value]]-$V$2</f>
        <v>3.4874096469402533</v>
      </c>
      <c r="I569" s="26">
        <f>Table1689106[[#This Row],[Mean Value]]+$W$2</f>
        <v>3.5472497668929703</v>
      </c>
      <c r="J569" s="26">
        <f>Table1689106[[#This Row],[Mean Value]]-($W$2)</f>
        <v>3.467462940289348</v>
      </c>
      <c r="K569" s="8">
        <f>Table1689106[[#This Row],[Mean Value]]+$X$2</f>
        <v>3.5671964735438761</v>
      </c>
      <c r="L569" s="9">
        <f>Table1689106[[#This Row],[Mean Value]]-$X$2</f>
        <v>3.4475162336384422</v>
      </c>
      <c r="M569" s="23" t="str">
        <f t="array" ref="M569">IF(OR(D569&lt;$AF$2, D569&gt;$AE$2), "Yes", "No")</f>
        <v>No</v>
      </c>
      <c r="N569" s="3"/>
      <c r="O569" s="3" t="b">
        <f>AND(Table1689106[[#This Row],[Measured Value]]&gt;Table1689106[[#This Row],[Mean Value]],D568&gt;E568,D567&gt;E567,D566&gt;E566,D565&gt;E565,D564&gt;E564,D563&gt;E563,D562&gt;E562)</f>
        <v>0</v>
      </c>
      <c r="P569" s="3" t="b">
        <f>AND(Table1689106[[#This Row],[Measured Value]]&lt;Table1689106[[#This Row],[Mean Value]],D568&lt;E568,D567&lt;E567,D566&lt;E566,D565&lt;E565,D564&lt;E564,D563&lt;E563,D562&lt;E562)</f>
        <v>1</v>
      </c>
      <c r="Q569" s="3" t="b">
        <f>AND(Table1689106[[#This Row],[Measured Value]]&gt;E568,E568&gt;E567,E567&gt;E566,E566&gt;E565,E565&gt;E564)</f>
        <v>0</v>
      </c>
      <c r="R569" s="3" t="b">
        <f>AND(Table1689106[[#This Row],[Measured Value]]&lt;E568,E568&lt;E567,E567&lt;E566,E566&lt;E565,E565&lt;E564)</f>
        <v>0</v>
      </c>
      <c r="S569" s="3" t="b">
        <f>AND(Table1689106[[#This Row],[Measured Value]]&gt;E568,E568&lt;E567,E567&gt;E566,E566&lt;E565,E565&gt;E564,E564&lt;E563,E563&gt;E562,E562&lt;E561,E561&gt;E560,E560&lt;E559,E559&gt;E558,E558&lt;E557,E557&gt;E556)</f>
        <v>0</v>
      </c>
      <c r="T569" s="3" t="b">
        <f>AND(Table1689106[[#This Row],[Measured Value]]&lt;F568,F568&gt;F567,F567&lt;F566,F566&gt;F565,F565&lt;F564,F564&gt;F563,F563&lt;F562,F562&gt;F561,F561&lt;F560,F560&gt;F559,F559&lt;F558,F558&gt;F557,F557&lt;F556)</f>
        <v>0</v>
      </c>
    </row>
    <row r="570" spans="1:20" x14ac:dyDescent="0.25">
      <c r="A570" s="2">
        <v>43386</v>
      </c>
      <c r="B570" s="17">
        <v>700</v>
      </c>
      <c r="C570" s="21" t="s">
        <v>30</v>
      </c>
      <c r="D570" s="25">
        <v>3.55</v>
      </c>
      <c r="E570" s="22">
        <f>'[1]pH meter #2__083118AM'!$O$2</f>
        <v>3.5073563535911592</v>
      </c>
      <c r="F5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43386.291666666664</v>
      </c>
      <c r="G570" s="6">
        <f>Table1689106[[#This Row],[Mean Value]]+$V$2</f>
        <v>3.527303060242065</v>
      </c>
      <c r="H570" s="6">
        <f>Table1689106[[#This Row],[Mean Value]]-$V$2</f>
        <v>3.4874096469402533</v>
      </c>
      <c r="I570" s="26">
        <f>Table1689106[[#This Row],[Mean Value]]+$W$2</f>
        <v>3.5472497668929703</v>
      </c>
      <c r="J570" s="26">
        <f>Table1689106[[#This Row],[Mean Value]]-($W$2)</f>
        <v>3.467462940289348</v>
      </c>
      <c r="K570" s="8">
        <f>Table1689106[[#This Row],[Mean Value]]+$X$2</f>
        <v>3.5671964735438761</v>
      </c>
      <c r="L570" s="9">
        <f>Table1689106[[#This Row],[Mean Value]]-$X$2</f>
        <v>3.4475162336384422</v>
      </c>
      <c r="M570" s="23" t="str">
        <f t="array" ref="M570">IF(OR(D570&lt;$AF$2, D570&gt;$AE$2), "Yes", "No")</f>
        <v>No</v>
      </c>
      <c r="N570" s="3"/>
      <c r="O570" s="3" t="b">
        <f>AND(Table1689106[[#This Row],[Measured Value]]&gt;Table1689106[[#This Row],[Mean Value]],D569&gt;E569,D568&gt;E568,D567&gt;E567,D566&gt;E566,D565&gt;E565,D564&gt;E564,D563&gt;E563)</f>
        <v>0</v>
      </c>
      <c r="P570" s="3" t="b">
        <f>AND(Table1689106[[#This Row],[Measured Value]]&lt;Table1689106[[#This Row],[Mean Value]],D569&lt;E569,D568&lt;E568,D567&lt;E567,D566&lt;E566,D565&lt;E565,D564&lt;E564,D563&lt;E563)</f>
        <v>0</v>
      </c>
      <c r="Q570" s="3" t="b">
        <f>AND(Table1689106[[#This Row],[Measured Value]]&gt;E569,E569&gt;E568,E568&gt;E567,E567&gt;E566,E566&gt;E565)</f>
        <v>0</v>
      </c>
      <c r="R570" s="3" t="b">
        <f>AND(Table1689106[[#This Row],[Measured Value]]&lt;E569,E569&lt;E568,E568&lt;E567,E567&lt;E566,E566&lt;E565)</f>
        <v>0</v>
      </c>
      <c r="S570" s="3" t="b">
        <f>AND(Table1689106[[#This Row],[Measured Value]]&gt;E569,E569&lt;E568,E568&gt;E567,E567&lt;E566,E566&gt;E565,E565&lt;E564,E564&gt;E563,E563&lt;E562,E562&gt;E561,E561&lt;E560,E560&gt;E559,E559&lt;E558,E558&gt;E557)</f>
        <v>0</v>
      </c>
      <c r="T570" s="3" t="b">
        <f>AND(Table1689106[[#This Row],[Measured Value]]&lt;F569,F569&gt;F568,F568&lt;F567,F567&gt;F566,F566&lt;F565,F565&gt;F564,F564&lt;F563,F563&gt;F562,F562&lt;F561,F561&gt;F560,F560&lt;F559,F559&gt;F558,F558&lt;F557)</f>
        <v>0</v>
      </c>
    </row>
    <row r="571" spans="1:20" x14ac:dyDescent="0.25">
      <c r="A571" s="2">
        <v>43386</v>
      </c>
      <c r="B571" s="17">
        <v>710</v>
      </c>
      <c r="C571" s="21" t="s">
        <v>30</v>
      </c>
      <c r="D571" s="25">
        <v>3.53</v>
      </c>
      <c r="E571" s="22">
        <f>'[1]pH meter #2__083118AM'!$O$2</f>
        <v>3.5073563535911592</v>
      </c>
      <c r="F5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43386.298611111109</v>
      </c>
      <c r="G571" s="6">
        <f>Table1689106[[#This Row],[Mean Value]]+$V$2</f>
        <v>3.527303060242065</v>
      </c>
      <c r="H571" s="6">
        <f>Table1689106[[#This Row],[Mean Value]]-$V$2</f>
        <v>3.4874096469402533</v>
      </c>
      <c r="I571" s="26">
        <f>Table1689106[[#This Row],[Mean Value]]+$W$2</f>
        <v>3.5472497668929703</v>
      </c>
      <c r="J571" s="26">
        <f>Table1689106[[#This Row],[Mean Value]]-($W$2)</f>
        <v>3.467462940289348</v>
      </c>
      <c r="K571" s="8">
        <f>Table1689106[[#This Row],[Mean Value]]+$X$2</f>
        <v>3.5671964735438761</v>
      </c>
      <c r="L571" s="9">
        <f>Table1689106[[#This Row],[Mean Value]]-$X$2</f>
        <v>3.4475162336384422</v>
      </c>
      <c r="M571" s="23" t="str">
        <f t="array" ref="M571">IF(OR(D571&lt;$AF$2, D571&gt;$AE$2), "Yes", "No")</f>
        <v>No</v>
      </c>
      <c r="N571" s="3"/>
      <c r="O571" s="3" t="b">
        <f>AND(Table1689106[[#This Row],[Measured Value]]&gt;Table1689106[[#This Row],[Mean Value]],D570&gt;E570,D569&gt;E569,D568&gt;E568,D567&gt;E567,D566&gt;E566,D565&gt;E565,D564&gt;E564)</f>
        <v>0</v>
      </c>
      <c r="P571" s="3" t="b">
        <f>AND(Table1689106[[#This Row],[Measured Value]]&lt;Table1689106[[#This Row],[Mean Value]],D570&lt;E570,D569&lt;E569,D568&lt;E568,D567&lt;E567,D566&lt;E566,D565&lt;E565,D564&lt;E564)</f>
        <v>0</v>
      </c>
      <c r="Q571" s="3" t="b">
        <f>AND(Table1689106[[#This Row],[Measured Value]]&gt;E570,E570&gt;E569,E569&gt;E568,E568&gt;E567,E567&gt;E566)</f>
        <v>0</v>
      </c>
      <c r="R571" s="3" t="b">
        <f>AND(Table1689106[[#This Row],[Measured Value]]&lt;E570,E570&lt;E569,E569&lt;E568,E568&lt;E567,E567&lt;E566)</f>
        <v>0</v>
      </c>
      <c r="S571" s="3" t="b">
        <f>AND(Table1689106[[#This Row],[Measured Value]]&gt;E570,E570&lt;E569,E569&gt;E568,E568&lt;E567,E567&gt;E566,E566&lt;E565,E565&gt;E564,E564&lt;E563,E563&gt;E562,E562&lt;E561,E561&gt;E560,E560&lt;E559,E559&gt;E558)</f>
        <v>0</v>
      </c>
      <c r="T571" s="3" t="b">
        <f>AND(Table1689106[[#This Row],[Measured Value]]&lt;F570,F570&gt;F569,F569&lt;F568,F568&gt;F567,F567&lt;F566,F566&gt;F565,F565&lt;F564,F564&gt;F563,F563&lt;F562,F562&gt;F561,F561&lt;F560,F560&gt;F559,F559&lt;F558)</f>
        <v>0</v>
      </c>
    </row>
    <row r="572" spans="1:20" x14ac:dyDescent="0.25">
      <c r="A572" s="2">
        <v>43386</v>
      </c>
      <c r="B572" s="17">
        <v>840</v>
      </c>
      <c r="C572" s="21" t="s">
        <v>30</v>
      </c>
      <c r="D572" s="25">
        <v>3.53</v>
      </c>
      <c r="E572" s="22">
        <f>'[1]pH meter #2__083118AM'!$O$2</f>
        <v>3.5073563535911592</v>
      </c>
      <c r="F5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43386.361111111109</v>
      </c>
      <c r="G572" s="6">
        <f>Table1689106[[#This Row],[Mean Value]]+$V$2</f>
        <v>3.527303060242065</v>
      </c>
      <c r="H572" s="6">
        <f>Table1689106[[#This Row],[Mean Value]]-$V$2</f>
        <v>3.4874096469402533</v>
      </c>
      <c r="I572" s="26">
        <f>Table1689106[[#This Row],[Mean Value]]+$W$2</f>
        <v>3.5472497668929703</v>
      </c>
      <c r="J572" s="26">
        <f>Table1689106[[#This Row],[Mean Value]]-($W$2)</f>
        <v>3.467462940289348</v>
      </c>
      <c r="K572" s="8">
        <f>Table1689106[[#This Row],[Mean Value]]+$X$2</f>
        <v>3.5671964735438761</v>
      </c>
      <c r="L572" s="9">
        <f>Table1689106[[#This Row],[Mean Value]]-$X$2</f>
        <v>3.4475162336384422</v>
      </c>
      <c r="M572" s="23" t="str">
        <f t="array" ref="M572">IF(OR(D572&lt;$AF$2, D572&gt;$AE$2), "Yes", "No")</f>
        <v>No</v>
      </c>
      <c r="N572" s="3"/>
      <c r="O572" s="3" t="b">
        <f>AND(Table1689106[[#This Row],[Measured Value]]&gt;Table1689106[[#This Row],[Mean Value]],D571&gt;E571,D570&gt;E570,D569&gt;E569,D568&gt;E568,D567&gt;E567,D566&gt;E566,D565&gt;E565)</f>
        <v>0</v>
      </c>
      <c r="P572" s="3" t="b">
        <f>AND(Table1689106[[#This Row],[Measured Value]]&lt;Table1689106[[#This Row],[Mean Value]],D571&lt;E571,D570&lt;E570,D569&lt;E569,D568&lt;E568,D567&lt;E567,D566&lt;E566,D565&lt;E565)</f>
        <v>0</v>
      </c>
      <c r="Q572" s="3" t="b">
        <f>AND(Table1689106[[#This Row],[Measured Value]]&gt;E571,E571&gt;E570,E570&gt;E569,E569&gt;E568,E568&gt;E567)</f>
        <v>0</v>
      </c>
      <c r="R572" s="3" t="b">
        <f>AND(Table1689106[[#This Row],[Measured Value]]&lt;E571,E571&lt;E570,E570&lt;E569,E569&lt;E568,E568&lt;E567)</f>
        <v>0</v>
      </c>
      <c r="S572" s="3" t="b">
        <f>AND(Table1689106[[#This Row],[Measured Value]]&gt;E571,E571&lt;E570,E570&gt;E569,E569&lt;E568,E568&gt;E567,E567&lt;E566,E566&gt;E565,E565&lt;E564,E564&gt;E563,E563&lt;E562,E562&gt;E561,E561&lt;E560,E560&gt;E559)</f>
        <v>0</v>
      </c>
      <c r="T572" s="3" t="b">
        <f>AND(Table1689106[[#This Row],[Measured Value]]&lt;F571,F571&gt;F570,F570&lt;F569,F569&gt;F568,F568&lt;F567,F567&gt;F566,F566&lt;F565,F565&gt;F564,F564&lt;F563,F563&gt;F562,F562&lt;F561,F561&gt;F560,F560&lt;F559)</f>
        <v>0</v>
      </c>
    </row>
    <row r="573" spans="1:20" x14ac:dyDescent="0.25">
      <c r="A573" s="2">
        <v>43386</v>
      </c>
      <c r="B573" s="17">
        <v>912</v>
      </c>
      <c r="C573" s="21" t="s">
        <v>31</v>
      </c>
      <c r="D573" s="25">
        <v>3.52</v>
      </c>
      <c r="E573" s="22">
        <f>'[1]pH meter #2__083118AM'!$O$2</f>
        <v>3.5073563535911592</v>
      </c>
      <c r="F5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43386.383333333331</v>
      </c>
      <c r="G573" s="6">
        <f>Table1689106[[#This Row],[Mean Value]]+$V$2</f>
        <v>3.527303060242065</v>
      </c>
      <c r="H573" s="6">
        <f>Table1689106[[#This Row],[Mean Value]]-$V$2</f>
        <v>3.4874096469402533</v>
      </c>
      <c r="I573" s="26">
        <f>Table1689106[[#This Row],[Mean Value]]+$W$2</f>
        <v>3.5472497668929703</v>
      </c>
      <c r="J573" s="26">
        <f>Table1689106[[#This Row],[Mean Value]]-($W$2)</f>
        <v>3.467462940289348</v>
      </c>
      <c r="K573" s="8">
        <f>Table1689106[[#This Row],[Mean Value]]+$X$2</f>
        <v>3.5671964735438761</v>
      </c>
      <c r="L573" s="9">
        <f>Table1689106[[#This Row],[Mean Value]]-$X$2</f>
        <v>3.4475162336384422</v>
      </c>
      <c r="M573" s="23" t="str">
        <f t="array" ref="M573">IF(OR(D573&lt;$AF$2, D573&gt;$AE$2), "Yes", "No")</f>
        <v>No</v>
      </c>
      <c r="N573" s="3"/>
      <c r="O573" s="3" t="b">
        <f>AND(Table1689106[[#This Row],[Measured Value]]&gt;Table1689106[[#This Row],[Mean Value]],D572&gt;E572,D571&gt;E571,D570&gt;E570,D569&gt;E569,D568&gt;E568,D567&gt;E567,D566&gt;E566)</f>
        <v>0</v>
      </c>
      <c r="P573" s="3" t="b">
        <f>AND(Table1689106[[#This Row],[Measured Value]]&lt;Table1689106[[#This Row],[Mean Value]],D572&lt;E572,D571&lt;E571,D570&lt;E570,D569&lt;E569,D568&lt;E568,D567&lt;E567,D566&lt;E566)</f>
        <v>0</v>
      </c>
      <c r="Q573" s="3" t="b">
        <f>AND(Table1689106[[#This Row],[Measured Value]]&gt;E572,E572&gt;E571,E571&gt;E570,E570&gt;E569,E569&gt;E568)</f>
        <v>0</v>
      </c>
      <c r="R573" s="3" t="b">
        <f>AND(Table1689106[[#This Row],[Measured Value]]&lt;E572,E572&lt;E571,E571&lt;E570,E570&lt;E569,E569&lt;E568)</f>
        <v>0</v>
      </c>
      <c r="S573" s="3" t="b">
        <f>AND(Table1689106[[#This Row],[Measured Value]]&gt;E572,E572&lt;E571,E571&gt;E570,E570&lt;E569,E569&gt;E568,E568&lt;E567,E567&gt;E566,E566&lt;E565,E565&gt;E564,E564&lt;E563,E563&gt;E562,E562&lt;E561,E561&gt;E560)</f>
        <v>0</v>
      </c>
      <c r="T573" s="3" t="b">
        <f>AND(Table1689106[[#This Row],[Measured Value]]&lt;F572,F572&gt;F571,F571&lt;F570,F570&gt;F569,F569&lt;F568,F568&gt;F567,F567&lt;F566,F566&gt;F565,F565&lt;F564,F564&gt;F563,F563&lt;F562,F562&gt;F561,F561&lt;F560)</f>
        <v>0</v>
      </c>
    </row>
    <row r="574" spans="1:20" x14ac:dyDescent="0.25">
      <c r="A574" s="2">
        <v>43386</v>
      </c>
      <c r="B574" s="17">
        <v>935</v>
      </c>
      <c r="C574" s="21" t="s">
        <v>31</v>
      </c>
      <c r="D574" s="25">
        <v>3.52</v>
      </c>
      <c r="E574" s="22">
        <f>'[1]pH meter #2__083118AM'!$O$2</f>
        <v>3.5073563535911592</v>
      </c>
      <c r="F5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43386.399305555555</v>
      </c>
      <c r="G574" s="6">
        <f>Table1689106[[#This Row],[Mean Value]]+$V$2</f>
        <v>3.527303060242065</v>
      </c>
      <c r="H574" s="6">
        <f>Table1689106[[#This Row],[Mean Value]]-$V$2</f>
        <v>3.4874096469402533</v>
      </c>
      <c r="I574" s="26">
        <f>Table1689106[[#This Row],[Mean Value]]+$W$2</f>
        <v>3.5472497668929703</v>
      </c>
      <c r="J574" s="26">
        <f>Table1689106[[#This Row],[Mean Value]]-($W$2)</f>
        <v>3.467462940289348</v>
      </c>
      <c r="K574" s="8">
        <f>Table1689106[[#This Row],[Mean Value]]+$X$2</f>
        <v>3.5671964735438761</v>
      </c>
      <c r="L574" s="9">
        <f>Table1689106[[#This Row],[Mean Value]]-$X$2</f>
        <v>3.4475162336384422</v>
      </c>
      <c r="M574" s="23" t="str">
        <f t="array" ref="M574">IF(OR(D574&lt;$AF$2, D574&gt;$AE$2), "Yes", "No")</f>
        <v>No</v>
      </c>
      <c r="N574" s="3"/>
      <c r="O574" s="3" t="b">
        <f>AND(Table1689106[[#This Row],[Measured Value]]&gt;Table1689106[[#This Row],[Mean Value]],D573&gt;E573,D572&gt;E572,D571&gt;E571,D570&gt;E570,D569&gt;E569,D568&gt;E568,D567&gt;E567)</f>
        <v>0</v>
      </c>
      <c r="P574" s="3" t="b">
        <f>AND(Table1689106[[#This Row],[Measured Value]]&lt;Table1689106[[#This Row],[Mean Value]],D573&lt;E573,D572&lt;E572,D571&lt;E571,D570&lt;E570,D569&lt;E569,D568&lt;E568,D567&lt;E567)</f>
        <v>0</v>
      </c>
      <c r="Q574" s="3" t="b">
        <f>AND(Table1689106[[#This Row],[Measured Value]]&gt;E573,E573&gt;E572,E572&gt;E571,E571&gt;E570,E570&gt;E569)</f>
        <v>0</v>
      </c>
      <c r="R574" s="3" t="b">
        <f>AND(Table1689106[[#This Row],[Measured Value]]&lt;E573,E573&lt;E572,E572&lt;E571,E571&lt;E570,E570&lt;E569)</f>
        <v>0</v>
      </c>
      <c r="S574" s="3" t="b">
        <f>AND(Table1689106[[#This Row],[Measured Value]]&gt;E573,E573&lt;E572,E572&gt;E571,E571&lt;E570,E570&gt;E569,E569&lt;E568,E568&gt;E567,E567&lt;E566,E566&gt;E565,E565&lt;E564,E564&gt;E563,E563&lt;E562,E562&gt;E561)</f>
        <v>0</v>
      </c>
      <c r="T574" s="3" t="b">
        <f>AND(Table1689106[[#This Row],[Measured Value]]&lt;F573,F573&gt;F572,F572&lt;F571,F571&gt;F570,F570&lt;F569,F569&gt;F568,F568&lt;F567,F567&gt;F566,F566&lt;F565,F565&gt;F564,F564&lt;F563,F563&gt;F562,F562&lt;F561)</f>
        <v>0</v>
      </c>
    </row>
    <row r="575" spans="1:20" x14ac:dyDescent="0.25">
      <c r="A575" s="2">
        <v>43386</v>
      </c>
      <c r="B575" s="17">
        <v>1039</v>
      </c>
      <c r="C575" s="21" t="s">
        <v>40</v>
      </c>
      <c r="D575" s="25">
        <v>3.52</v>
      </c>
      <c r="E575" s="22">
        <f>'[1]pH meter #2__083118AM'!$O$2</f>
        <v>3.5073563535911592</v>
      </c>
      <c r="F5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43386.443749999999</v>
      </c>
      <c r="G575" s="6">
        <f>Table1689106[[#This Row],[Mean Value]]+$V$2</f>
        <v>3.527303060242065</v>
      </c>
      <c r="H575" s="6">
        <f>Table1689106[[#This Row],[Mean Value]]-$V$2</f>
        <v>3.4874096469402533</v>
      </c>
      <c r="I575" s="26">
        <f>Table1689106[[#This Row],[Mean Value]]+$W$2</f>
        <v>3.5472497668929703</v>
      </c>
      <c r="J575" s="26">
        <f>Table1689106[[#This Row],[Mean Value]]-($W$2)</f>
        <v>3.467462940289348</v>
      </c>
      <c r="K575" s="8">
        <f>Table1689106[[#This Row],[Mean Value]]+$X$2</f>
        <v>3.5671964735438761</v>
      </c>
      <c r="L575" s="9">
        <f>Table1689106[[#This Row],[Mean Value]]-$X$2</f>
        <v>3.4475162336384422</v>
      </c>
      <c r="M575" s="23" t="str">
        <f t="array" ref="M575">IF(OR(D575&lt;$AF$2, D575&gt;$AE$2), "Yes", "No")</f>
        <v>No</v>
      </c>
      <c r="N575" s="3"/>
      <c r="O575" s="3" t="b">
        <f>AND(Table1689106[[#This Row],[Measured Value]]&gt;Table1689106[[#This Row],[Mean Value]],D574&gt;E574,D573&gt;E573,D572&gt;E572,D571&gt;E571,D570&gt;E570,D569&gt;E569,D568&gt;E568)</f>
        <v>0</v>
      </c>
      <c r="P575" s="3" t="b">
        <f>AND(Table1689106[[#This Row],[Measured Value]]&lt;Table1689106[[#This Row],[Mean Value]],D574&lt;E574,D573&lt;E573,D572&lt;E572,D571&lt;E571,D570&lt;E570,D569&lt;E569,D568&lt;E568)</f>
        <v>0</v>
      </c>
      <c r="Q575" s="3" t="b">
        <f>AND(Table1689106[[#This Row],[Measured Value]]&gt;E574,E574&gt;E573,E573&gt;E572,E572&gt;E571,E571&gt;E570)</f>
        <v>0</v>
      </c>
      <c r="R575" s="3" t="b">
        <f>AND(Table1689106[[#This Row],[Measured Value]]&lt;E574,E574&lt;E573,E573&lt;E572,E572&lt;E571,E571&lt;E570)</f>
        <v>0</v>
      </c>
      <c r="S575" s="3" t="b">
        <f>AND(Table1689106[[#This Row],[Measured Value]]&gt;E574,E574&lt;E573,E573&gt;E572,E572&lt;E571,E571&gt;E570,E570&lt;E569,E569&gt;E568,E568&lt;E567,E567&gt;E566,E566&lt;E565,E565&gt;E564,E564&lt;E563,E563&gt;E562)</f>
        <v>0</v>
      </c>
      <c r="T575" s="3" t="b">
        <f>AND(Table1689106[[#This Row],[Measured Value]]&lt;F574,F574&gt;F573,F573&lt;F572,F572&gt;F571,F571&lt;F570,F570&gt;F569,F569&lt;F568,F568&gt;F567,F567&lt;F566,F566&gt;F565,F565&lt;F564,F564&gt;F563,F563&lt;F562)</f>
        <v>0</v>
      </c>
    </row>
    <row r="576" spans="1:20" x14ac:dyDescent="0.25">
      <c r="A576" s="2">
        <v>43386</v>
      </c>
      <c r="B576" s="17">
        <v>1110</v>
      </c>
      <c r="C576" s="21" t="s">
        <v>30</v>
      </c>
      <c r="D576" s="25">
        <v>3.51</v>
      </c>
      <c r="E576" s="22">
        <f>'[1]pH meter #2__083118AM'!$O$2</f>
        <v>3.5073563535911592</v>
      </c>
      <c r="F5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43386.465277777781</v>
      </c>
      <c r="G576" s="6">
        <f>Table1689106[[#This Row],[Mean Value]]+$V$2</f>
        <v>3.527303060242065</v>
      </c>
      <c r="H576" s="6">
        <f>Table1689106[[#This Row],[Mean Value]]-$V$2</f>
        <v>3.4874096469402533</v>
      </c>
      <c r="I576" s="26">
        <f>Table1689106[[#This Row],[Mean Value]]+$W$2</f>
        <v>3.5472497668929703</v>
      </c>
      <c r="J576" s="26">
        <f>Table1689106[[#This Row],[Mean Value]]-($W$2)</f>
        <v>3.467462940289348</v>
      </c>
      <c r="K576" s="8">
        <f>Table1689106[[#This Row],[Mean Value]]+$X$2</f>
        <v>3.5671964735438761</v>
      </c>
      <c r="L576" s="9">
        <f>Table1689106[[#This Row],[Mean Value]]-$X$2</f>
        <v>3.4475162336384422</v>
      </c>
      <c r="M576" s="23" t="str">
        <f t="array" ref="M576">IF(OR(D576&lt;$AF$2, D576&gt;$AE$2), "Yes", "No")</f>
        <v>No</v>
      </c>
      <c r="N576" s="3"/>
      <c r="O576" s="3" t="b">
        <f>AND(Table1689106[[#This Row],[Measured Value]]&gt;Table1689106[[#This Row],[Mean Value]],D575&gt;E575,D574&gt;E574,D573&gt;E573,D572&gt;E572,D571&gt;E571,D570&gt;E570,D569&gt;E569)</f>
        <v>0</v>
      </c>
      <c r="P576" s="3" t="b">
        <f>AND(Table1689106[[#This Row],[Measured Value]]&lt;Table1689106[[#This Row],[Mean Value]],D575&lt;E575,D574&lt;E574,D573&lt;E573,D572&lt;E572,D571&lt;E571,D570&lt;E570,D569&lt;E569)</f>
        <v>0</v>
      </c>
      <c r="Q576" s="3" t="b">
        <f>AND(Table1689106[[#This Row],[Measured Value]]&gt;E575,E575&gt;E574,E574&gt;E573,E573&gt;E572,E572&gt;E571)</f>
        <v>0</v>
      </c>
      <c r="R576" s="3" t="b">
        <f>AND(Table1689106[[#This Row],[Measured Value]]&lt;E575,E575&lt;E574,E574&lt;E573,E573&lt;E572,E572&lt;E571)</f>
        <v>0</v>
      </c>
      <c r="S576" s="3" t="b">
        <f>AND(Table1689106[[#This Row],[Measured Value]]&gt;E575,E575&lt;E574,E574&gt;E573,E573&lt;E572,E572&gt;E571,E571&lt;E570,E570&gt;E569,E569&lt;E568,E568&gt;E567,E567&lt;E566,E566&gt;E565,E565&lt;E564,E564&gt;E563)</f>
        <v>0</v>
      </c>
      <c r="T576" s="3" t="b">
        <f>AND(Table1689106[[#This Row],[Measured Value]]&lt;F575,F575&gt;F574,F574&lt;F573,F573&gt;F572,F572&lt;F571,F571&gt;F570,F570&lt;F569,F569&gt;F568,F568&lt;F567,F567&gt;F566,F566&lt;F565,F565&gt;F564,F564&lt;F563)</f>
        <v>0</v>
      </c>
    </row>
    <row r="577" spans="1:20" x14ac:dyDescent="0.25">
      <c r="A577" s="2">
        <v>43386</v>
      </c>
      <c r="B577" s="17">
        <v>1128</v>
      </c>
      <c r="C577" s="21" t="s">
        <v>31</v>
      </c>
      <c r="D577" s="25">
        <v>3.52</v>
      </c>
      <c r="E577" s="22">
        <f>'[1]pH meter #2__083118AM'!$O$2</f>
        <v>3.5073563535911592</v>
      </c>
      <c r="F5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43386.477777777778</v>
      </c>
      <c r="G577" s="6">
        <f>Table1689106[[#This Row],[Mean Value]]+$V$2</f>
        <v>3.527303060242065</v>
      </c>
      <c r="H577" s="6">
        <f>Table1689106[[#This Row],[Mean Value]]-$V$2</f>
        <v>3.4874096469402533</v>
      </c>
      <c r="I577" s="26">
        <f>Table1689106[[#This Row],[Mean Value]]+$W$2</f>
        <v>3.5472497668929703</v>
      </c>
      <c r="J577" s="26">
        <f>Table1689106[[#This Row],[Mean Value]]-($W$2)</f>
        <v>3.467462940289348</v>
      </c>
      <c r="K577" s="8">
        <f>Table1689106[[#This Row],[Mean Value]]+$X$2</f>
        <v>3.5671964735438761</v>
      </c>
      <c r="L577" s="9">
        <f>Table1689106[[#This Row],[Mean Value]]-$X$2</f>
        <v>3.4475162336384422</v>
      </c>
      <c r="M577" s="23" t="str">
        <f t="array" ref="M577">IF(OR(D577&lt;$AF$2, D577&gt;$AE$2), "Yes", "No")</f>
        <v>No</v>
      </c>
      <c r="N577" s="3"/>
      <c r="O577" s="3" t="b">
        <f>AND(Table1689106[[#This Row],[Measured Value]]&gt;Table1689106[[#This Row],[Mean Value]],D576&gt;E576,D575&gt;E575,D574&gt;E574,D573&gt;E573,D572&gt;E572,D571&gt;E571,D570&gt;E570)</f>
        <v>1</v>
      </c>
      <c r="P577" s="3" t="b">
        <f>AND(Table1689106[[#This Row],[Measured Value]]&lt;Table1689106[[#This Row],[Mean Value]],D576&lt;E576,D575&lt;E575,D574&lt;E574,D573&lt;E573,D572&lt;E572,D571&lt;E571,D570&lt;E570)</f>
        <v>0</v>
      </c>
      <c r="Q577" s="3" t="b">
        <f>AND(Table1689106[[#This Row],[Measured Value]]&gt;E576,E576&gt;E575,E575&gt;E574,E574&gt;E573,E573&gt;E572)</f>
        <v>0</v>
      </c>
      <c r="R577" s="3" t="b">
        <f>AND(Table1689106[[#This Row],[Measured Value]]&lt;E576,E576&lt;E575,E575&lt;E574,E574&lt;E573,E573&lt;E572)</f>
        <v>0</v>
      </c>
      <c r="S577" s="3" t="b">
        <f>AND(Table1689106[[#This Row],[Measured Value]]&gt;E576,E576&lt;E575,E575&gt;E574,E574&lt;E573,E573&gt;E572,E572&lt;E571,E571&gt;E570,E570&lt;E569,E569&gt;E568,E568&lt;E567,E567&gt;E566,E566&lt;E565,E565&gt;E564)</f>
        <v>0</v>
      </c>
      <c r="T577" s="3" t="b">
        <f>AND(Table1689106[[#This Row],[Measured Value]]&lt;F576,F576&gt;F575,F575&lt;F574,F574&gt;F573,F573&lt;F572,F572&gt;F571,F571&lt;F570,F570&gt;F569,F569&lt;F568,F568&gt;F567,F567&lt;F566,F566&gt;F565,F565&lt;F564)</f>
        <v>0</v>
      </c>
    </row>
    <row r="578" spans="1:20" x14ac:dyDescent="0.25">
      <c r="A578" s="2">
        <v>43386</v>
      </c>
      <c r="B578" s="17">
        <v>1324</v>
      </c>
      <c r="C578" s="21" t="s">
        <v>26</v>
      </c>
      <c r="D578" s="25">
        <v>3.52</v>
      </c>
      <c r="E578" s="22">
        <f>'[1]pH meter #2__083118AM'!$O$2</f>
        <v>3.5073563535911592</v>
      </c>
      <c r="F5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43386.558333333334</v>
      </c>
      <c r="G578" s="6">
        <f>Table1689106[[#This Row],[Mean Value]]+$V$2</f>
        <v>3.527303060242065</v>
      </c>
      <c r="H578" s="6">
        <f>Table1689106[[#This Row],[Mean Value]]-$V$2</f>
        <v>3.4874096469402533</v>
      </c>
      <c r="I578" s="26">
        <f>Table1689106[[#This Row],[Mean Value]]+$W$2</f>
        <v>3.5472497668929703</v>
      </c>
      <c r="J578" s="26">
        <f>Table1689106[[#This Row],[Mean Value]]-($W$2)</f>
        <v>3.467462940289348</v>
      </c>
      <c r="K578" s="8">
        <f>Table1689106[[#This Row],[Mean Value]]+$X$2</f>
        <v>3.5671964735438761</v>
      </c>
      <c r="L578" s="9">
        <f>Table1689106[[#This Row],[Mean Value]]-$X$2</f>
        <v>3.4475162336384422</v>
      </c>
      <c r="M578" s="23" t="str">
        <f t="array" ref="M578">IF(OR(D578&lt;$AF$2, D578&gt;$AE$2), "Yes", "No")</f>
        <v>No</v>
      </c>
      <c r="N578" s="3"/>
      <c r="O578" s="3" t="b">
        <f>AND(Table1689106[[#This Row],[Measured Value]]&gt;Table1689106[[#This Row],[Mean Value]],D577&gt;E577,D576&gt;E576,D575&gt;E575,D574&gt;E574,D573&gt;E573,D572&gt;E572,D571&gt;E571)</f>
        <v>1</v>
      </c>
      <c r="P578" s="3" t="b">
        <f>AND(Table1689106[[#This Row],[Measured Value]]&lt;Table1689106[[#This Row],[Mean Value]],D577&lt;E577,D576&lt;E576,D575&lt;E575,D574&lt;E574,D573&lt;E573,D572&lt;E572,D571&lt;E571)</f>
        <v>0</v>
      </c>
      <c r="Q578" s="3" t="b">
        <f>AND(Table1689106[[#This Row],[Measured Value]]&gt;E577,E577&gt;E576,E576&gt;E575,E575&gt;E574,E574&gt;E573)</f>
        <v>0</v>
      </c>
      <c r="R578" s="3" t="b">
        <f>AND(Table1689106[[#This Row],[Measured Value]]&lt;E577,E577&lt;E576,E576&lt;E575,E575&lt;E574,E574&lt;E573)</f>
        <v>0</v>
      </c>
      <c r="S578" s="3" t="b">
        <f>AND(Table1689106[[#This Row],[Measured Value]]&gt;E577,E577&lt;E576,E576&gt;E575,E575&lt;E574,E574&gt;E573,E573&lt;E572,E572&gt;E571,E571&lt;E570,E570&gt;E569,E569&lt;E568,E568&gt;E567,E567&lt;E566,E566&gt;E565)</f>
        <v>0</v>
      </c>
      <c r="T578" s="3" t="b">
        <f>AND(Table1689106[[#This Row],[Measured Value]]&lt;F577,F577&gt;F576,F576&lt;F575,F575&gt;F574,F574&lt;F573,F573&gt;F572,F572&lt;F571,F571&gt;F570,F570&lt;F569,F569&gt;F568,F568&lt;F567,F567&gt;F566,F566&lt;F565)</f>
        <v>0</v>
      </c>
    </row>
    <row r="579" spans="1:20" x14ac:dyDescent="0.25">
      <c r="A579" s="2">
        <v>43386</v>
      </c>
      <c r="B579" s="17">
        <v>1445</v>
      </c>
      <c r="C579" s="21" t="s">
        <v>32</v>
      </c>
      <c r="D579" s="25">
        <v>3.51</v>
      </c>
      <c r="E579" s="22">
        <f>'[1]pH meter #2__083118AM'!$O$2</f>
        <v>3.5073563535911592</v>
      </c>
      <c r="F5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43386.614583333336</v>
      </c>
      <c r="G579" s="6">
        <f>Table1689106[[#This Row],[Mean Value]]+$V$2</f>
        <v>3.527303060242065</v>
      </c>
      <c r="H579" s="6">
        <f>Table1689106[[#This Row],[Mean Value]]-$V$2</f>
        <v>3.4874096469402533</v>
      </c>
      <c r="I579" s="26">
        <f>Table1689106[[#This Row],[Mean Value]]+$W$2</f>
        <v>3.5472497668929703</v>
      </c>
      <c r="J579" s="26">
        <f>Table1689106[[#This Row],[Mean Value]]-($W$2)</f>
        <v>3.467462940289348</v>
      </c>
      <c r="K579" s="8">
        <f>Table1689106[[#This Row],[Mean Value]]+$X$2</f>
        <v>3.5671964735438761</v>
      </c>
      <c r="L579" s="9">
        <f>Table1689106[[#This Row],[Mean Value]]-$X$2</f>
        <v>3.4475162336384422</v>
      </c>
      <c r="M579" s="23" t="str">
        <f t="array" ref="M579">IF(OR(D579&lt;$AF$2, D579&gt;$AE$2), "Yes", "No")</f>
        <v>No</v>
      </c>
      <c r="N579" s="3" t="s">
        <v>55</v>
      </c>
      <c r="O579" s="3" t="b">
        <f>AND(Table1689106[[#This Row],[Measured Value]]&gt;Table1689106[[#This Row],[Mean Value]],D578&gt;E578,D577&gt;E577,D576&gt;E576,D575&gt;E575,D574&gt;E574,D573&gt;E573,D572&gt;E572)</f>
        <v>1</v>
      </c>
      <c r="P579" s="3" t="b">
        <f>AND(Table1689106[[#This Row],[Measured Value]]&lt;Table1689106[[#This Row],[Mean Value]],D578&lt;E578,D577&lt;E577,D576&lt;E576,D575&lt;E575,D574&lt;E574,D573&lt;E573,D572&lt;E572)</f>
        <v>0</v>
      </c>
      <c r="Q579" s="3" t="b">
        <f>AND(Table1689106[[#This Row],[Measured Value]]&gt;E578,E578&gt;E577,E577&gt;E576,E576&gt;E575,E575&gt;E574)</f>
        <v>0</v>
      </c>
      <c r="R579" s="3" t="b">
        <f>AND(Table1689106[[#This Row],[Measured Value]]&lt;E578,E578&lt;E577,E577&lt;E576,E576&lt;E575,E575&lt;E574)</f>
        <v>0</v>
      </c>
      <c r="S579" s="3" t="b">
        <f>AND(Table1689106[[#This Row],[Measured Value]]&gt;E578,E578&lt;E577,E577&gt;E576,E576&lt;E575,E575&gt;E574,E574&lt;E573,E573&gt;E572,E572&lt;E571,E571&gt;E570,E570&lt;E569,E569&gt;E568,E568&lt;E567,E567&gt;E566)</f>
        <v>0</v>
      </c>
      <c r="T579" s="3" t="b">
        <f>AND(Table1689106[[#This Row],[Measured Value]]&lt;F578,F578&gt;F577,F577&lt;F576,F576&gt;F575,F575&lt;F574,F574&gt;F573,F573&lt;F572,F572&gt;F571,F571&lt;F570,F570&gt;F569,F569&lt;F568,F568&gt;F567,F567&lt;F566)</f>
        <v>0</v>
      </c>
    </row>
    <row r="580" spans="1:20" x14ac:dyDescent="0.25">
      <c r="A580" s="2">
        <v>43386</v>
      </c>
      <c r="B580" s="17">
        <v>1445</v>
      </c>
      <c r="C580" s="21" t="s">
        <v>32</v>
      </c>
      <c r="D580" s="25">
        <v>3.51</v>
      </c>
      <c r="E580" s="22">
        <f>'[1]pH meter #2__083118AM'!$O$2</f>
        <v>3.5073563535911592</v>
      </c>
      <c r="F5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43386.614583333336</v>
      </c>
      <c r="G580" s="6">
        <f>Table1689106[[#This Row],[Mean Value]]+$V$2</f>
        <v>3.527303060242065</v>
      </c>
      <c r="H580" s="6">
        <f>Table1689106[[#This Row],[Mean Value]]-$V$2</f>
        <v>3.4874096469402533</v>
      </c>
      <c r="I580" s="26">
        <f>Table1689106[[#This Row],[Mean Value]]+$W$2</f>
        <v>3.5472497668929703</v>
      </c>
      <c r="J580" s="26">
        <f>Table1689106[[#This Row],[Mean Value]]-($W$2)</f>
        <v>3.467462940289348</v>
      </c>
      <c r="K580" s="8">
        <f>Table1689106[[#This Row],[Mean Value]]+$X$2</f>
        <v>3.5671964735438761</v>
      </c>
      <c r="L580" s="9">
        <f>Table1689106[[#This Row],[Mean Value]]-$X$2</f>
        <v>3.4475162336384422</v>
      </c>
      <c r="M580" s="23" t="str">
        <f t="array" ref="M580">IF(OR(D580&lt;$AF$2, D580&gt;$AE$2), "Yes", "No")</f>
        <v>No</v>
      </c>
      <c r="N580" s="3"/>
      <c r="O580" s="3" t="b">
        <f>AND(Table1689106[[#This Row],[Measured Value]]&gt;Table1689106[[#This Row],[Mean Value]],D579&gt;E579,D578&gt;E578,D577&gt;E577,D576&gt;E576,D575&gt;E575,D574&gt;E574,D573&gt;E573)</f>
        <v>1</v>
      </c>
      <c r="P580" s="3" t="b">
        <f>AND(Table1689106[[#This Row],[Measured Value]]&lt;Table1689106[[#This Row],[Mean Value]],D579&lt;E579,D578&lt;E578,D577&lt;E577,D576&lt;E576,D575&lt;E575,D574&lt;E574,D573&lt;E573)</f>
        <v>0</v>
      </c>
      <c r="Q580" s="3" t="b">
        <f>AND(Table1689106[[#This Row],[Measured Value]]&gt;E579,E579&gt;E578,E578&gt;E577,E577&gt;E576,E576&gt;E575)</f>
        <v>0</v>
      </c>
      <c r="R580" s="3" t="b">
        <f>AND(Table1689106[[#This Row],[Measured Value]]&lt;E579,E579&lt;E578,E578&lt;E577,E577&lt;E576,E576&lt;E575)</f>
        <v>0</v>
      </c>
      <c r="S580" s="3" t="b">
        <f>AND(Table1689106[[#This Row],[Measured Value]]&gt;E579,E579&lt;E578,E578&gt;E577,E577&lt;E576,E576&gt;E575,E575&lt;E574,E574&gt;E573,E573&lt;E572,E572&gt;E571,E571&lt;E570,E570&gt;E569,E569&lt;E568,E568&gt;E567)</f>
        <v>0</v>
      </c>
      <c r="T580" s="3" t="b">
        <f>AND(Table1689106[[#This Row],[Measured Value]]&lt;F579,F579&gt;F578,F578&lt;F577,F577&gt;F576,F576&lt;F575,F575&gt;F574,F574&lt;F573,F573&gt;F572,F572&lt;F571,F571&gt;F570,F570&lt;F569,F569&gt;F568,F568&lt;F567)</f>
        <v>0</v>
      </c>
    </row>
    <row r="581" spans="1:20" x14ac:dyDescent="0.25">
      <c r="A581" s="2">
        <v>43386</v>
      </c>
      <c r="B581" s="17">
        <v>1610</v>
      </c>
      <c r="C581" s="21" t="s">
        <v>34</v>
      </c>
      <c r="D581" s="25">
        <v>3.51</v>
      </c>
      <c r="E581" s="22">
        <f>'[1]pH meter #2__083118AM'!$O$2</f>
        <v>3.5073563535911592</v>
      </c>
      <c r="F5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43386.673611111109</v>
      </c>
      <c r="G581" s="6">
        <f>Table1689106[[#This Row],[Mean Value]]+$V$2</f>
        <v>3.527303060242065</v>
      </c>
      <c r="H581" s="6">
        <f>Table1689106[[#This Row],[Mean Value]]-$V$2</f>
        <v>3.4874096469402533</v>
      </c>
      <c r="I581" s="26">
        <f>Table1689106[[#This Row],[Mean Value]]+$W$2</f>
        <v>3.5472497668929703</v>
      </c>
      <c r="J581" s="26">
        <f>Table1689106[[#This Row],[Mean Value]]-($W$2)</f>
        <v>3.467462940289348</v>
      </c>
      <c r="K581" s="8">
        <f>Table1689106[[#This Row],[Mean Value]]+$X$2</f>
        <v>3.5671964735438761</v>
      </c>
      <c r="L581" s="9">
        <f>Table1689106[[#This Row],[Mean Value]]-$X$2</f>
        <v>3.4475162336384422</v>
      </c>
      <c r="M581" s="23" t="str">
        <f t="array" ref="M581">IF(OR(D581&lt;$AF$2, D581&gt;$AE$2), "Yes", "No")</f>
        <v>No</v>
      </c>
      <c r="N581" s="3"/>
      <c r="O581" s="3" t="b">
        <f>AND(Table1689106[[#This Row],[Measured Value]]&gt;Table1689106[[#This Row],[Mean Value]],D580&gt;E580,D579&gt;E579,D578&gt;E578,D577&gt;E577,D576&gt;E576,D575&gt;E575,D574&gt;E574)</f>
        <v>1</v>
      </c>
      <c r="P581" s="3" t="b">
        <f>AND(Table1689106[[#This Row],[Measured Value]]&lt;Table1689106[[#This Row],[Mean Value]],D580&lt;E580,D579&lt;E579,D578&lt;E578,D577&lt;E577,D576&lt;E576,D575&lt;E575,D574&lt;E574)</f>
        <v>0</v>
      </c>
      <c r="Q581" s="3" t="b">
        <f>AND(Table1689106[[#This Row],[Measured Value]]&gt;E580,E580&gt;E579,E579&gt;E578,E578&gt;E577,E577&gt;E576)</f>
        <v>0</v>
      </c>
      <c r="R581" s="3" t="b">
        <f>AND(Table1689106[[#This Row],[Measured Value]]&lt;E580,E580&lt;E579,E579&lt;E578,E578&lt;E577,E577&lt;E576)</f>
        <v>0</v>
      </c>
      <c r="S581" s="3" t="b">
        <f>AND(Table1689106[[#This Row],[Measured Value]]&gt;E580,E580&lt;E579,E579&gt;E578,E578&lt;E577,E577&gt;E576,E576&lt;E575,E575&gt;E574,E574&lt;E573,E573&gt;E572,E572&lt;E571,E571&gt;E570,E570&lt;E569,E569&gt;E568)</f>
        <v>0</v>
      </c>
      <c r="T581" s="3" t="b">
        <f>AND(Table1689106[[#This Row],[Measured Value]]&lt;F580,F580&gt;F579,F579&lt;F578,F578&gt;F577,F577&lt;F576,F576&gt;F575,F575&lt;F574,F574&gt;F573,F573&lt;F572,F572&gt;F571,F571&lt;F570,F570&gt;F569,F569&lt;F568)</f>
        <v>0</v>
      </c>
    </row>
    <row r="582" spans="1:20" x14ac:dyDescent="0.25">
      <c r="A582" s="2">
        <v>43386</v>
      </c>
      <c r="B582" s="17">
        <v>1719</v>
      </c>
      <c r="C582" s="21" t="s">
        <v>26</v>
      </c>
      <c r="D582" s="25">
        <v>3.51</v>
      </c>
      <c r="E582" s="22">
        <f>'[1]pH meter #2__083118AM'!$O$2</f>
        <v>3.5073563535911592</v>
      </c>
      <c r="F5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43386.72152777778</v>
      </c>
      <c r="G582" s="6">
        <f>Table1689106[[#This Row],[Mean Value]]+$V$2</f>
        <v>3.527303060242065</v>
      </c>
      <c r="H582" s="6">
        <f>Table1689106[[#This Row],[Mean Value]]-$V$2</f>
        <v>3.4874096469402533</v>
      </c>
      <c r="I582" s="26">
        <f>Table1689106[[#This Row],[Mean Value]]+$W$2</f>
        <v>3.5472497668929703</v>
      </c>
      <c r="J582" s="26">
        <f>Table1689106[[#This Row],[Mean Value]]-($W$2)</f>
        <v>3.467462940289348</v>
      </c>
      <c r="K582" s="8">
        <f>Table1689106[[#This Row],[Mean Value]]+$X$2</f>
        <v>3.5671964735438761</v>
      </c>
      <c r="L582" s="9">
        <f>Table1689106[[#This Row],[Mean Value]]-$X$2</f>
        <v>3.4475162336384422</v>
      </c>
      <c r="M582" s="23" t="str">
        <f t="array" ref="M582">IF(OR(D582&lt;$AF$2, D582&gt;$AE$2), "Yes", "No")</f>
        <v>No</v>
      </c>
      <c r="N582" s="3"/>
      <c r="O582" s="3" t="b">
        <f>AND(Table1689106[[#This Row],[Measured Value]]&gt;Table1689106[[#This Row],[Mean Value]],D581&gt;E581,D580&gt;E580,D579&gt;E579,D578&gt;E578,D577&gt;E577,D576&gt;E576,D575&gt;E575)</f>
        <v>1</v>
      </c>
      <c r="P582" s="3" t="b">
        <f>AND(Table1689106[[#This Row],[Measured Value]]&lt;Table1689106[[#This Row],[Mean Value]],D581&lt;E581,D580&lt;E580,D579&lt;E579,D578&lt;E578,D577&lt;E577,D576&lt;E576,D575&lt;E575)</f>
        <v>0</v>
      </c>
      <c r="Q582" s="3" t="b">
        <f>AND(Table1689106[[#This Row],[Measured Value]]&gt;E581,E581&gt;E580,E580&gt;E579,E579&gt;E578,E578&gt;E577)</f>
        <v>0</v>
      </c>
      <c r="R582" s="3" t="b">
        <f>AND(Table1689106[[#This Row],[Measured Value]]&lt;E581,E581&lt;E580,E580&lt;E579,E579&lt;E578,E578&lt;E577)</f>
        <v>0</v>
      </c>
      <c r="S582" s="3" t="b">
        <f>AND(Table1689106[[#This Row],[Measured Value]]&gt;E581,E581&lt;E580,E580&gt;E579,E579&lt;E578,E578&gt;E577,E577&lt;E576,E576&gt;E575,E575&lt;E574,E574&gt;E573,E573&lt;E572,E572&gt;E571,E571&lt;E570,E570&gt;E569)</f>
        <v>0</v>
      </c>
      <c r="T582" s="3" t="b">
        <f>AND(Table1689106[[#This Row],[Measured Value]]&lt;F581,F581&gt;F580,F580&lt;F579,F579&gt;F578,F578&lt;F577,F577&gt;F576,F576&lt;F575,F575&gt;F574,F574&lt;F573,F573&gt;F572,F572&lt;F571,F571&gt;F570,F570&lt;F569)</f>
        <v>0</v>
      </c>
    </row>
    <row r="583" spans="1:20" x14ac:dyDescent="0.25">
      <c r="A583" s="2">
        <v>43387</v>
      </c>
      <c r="B583" s="17">
        <v>830</v>
      </c>
      <c r="C583" s="21" t="s">
        <v>38</v>
      </c>
      <c r="D583" s="25">
        <v>3.51</v>
      </c>
      <c r="E583" s="22">
        <f>'[1]pH meter #2__083118AM'!$O$2</f>
        <v>3.5073563535911592</v>
      </c>
      <c r="F5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43387.354166666664</v>
      </c>
      <c r="G583" s="6">
        <f>Table1689106[[#This Row],[Mean Value]]+$V$2</f>
        <v>3.527303060242065</v>
      </c>
      <c r="H583" s="6">
        <f>Table1689106[[#This Row],[Mean Value]]-$V$2</f>
        <v>3.4874096469402533</v>
      </c>
      <c r="I583" s="26">
        <f>Table1689106[[#This Row],[Mean Value]]+$W$2</f>
        <v>3.5472497668929703</v>
      </c>
      <c r="J583" s="26">
        <f>Table1689106[[#This Row],[Mean Value]]-($W$2)</f>
        <v>3.467462940289348</v>
      </c>
      <c r="K583" s="8">
        <f>Table1689106[[#This Row],[Mean Value]]+$X$2</f>
        <v>3.5671964735438761</v>
      </c>
      <c r="L583" s="9">
        <f>Table1689106[[#This Row],[Mean Value]]-$X$2</f>
        <v>3.4475162336384422</v>
      </c>
      <c r="M583" s="23" t="str">
        <f t="array" ref="M583">IF(OR(D583&lt;$AF$2, D583&gt;$AE$2), "Yes", "No")</f>
        <v>No</v>
      </c>
      <c r="N583" s="3"/>
      <c r="O583" s="3" t="b">
        <f>AND(Table1689106[[#This Row],[Measured Value]]&gt;Table1689106[[#This Row],[Mean Value]],D582&gt;E582,D581&gt;E581,D580&gt;E580,D579&gt;E579,D578&gt;E578,D577&gt;E577,D576&gt;E576)</f>
        <v>1</v>
      </c>
      <c r="P583" s="3" t="b">
        <f>AND(Table1689106[[#This Row],[Measured Value]]&lt;Table1689106[[#This Row],[Mean Value]],D582&lt;E582,D581&lt;E581,D580&lt;E580,D579&lt;E579,D578&lt;E578,D577&lt;E577,D576&lt;E576)</f>
        <v>0</v>
      </c>
      <c r="Q583" s="3" t="b">
        <f>AND(Table1689106[[#This Row],[Measured Value]]&gt;E582,E582&gt;E581,E581&gt;E580,E580&gt;E579,E579&gt;E578)</f>
        <v>0</v>
      </c>
      <c r="R583" s="3" t="b">
        <f>AND(Table1689106[[#This Row],[Measured Value]]&lt;E582,E582&lt;E581,E581&lt;E580,E580&lt;E579,E579&lt;E578)</f>
        <v>0</v>
      </c>
      <c r="S583" s="3" t="b">
        <f>AND(Table1689106[[#This Row],[Measured Value]]&gt;E582,E582&lt;E581,E581&gt;E580,E580&lt;E579,E579&gt;E578,E578&lt;E577,E577&gt;E576,E576&lt;E575,E575&gt;E574,E574&lt;E573,E573&gt;E572,E572&lt;E571,E571&gt;E570)</f>
        <v>0</v>
      </c>
      <c r="T583" s="3" t="b">
        <f>AND(Table1689106[[#This Row],[Measured Value]]&lt;F582,F582&gt;F581,F581&lt;F580,F580&gt;F579,F579&lt;F578,F578&gt;F577,F577&lt;F576,F576&gt;F575,F575&lt;F574,F574&gt;F573,F573&lt;F572,F572&gt;F571,F571&lt;F570)</f>
        <v>0</v>
      </c>
    </row>
    <row r="584" spans="1:20" x14ac:dyDescent="0.25">
      <c r="A584" s="2">
        <v>43387</v>
      </c>
      <c r="B584" s="17">
        <v>1014</v>
      </c>
      <c r="C584" s="21" t="s">
        <v>39</v>
      </c>
      <c r="D584" s="25">
        <v>3.49</v>
      </c>
      <c r="E584" s="22">
        <f>'[1]pH meter #2__083118AM'!$O$2</f>
        <v>3.5073563535911592</v>
      </c>
      <c r="F5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43387.426388888889</v>
      </c>
      <c r="G584" s="6">
        <f>Table1689106[[#This Row],[Mean Value]]+$V$2</f>
        <v>3.527303060242065</v>
      </c>
      <c r="H584" s="6">
        <f>Table1689106[[#This Row],[Mean Value]]-$V$2</f>
        <v>3.4874096469402533</v>
      </c>
      <c r="I584" s="26">
        <f>Table1689106[[#This Row],[Mean Value]]+$W$2</f>
        <v>3.5472497668929703</v>
      </c>
      <c r="J584" s="26">
        <f>Table1689106[[#This Row],[Mean Value]]-($W$2)</f>
        <v>3.467462940289348</v>
      </c>
      <c r="K584" s="8">
        <f>Table1689106[[#This Row],[Mean Value]]+$X$2</f>
        <v>3.5671964735438761</v>
      </c>
      <c r="L584" s="9">
        <f>Table1689106[[#This Row],[Mean Value]]-$X$2</f>
        <v>3.4475162336384422</v>
      </c>
      <c r="M584" s="23" t="str">
        <f t="array" ref="M584">IF(OR(D584&lt;$AF$2, D584&gt;$AE$2), "Yes", "No")</f>
        <v>No</v>
      </c>
      <c r="N584" s="3"/>
      <c r="O584" s="3" t="b">
        <f>AND(Table1689106[[#This Row],[Measured Value]]&gt;Table1689106[[#This Row],[Mean Value]],D583&gt;E583,D582&gt;E582,D581&gt;E581,D580&gt;E580,D579&gt;E579,D578&gt;E578,D577&gt;E577)</f>
        <v>0</v>
      </c>
      <c r="P584" s="3" t="b">
        <f>AND(Table1689106[[#This Row],[Measured Value]]&lt;Table1689106[[#This Row],[Mean Value]],D583&lt;E583,D582&lt;E582,D581&lt;E581,D580&lt;E580,D579&lt;E579,D578&lt;E578,D577&lt;E577)</f>
        <v>0</v>
      </c>
      <c r="Q584" s="3" t="b">
        <f>AND(Table1689106[[#This Row],[Measured Value]]&gt;E583,E583&gt;E582,E582&gt;E581,E581&gt;E580,E580&gt;E579)</f>
        <v>0</v>
      </c>
      <c r="R584" s="3" t="b">
        <f>AND(Table1689106[[#This Row],[Measured Value]]&lt;E583,E583&lt;E582,E582&lt;E581,E581&lt;E580,E580&lt;E579)</f>
        <v>0</v>
      </c>
      <c r="S584" s="3" t="b">
        <f>AND(Table1689106[[#This Row],[Measured Value]]&gt;E583,E583&lt;E582,E582&gt;E581,E581&lt;E580,E580&gt;E579,E579&lt;E578,E578&gt;E577,E577&lt;E576,E576&gt;E575,E575&lt;E574,E574&gt;E573,E573&lt;E572,E572&gt;E571)</f>
        <v>0</v>
      </c>
      <c r="T584" s="3" t="b">
        <f>AND(Table1689106[[#This Row],[Measured Value]]&lt;F583,F583&gt;F582,F582&lt;F581,F581&gt;F580,F580&lt;F579,F579&gt;F578,F578&lt;F577,F577&gt;F576,F576&lt;F575,F575&gt;F574,F574&lt;F573,F573&gt;F572,F572&lt;F571)</f>
        <v>0</v>
      </c>
    </row>
    <row r="585" spans="1:20" x14ac:dyDescent="0.25">
      <c r="A585" s="2">
        <v>43387</v>
      </c>
      <c r="B585" s="17">
        <v>1155</v>
      </c>
      <c r="C585" s="21" t="s">
        <v>39</v>
      </c>
      <c r="D585" s="25">
        <v>3.49</v>
      </c>
      <c r="E585" s="22">
        <f>'[1]pH meter #2__083118AM'!$O$2</f>
        <v>3.5073563535911592</v>
      </c>
      <c r="F5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43387.496527777781</v>
      </c>
      <c r="G585" s="6">
        <f>Table1689106[[#This Row],[Mean Value]]+$V$2</f>
        <v>3.527303060242065</v>
      </c>
      <c r="H585" s="6">
        <f>Table1689106[[#This Row],[Mean Value]]-$V$2</f>
        <v>3.4874096469402533</v>
      </c>
      <c r="I585" s="26">
        <f>Table1689106[[#This Row],[Mean Value]]+$W$2</f>
        <v>3.5472497668929703</v>
      </c>
      <c r="J585" s="26">
        <f>Table1689106[[#This Row],[Mean Value]]-($W$2)</f>
        <v>3.467462940289348</v>
      </c>
      <c r="K585" s="8">
        <f>Table1689106[[#This Row],[Mean Value]]+$X$2</f>
        <v>3.5671964735438761</v>
      </c>
      <c r="L585" s="9">
        <f>Table1689106[[#This Row],[Mean Value]]-$X$2</f>
        <v>3.4475162336384422</v>
      </c>
      <c r="M585" s="23" t="str">
        <f t="array" ref="M585">IF(OR(D585&lt;$AF$2, D585&gt;$AE$2), "Yes", "No")</f>
        <v>No</v>
      </c>
      <c r="N585" s="3"/>
      <c r="O585" s="3" t="b">
        <f>AND(Table1689106[[#This Row],[Measured Value]]&gt;Table1689106[[#This Row],[Mean Value]],D584&gt;E584,D583&gt;E583,D582&gt;E582,D581&gt;E581,D580&gt;E580,D579&gt;E579,D578&gt;E578)</f>
        <v>0</v>
      </c>
      <c r="P585" s="3" t="b">
        <f>AND(Table1689106[[#This Row],[Measured Value]]&lt;Table1689106[[#This Row],[Mean Value]],D584&lt;E584,D583&lt;E583,D582&lt;E582,D581&lt;E581,D580&lt;E580,D579&lt;E579,D578&lt;E578)</f>
        <v>0</v>
      </c>
      <c r="Q585" s="3" t="b">
        <f>AND(Table1689106[[#This Row],[Measured Value]]&gt;E584,E584&gt;E583,E583&gt;E582,E582&gt;E581,E581&gt;E580)</f>
        <v>0</v>
      </c>
      <c r="R585" s="3" t="b">
        <f>AND(Table1689106[[#This Row],[Measured Value]]&lt;E584,E584&lt;E583,E583&lt;E582,E582&lt;E581,E581&lt;E580)</f>
        <v>0</v>
      </c>
      <c r="S585" s="3" t="b">
        <f>AND(Table1689106[[#This Row],[Measured Value]]&gt;E584,E584&lt;E583,E583&gt;E582,E582&lt;E581,E581&gt;E580,E580&lt;E579,E579&gt;E578,E578&lt;E577,E577&gt;E576,E576&lt;E575,E575&gt;E574,E574&lt;E573,E573&gt;E572)</f>
        <v>0</v>
      </c>
      <c r="T585" s="3" t="b">
        <f>AND(Table1689106[[#This Row],[Measured Value]]&lt;F584,F584&gt;F583,F583&lt;F582,F582&gt;F581,F581&lt;F580,F580&gt;F579,F579&lt;F578,F578&gt;F577,F577&lt;F576,F576&gt;F575,F575&lt;F574,F574&gt;F573,F573&lt;F572)</f>
        <v>0</v>
      </c>
    </row>
    <row r="586" spans="1:20" x14ac:dyDescent="0.25">
      <c r="A586" s="2">
        <v>43387</v>
      </c>
      <c r="B586" s="17">
        <v>1234</v>
      </c>
      <c r="C586" s="21" t="s">
        <v>39</v>
      </c>
      <c r="D586" s="25">
        <v>3.5</v>
      </c>
      <c r="E586" s="22">
        <f>'[1]pH meter #2__083118AM'!$O$2</f>
        <v>3.5073563535911592</v>
      </c>
      <c r="F5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43387.523611111108</v>
      </c>
      <c r="G586" s="6">
        <f>Table1689106[[#This Row],[Mean Value]]+$V$2</f>
        <v>3.527303060242065</v>
      </c>
      <c r="H586" s="6">
        <f>Table1689106[[#This Row],[Mean Value]]-$V$2</f>
        <v>3.4874096469402533</v>
      </c>
      <c r="I586" s="26">
        <f>Table1689106[[#This Row],[Mean Value]]+$W$2</f>
        <v>3.5472497668929703</v>
      </c>
      <c r="J586" s="26">
        <f>Table1689106[[#This Row],[Mean Value]]-($W$2)</f>
        <v>3.467462940289348</v>
      </c>
      <c r="K586" s="8">
        <f>Table1689106[[#This Row],[Mean Value]]+$X$2</f>
        <v>3.5671964735438761</v>
      </c>
      <c r="L586" s="9">
        <f>Table1689106[[#This Row],[Mean Value]]-$X$2</f>
        <v>3.4475162336384422</v>
      </c>
      <c r="M586" s="23" t="str">
        <f t="array" ref="M586">IF(OR(D586&lt;$AF$2, D586&gt;$AE$2), "Yes", "No")</f>
        <v>No</v>
      </c>
      <c r="N586" s="3"/>
      <c r="O586" s="3" t="b">
        <f>AND(Table1689106[[#This Row],[Measured Value]]&gt;Table1689106[[#This Row],[Mean Value]],D585&gt;E585,D584&gt;E584,D583&gt;E583,D582&gt;E582,D581&gt;E581,D580&gt;E580,D579&gt;E579)</f>
        <v>0</v>
      </c>
      <c r="P586" s="3" t="b">
        <f>AND(Table1689106[[#This Row],[Measured Value]]&lt;Table1689106[[#This Row],[Mean Value]],D585&lt;E585,D584&lt;E584,D583&lt;E583,D582&lt;E582,D581&lt;E581,D580&lt;E580,D579&lt;E579)</f>
        <v>0</v>
      </c>
      <c r="Q586" s="3" t="b">
        <f>AND(Table1689106[[#This Row],[Measured Value]]&gt;E585,E585&gt;E584,E584&gt;E583,E583&gt;E582,E582&gt;E581)</f>
        <v>0</v>
      </c>
      <c r="R586" s="3" t="b">
        <f>AND(Table1689106[[#This Row],[Measured Value]]&lt;E585,E585&lt;E584,E584&lt;E583,E583&lt;E582,E582&lt;E581)</f>
        <v>0</v>
      </c>
      <c r="S586" s="3" t="b">
        <f>AND(Table1689106[[#This Row],[Measured Value]]&gt;E585,E585&lt;E584,E584&gt;E583,E583&lt;E582,E582&gt;E581,E581&lt;E580,E580&gt;E579,E579&lt;E578,E578&gt;E577,E577&lt;E576,E576&gt;E575,E575&lt;E574,E574&gt;E573)</f>
        <v>0</v>
      </c>
      <c r="T586" s="3" t="b">
        <f>AND(Table1689106[[#This Row],[Measured Value]]&lt;F585,F585&gt;F584,F584&lt;F583,F583&gt;F582,F582&lt;F581,F581&gt;F580,F580&lt;F579,F579&gt;F578,F578&lt;F577,F577&gt;F576,F576&lt;F575,F575&gt;F574,F574&lt;F573)</f>
        <v>0</v>
      </c>
    </row>
    <row r="587" spans="1:20" x14ac:dyDescent="0.25">
      <c r="A587" s="2">
        <v>43388</v>
      </c>
      <c r="B587" s="17">
        <v>559</v>
      </c>
      <c r="C587" s="21" t="s">
        <v>31</v>
      </c>
      <c r="D587" s="25">
        <v>3.52</v>
      </c>
      <c r="E587" s="22">
        <f>'[1]pH meter #2__083118AM'!$O$2</f>
        <v>3.5073563535911592</v>
      </c>
      <c r="F5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43388.249305555553</v>
      </c>
      <c r="G587" s="6">
        <f>Table1689106[[#This Row],[Mean Value]]+$V$2</f>
        <v>3.527303060242065</v>
      </c>
      <c r="H587" s="6">
        <f>Table1689106[[#This Row],[Mean Value]]-$V$2</f>
        <v>3.4874096469402533</v>
      </c>
      <c r="I587" s="26">
        <f>Table1689106[[#This Row],[Mean Value]]+$W$2</f>
        <v>3.5472497668929703</v>
      </c>
      <c r="J587" s="26">
        <f>Table1689106[[#This Row],[Mean Value]]-($W$2)</f>
        <v>3.467462940289348</v>
      </c>
      <c r="K587" s="8">
        <f>Table1689106[[#This Row],[Mean Value]]+$X$2</f>
        <v>3.5671964735438761</v>
      </c>
      <c r="L587" s="9">
        <f>Table1689106[[#This Row],[Mean Value]]-$X$2</f>
        <v>3.4475162336384422</v>
      </c>
      <c r="M587" s="23" t="str">
        <f t="array" ref="M587">IF(OR(D587&lt;$AF$2, D587&gt;$AE$2), "Yes", "No")</f>
        <v>No</v>
      </c>
      <c r="N587" s="3"/>
      <c r="O587" s="3" t="b">
        <f>AND(Table1689106[[#This Row],[Measured Value]]&gt;Table1689106[[#This Row],[Mean Value]],D586&gt;E586,D585&gt;E585,D584&gt;E584,D583&gt;E583,D582&gt;E582,D581&gt;E581,D580&gt;E580)</f>
        <v>0</v>
      </c>
      <c r="P587" s="3" t="b">
        <f>AND(Table1689106[[#This Row],[Measured Value]]&lt;Table1689106[[#This Row],[Mean Value]],D586&lt;E586,D585&lt;E585,D584&lt;E584,D583&lt;E583,D582&lt;E582,D581&lt;E581,D580&lt;E580)</f>
        <v>0</v>
      </c>
      <c r="Q587" s="3" t="b">
        <f>AND(Table1689106[[#This Row],[Measured Value]]&gt;E586,E586&gt;E585,E585&gt;E584,E584&gt;E583,E583&gt;E582)</f>
        <v>0</v>
      </c>
      <c r="R587" s="3" t="b">
        <f>AND(Table1689106[[#This Row],[Measured Value]]&lt;E586,E586&lt;E585,E585&lt;E584,E584&lt;E583,E583&lt;E582)</f>
        <v>0</v>
      </c>
      <c r="S587" s="3" t="b">
        <f>AND(Table1689106[[#This Row],[Measured Value]]&gt;E586,E586&lt;E585,E585&gt;E584,E584&lt;E583,E583&gt;E582,E582&lt;E581,E581&gt;E580,E580&lt;E579,E579&gt;E578,E578&lt;E577,E577&gt;E576,E576&lt;E575,E575&gt;E574)</f>
        <v>0</v>
      </c>
      <c r="T587" s="3" t="b">
        <f>AND(Table1689106[[#This Row],[Measured Value]]&lt;F586,F586&gt;F585,F585&lt;F584,F584&gt;F583,F583&lt;F582,F582&gt;F581,F581&lt;F580,F580&gt;F579,F579&lt;F578,F578&gt;F577,F577&lt;F576,F576&gt;F575,F575&lt;F574)</f>
        <v>0</v>
      </c>
    </row>
    <row r="588" spans="1:20" x14ac:dyDescent="0.25">
      <c r="A588" s="2">
        <v>43388</v>
      </c>
      <c r="B588" s="17">
        <v>619</v>
      </c>
      <c r="C588" s="21" t="s">
        <v>31</v>
      </c>
      <c r="D588" s="25">
        <v>3.52</v>
      </c>
      <c r="E588" s="22">
        <f>'[1]pH meter #2__083118AM'!$O$2</f>
        <v>3.5073563535911592</v>
      </c>
      <c r="F5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43388.263194444444</v>
      </c>
      <c r="G588" s="6">
        <f>Table1689106[[#This Row],[Mean Value]]+$V$2</f>
        <v>3.527303060242065</v>
      </c>
      <c r="H588" s="6">
        <f>Table1689106[[#This Row],[Mean Value]]-$V$2</f>
        <v>3.4874096469402533</v>
      </c>
      <c r="I588" s="26">
        <f>Table1689106[[#This Row],[Mean Value]]+$W$2</f>
        <v>3.5472497668929703</v>
      </c>
      <c r="J588" s="26">
        <f>Table1689106[[#This Row],[Mean Value]]-($W$2)</f>
        <v>3.467462940289348</v>
      </c>
      <c r="K588" s="8">
        <f>Table1689106[[#This Row],[Mean Value]]+$X$2</f>
        <v>3.5671964735438761</v>
      </c>
      <c r="L588" s="9">
        <f>Table1689106[[#This Row],[Mean Value]]-$X$2</f>
        <v>3.4475162336384422</v>
      </c>
      <c r="M588" s="23" t="str">
        <f t="array" ref="M588">IF(OR(D588&lt;$AF$2, D588&gt;$AE$2), "Yes", "No")</f>
        <v>No</v>
      </c>
      <c r="N588" s="3"/>
      <c r="O588" s="3" t="b">
        <f>AND(Table1689106[[#This Row],[Measured Value]]&gt;Table1689106[[#This Row],[Mean Value]],D587&gt;E587,D586&gt;E586,D585&gt;E585,D584&gt;E584,D583&gt;E583,D582&gt;E582,D581&gt;E581)</f>
        <v>0</v>
      </c>
      <c r="P588" s="3" t="b">
        <f>AND(Table1689106[[#This Row],[Measured Value]]&lt;Table1689106[[#This Row],[Mean Value]],D587&lt;E587,D586&lt;E586,D585&lt;E585,D584&lt;E584,D583&lt;E583,D582&lt;E582,D581&lt;E581)</f>
        <v>0</v>
      </c>
      <c r="Q588" s="3" t="b">
        <f>AND(Table1689106[[#This Row],[Measured Value]]&gt;E587,E587&gt;E586,E586&gt;E585,E585&gt;E584,E584&gt;E583)</f>
        <v>0</v>
      </c>
      <c r="R588" s="3" t="b">
        <f>AND(Table1689106[[#This Row],[Measured Value]]&lt;E587,E587&lt;E586,E586&lt;E585,E585&lt;E584,E584&lt;E583)</f>
        <v>0</v>
      </c>
      <c r="S588" s="3" t="b">
        <f>AND(Table1689106[[#This Row],[Measured Value]]&gt;E587,E587&lt;E586,E586&gt;E585,E585&lt;E584,E584&gt;E583,E583&lt;E582,E582&gt;E581,E581&lt;E580,E580&gt;E579,E579&lt;E578,E578&gt;E577,E577&lt;E576,E576&gt;E575)</f>
        <v>0</v>
      </c>
      <c r="T588" s="3" t="b">
        <f>AND(Table1689106[[#This Row],[Measured Value]]&lt;F587,F587&gt;F586,F586&lt;F585,F585&gt;F584,F584&lt;F583,F583&gt;F582,F582&lt;F581,F581&gt;F580,F580&lt;F579,F579&gt;F578,F578&lt;F577,F577&gt;F576,F576&lt;F575)</f>
        <v>0</v>
      </c>
    </row>
    <row r="589" spans="1:20" x14ac:dyDescent="0.25">
      <c r="A589" s="2">
        <v>43388</v>
      </c>
      <c r="B589" s="17">
        <v>639</v>
      </c>
      <c r="C589" s="21" t="s">
        <v>31</v>
      </c>
      <c r="D589" s="25">
        <v>3.52</v>
      </c>
      <c r="E589" s="22">
        <f>'[1]pH meter #2__083118AM'!$O$2</f>
        <v>3.5073563535911592</v>
      </c>
      <c r="F5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43388.277083333334</v>
      </c>
      <c r="G589" s="6">
        <f>Table1689106[[#This Row],[Mean Value]]+$V$2</f>
        <v>3.527303060242065</v>
      </c>
      <c r="H589" s="6">
        <f>Table1689106[[#This Row],[Mean Value]]-$V$2</f>
        <v>3.4874096469402533</v>
      </c>
      <c r="I589" s="26">
        <f>Table1689106[[#This Row],[Mean Value]]+$W$2</f>
        <v>3.5472497668929703</v>
      </c>
      <c r="J589" s="26">
        <f>Table1689106[[#This Row],[Mean Value]]-($W$2)</f>
        <v>3.467462940289348</v>
      </c>
      <c r="K589" s="8">
        <f>Table1689106[[#This Row],[Mean Value]]+$X$2</f>
        <v>3.5671964735438761</v>
      </c>
      <c r="L589" s="9">
        <f>Table1689106[[#This Row],[Mean Value]]-$X$2</f>
        <v>3.4475162336384422</v>
      </c>
      <c r="M589" s="23" t="str">
        <f t="array" ref="M589">IF(OR(D589&lt;$AF$2, D589&gt;$AE$2), "Yes", "No")</f>
        <v>No</v>
      </c>
      <c r="N589" s="3"/>
      <c r="O589" s="3" t="b">
        <f>AND(Table1689106[[#This Row],[Measured Value]]&gt;Table1689106[[#This Row],[Mean Value]],D588&gt;E588,D587&gt;E587,D586&gt;E586,D585&gt;E585,D584&gt;E584,D583&gt;E583,D582&gt;E582)</f>
        <v>0</v>
      </c>
      <c r="P589" s="3" t="b">
        <f>AND(Table1689106[[#This Row],[Measured Value]]&lt;Table1689106[[#This Row],[Mean Value]],D588&lt;E588,D587&lt;E587,D586&lt;E586,D585&lt;E585,D584&lt;E584,D583&lt;E583,D582&lt;E582)</f>
        <v>0</v>
      </c>
      <c r="Q589" s="3" t="b">
        <f>AND(Table1689106[[#This Row],[Measured Value]]&gt;E588,E588&gt;E587,E587&gt;E586,E586&gt;E585,E585&gt;E584)</f>
        <v>0</v>
      </c>
      <c r="R589" s="3" t="b">
        <f>AND(Table1689106[[#This Row],[Measured Value]]&lt;E588,E588&lt;E587,E587&lt;E586,E586&lt;E585,E585&lt;E584)</f>
        <v>0</v>
      </c>
      <c r="S589" s="3" t="b">
        <f>AND(Table1689106[[#This Row],[Measured Value]]&gt;E588,E588&lt;E587,E587&gt;E586,E586&lt;E585,E585&gt;E584,E584&lt;E583,E583&gt;E582,E582&lt;E581,E581&gt;E580,E580&lt;E579,E579&gt;E578,E578&lt;E577,E577&gt;E576)</f>
        <v>0</v>
      </c>
      <c r="T589" s="3" t="b">
        <f>AND(Table1689106[[#This Row],[Measured Value]]&lt;F588,F588&gt;F587,F587&lt;F586,F586&gt;F585,F585&lt;F584,F584&gt;F583,F583&lt;F582,F582&gt;F581,F581&lt;F580,F580&gt;F579,F579&lt;F578,F578&gt;F577,F577&lt;F576)</f>
        <v>0</v>
      </c>
    </row>
    <row r="590" spans="1:20" x14ac:dyDescent="0.25">
      <c r="A590" s="2">
        <v>43388</v>
      </c>
      <c r="B590" s="17">
        <v>659</v>
      </c>
      <c r="C590" s="21" t="s">
        <v>40</v>
      </c>
      <c r="D590" s="25">
        <v>3.52</v>
      </c>
      <c r="E590" s="22">
        <f>'[1]pH meter #2__083118AM'!$O$2</f>
        <v>3.5073563535911592</v>
      </c>
      <c r="F5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43388.290972222225</v>
      </c>
      <c r="G590" s="6">
        <f>Table1689106[[#This Row],[Mean Value]]+$V$2</f>
        <v>3.527303060242065</v>
      </c>
      <c r="H590" s="6">
        <f>Table1689106[[#This Row],[Mean Value]]-$V$2</f>
        <v>3.4874096469402533</v>
      </c>
      <c r="I590" s="26">
        <f>Table1689106[[#This Row],[Mean Value]]+$W$2</f>
        <v>3.5472497668929703</v>
      </c>
      <c r="J590" s="26">
        <f>Table1689106[[#This Row],[Mean Value]]-($W$2)</f>
        <v>3.467462940289348</v>
      </c>
      <c r="K590" s="8">
        <f>Table1689106[[#This Row],[Mean Value]]+$X$2</f>
        <v>3.5671964735438761</v>
      </c>
      <c r="L590" s="9">
        <f>Table1689106[[#This Row],[Mean Value]]-$X$2</f>
        <v>3.4475162336384422</v>
      </c>
      <c r="M590" s="23" t="str">
        <f t="array" ref="M590">IF(OR(D590&lt;$AF$2, D590&gt;$AE$2), "Yes", "No")</f>
        <v>No</v>
      </c>
      <c r="N590" s="3"/>
      <c r="O590" s="3" t="b">
        <f>AND(Table1689106[[#This Row],[Measured Value]]&gt;Table1689106[[#This Row],[Mean Value]],D589&gt;E589,D588&gt;E588,D587&gt;E587,D586&gt;E586,D585&gt;E585,D584&gt;E584,D583&gt;E583)</f>
        <v>0</v>
      </c>
      <c r="P590" s="3" t="b">
        <f>AND(Table1689106[[#This Row],[Measured Value]]&lt;Table1689106[[#This Row],[Mean Value]],D589&lt;E589,D588&lt;E588,D587&lt;E587,D586&lt;E586,D585&lt;E585,D584&lt;E584,D583&lt;E583)</f>
        <v>0</v>
      </c>
      <c r="Q590" s="3" t="b">
        <f>AND(Table1689106[[#This Row],[Measured Value]]&gt;E589,E589&gt;E588,E588&gt;E587,E587&gt;E586,E586&gt;E585)</f>
        <v>0</v>
      </c>
      <c r="R590" s="3" t="b">
        <f>AND(Table1689106[[#This Row],[Measured Value]]&lt;E589,E589&lt;E588,E588&lt;E587,E587&lt;E586,E586&lt;E585)</f>
        <v>0</v>
      </c>
      <c r="S590" s="3" t="b">
        <f>AND(Table1689106[[#This Row],[Measured Value]]&gt;E589,E589&lt;E588,E588&gt;E587,E587&lt;E586,E586&gt;E585,E585&lt;E584,E584&gt;E583,E583&lt;E582,E582&gt;E581,E581&lt;E580,E580&gt;E579,E579&lt;E578,E578&gt;E577)</f>
        <v>0</v>
      </c>
      <c r="T590" s="3" t="b">
        <f>AND(Table1689106[[#This Row],[Measured Value]]&lt;F589,F589&gt;F588,F588&lt;F587,F587&gt;F586,F586&lt;F585,F585&gt;F584,F584&lt;F583,F583&gt;F582,F582&lt;F581,F581&gt;F580,F580&lt;F579,F579&gt;F578,F578&lt;F577)</f>
        <v>0</v>
      </c>
    </row>
    <row r="591" spans="1:20" x14ac:dyDescent="0.25">
      <c r="A591" s="2">
        <v>43388</v>
      </c>
      <c r="B591" s="17">
        <v>727</v>
      </c>
      <c r="C591" s="21" t="s">
        <v>31</v>
      </c>
      <c r="D591" s="25">
        <v>3.51</v>
      </c>
      <c r="E591" s="22">
        <f>'[1]pH meter #2__083118AM'!$O$2</f>
        <v>3.5073563535911592</v>
      </c>
      <c r="F5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43388.310416666667</v>
      </c>
      <c r="G591" s="6">
        <f>Table1689106[[#This Row],[Mean Value]]+$V$2</f>
        <v>3.527303060242065</v>
      </c>
      <c r="H591" s="6">
        <f>Table1689106[[#This Row],[Mean Value]]-$V$2</f>
        <v>3.4874096469402533</v>
      </c>
      <c r="I591" s="26">
        <f>Table1689106[[#This Row],[Mean Value]]+$W$2</f>
        <v>3.5472497668929703</v>
      </c>
      <c r="J591" s="26">
        <f>Table1689106[[#This Row],[Mean Value]]-($W$2)</f>
        <v>3.467462940289348</v>
      </c>
      <c r="K591" s="8">
        <f>Table1689106[[#This Row],[Mean Value]]+$X$2</f>
        <v>3.5671964735438761</v>
      </c>
      <c r="L591" s="9">
        <f>Table1689106[[#This Row],[Mean Value]]-$X$2</f>
        <v>3.4475162336384422</v>
      </c>
      <c r="M591" s="23" t="str">
        <f t="array" ref="M591">IF(OR(D591&lt;$AF$2, D591&gt;$AE$2), "Yes", "No")</f>
        <v>No</v>
      </c>
      <c r="N591" s="3"/>
      <c r="O591" s="3" t="b">
        <f>AND(Table1689106[[#This Row],[Measured Value]]&gt;Table1689106[[#This Row],[Mean Value]],D590&gt;E590,D589&gt;E589,D588&gt;E588,D587&gt;E587,D586&gt;E586,D585&gt;E585,D584&gt;E584)</f>
        <v>0</v>
      </c>
      <c r="P591" s="3" t="b">
        <f>AND(Table1689106[[#This Row],[Measured Value]]&lt;Table1689106[[#This Row],[Mean Value]],D590&lt;E590,D589&lt;E589,D588&lt;E588,D587&lt;E587,D586&lt;E586,D585&lt;E585,D584&lt;E584)</f>
        <v>0</v>
      </c>
      <c r="Q591" s="3" t="b">
        <f>AND(Table1689106[[#This Row],[Measured Value]]&gt;E590,E590&gt;E589,E589&gt;E588,E588&gt;E587,E587&gt;E586)</f>
        <v>0</v>
      </c>
      <c r="R591" s="3" t="b">
        <f>AND(Table1689106[[#This Row],[Measured Value]]&lt;E590,E590&lt;E589,E589&lt;E588,E588&lt;E587,E587&lt;E586)</f>
        <v>0</v>
      </c>
      <c r="S591" s="3" t="b">
        <f>AND(Table1689106[[#This Row],[Measured Value]]&gt;E590,E590&lt;E589,E589&gt;E588,E588&lt;E587,E587&gt;E586,E586&lt;E585,E585&gt;E584,E584&lt;E583,E583&gt;E582,E582&lt;E581,E581&gt;E580,E580&lt;E579,E579&gt;E578)</f>
        <v>0</v>
      </c>
      <c r="T591" s="3" t="b">
        <f>AND(Table1689106[[#This Row],[Measured Value]]&lt;F590,F590&gt;F589,F589&lt;F588,F588&gt;F587,F587&lt;F586,F586&gt;F585,F585&lt;F584,F584&gt;F583,F583&lt;F582,F582&gt;F581,F581&lt;F580,F580&gt;F579,F579&lt;F578)</f>
        <v>0</v>
      </c>
    </row>
    <row r="592" spans="1:20" x14ac:dyDescent="0.25">
      <c r="A592" s="2">
        <v>43388</v>
      </c>
      <c r="B592" s="17">
        <v>750</v>
      </c>
      <c r="C592" s="21" t="s">
        <v>37</v>
      </c>
      <c r="D592" s="25">
        <v>3.51</v>
      </c>
      <c r="E592" s="22">
        <f>'[1]pH meter #2__083118AM'!$O$2</f>
        <v>3.5073563535911592</v>
      </c>
      <c r="F5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43388.326388888891</v>
      </c>
      <c r="G592" s="6">
        <f>Table1689106[[#This Row],[Mean Value]]+$V$2</f>
        <v>3.527303060242065</v>
      </c>
      <c r="H592" s="6">
        <f>Table1689106[[#This Row],[Mean Value]]-$V$2</f>
        <v>3.4874096469402533</v>
      </c>
      <c r="I592" s="26">
        <f>Table1689106[[#This Row],[Mean Value]]+$W$2</f>
        <v>3.5472497668929703</v>
      </c>
      <c r="J592" s="26">
        <f>Table1689106[[#This Row],[Mean Value]]-($W$2)</f>
        <v>3.467462940289348</v>
      </c>
      <c r="K592" s="8">
        <f>Table1689106[[#This Row],[Mean Value]]+$X$2</f>
        <v>3.5671964735438761</v>
      </c>
      <c r="L592" s="9">
        <f>Table1689106[[#This Row],[Mean Value]]-$X$2</f>
        <v>3.4475162336384422</v>
      </c>
      <c r="M592" s="23" t="str">
        <f t="array" ref="M592">IF(OR(D592&lt;$AF$2, D592&gt;$AE$2), "Yes", "No")</f>
        <v>No</v>
      </c>
      <c r="N592" s="3"/>
      <c r="O592" s="3" t="b">
        <f>AND(Table1689106[[#This Row],[Measured Value]]&gt;Table1689106[[#This Row],[Mean Value]],D591&gt;E591,D590&gt;E590,D589&gt;E589,D588&gt;E588,D587&gt;E587,D586&gt;E586,D585&gt;E585)</f>
        <v>0</v>
      </c>
      <c r="P592" s="3" t="b">
        <f>AND(Table1689106[[#This Row],[Measured Value]]&lt;Table1689106[[#This Row],[Mean Value]],D591&lt;E591,D590&lt;E590,D589&lt;E589,D588&lt;E588,D587&lt;E587,D586&lt;E586,D585&lt;E585)</f>
        <v>0</v>
      </c>
      <c r="Q592" s="3" t="b">
        <f>AND(Table1689106[[#This Row],[Measured Value]]&gt;E591,E591&gt;E590,E590&gt;E589,E589&gt;E588,E588&gt;E587)</f>
        <v>0</v>
      </c>
      <c r="R592" s="3" t="b">
        <f>AND(Table1689106[[#This Row],[Measured Value]]&lt;E591,E591&lt;E590,E590&lt;E589,E589&lt;E588,E588&lt;E587)</f>
        <v>0</v>
      </c>
      <c r="S592" s="3" t="b">
        <f>AND(Table1689106[[#This Row],[Measured Value]]&gt;E591,E591&lt;E590,E590&gt;E589,E589&lt;E588,E588&gt;E587,E587&lt;E586,E586&gt;E585,E585&lt;E584,E584&gt;E583,E583&lt;E582,E582&gt;E581,E581&lt;E580,E580&gt;E579)</f>
        <v>0</v>
      </c>
      <c r="T592" s="3" t="b">
        <f>AND(Table1689106[[#This Row],[Measured Value]]&lt;F591,F591&gt;F590,F590&lt;F589,F589&gt;F588,F588&lt;F587,F587&gt;F586,F586&lt;F585,F585&gt;F584,F584&lt;F583,F583&gt;F582,F582&lt;F581,F581&gt;F580,F580&lt;F579)</f>
        <v>0</v>
      </c>
    </row>
    <row r="593" spans="1:20" x14ac:dyDescent="0.25">
      <c r="A593" s="2">
        <v>43388</v>
      </c>
      <c r="B593" s="17">
        <v>819</v>
      </c>
      <c r="C593" s="21" t="s">
        <v>40</v>
      </c>
      <c r="D593" s="25">
        <v>3.51</v>
      </c>
      <c r="E593" s="22">
        <f>'[1]pH meter #2__083118AM'!$O$2</f>
        <v>3.5073563535911592</v>
      </c>
      <c r="F5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43388.34652777778</v>
      </c>
      <c r="G593" s="6">
        <f>Table1689106[[#This Row],[Mean Value]]+$V$2</f>
        <v>3.527303060242065</v>
      </c>
      <c r="H593" s="6">
        <f>Table1689106[[#This Row],[Mean Value]]-$V$2</f>
        <v>3.4874096469402533</v>
      </c>
      <c r="I593" s="26">
        <f>Table1689106[[#This Row],[Mean Value]]+$W$2</f>
        <v>3.5472497668929703</v>
      </c>
      <c r="J593" s="26">
        <f>Table1689106[[#This Row],[Mean Value]]-($W$2)</f>
        <v>3.467462940289348</v>
      </c>
      <c r="K593" s="8">
        <f>Table1689106[[#This Row],[Mean Value]]+$X$2</f>
        <v>3.5671964735438761</v>
      </c>
      <c r="L593" s="9">
        <f>Table1689106[[#This Row],[Mean Value]]-$X$2</f>
        <v>3.4475162336384422</v>
      </c>
      <c r="M593" s="23" t="str">
        <f t="array" ref="M593">IF(OR(D593&lt;$AF$2, D593&gt;$AE$2), "Yes", "No")</f>
        <v>No</v>
      </c>
      <c r="N593" s="3"/>
      <c r="O593" s="3" t="b">
        <f>AND(Table1689106[[#This Row],[Measured Value]]&gt;Table1689106[[#This Row],[Mean Value]],D592&gt;E592,D591&gt;E591,D590&gt;E590,D589&gt;E589,D588&gt;E588,D587&gt;E587,D586&gt;E586)</f>
        <v>0</v>
      </c>
      <c r="P593" s="3" t="b">
        <f>AND(Table1689106[[#This Row],[Measured Value]]&lt;Table1689106[[#This Row],[Mean Value]],D592&lt;E592,D591&lt;E591,D590&lt;E590,D589&lt;E589,D588&lt;E588,D587&lt;E587,D586&lt;E586)</f>
        <v>0</v>
      </c>
      <c r="Q593" s="3" t="b">
        <f>AND(Table1689106[[#This Row],[Measured Value]]&gt;E592,E592&gt;E591,E591&gt;E590,E590&gt;E589,E589&gt;E588)</f>
        <v>0</v>
      </c>
      <c r="R593" s="3" t="b">
        <f>AND(Table1689106[[#This Row],[Measured Value]]&lt;E592,E592&lt;E591,E591&lt;E590,E590&lt;E589,E589&lt;E588)</f>
        <v>0</v>
      </c>
      <c r="S593" s="3" t="b">
        <f>AND(Table1689106[[#This Row],[Measured Value]]&gt;E592,E592&lt;E591,E591&gt;E590,E590&lt;E589,E589&gt;E588,E588&lt;E587,E587&gt;E586,E586&lt;E585,E585&gt;E584,E584&lt;E583,E583&gt;E582,E582&lt;E581,E581&gt;E580)</f>
        <v>0</v>
      </c>
      <c r="T593" s="3" t="b">
        <f>AND(Table1689106[[#This Row],[Measured Value]]&lt;F592,F592&gt;F591,F591&lt;F590,F590&gt;F589,F589&lt;F588,F588&gt;F587,F587&lt;F586,F586&gt;F585,F585&lt;F584,F584&gt;F583,F583&lt;F582,F582&gt;F581,F581&lt;F580)</f>
        <v>0</v>
      </c>
    </row>
    <row r="594" spans="1:20" x14ac:dyDescent="0.25">
      <c r="A594" s="2">
        <v>43388</v>
      </c>
      <c r="B594" s="17">
        <v>842</v>
      </c>
      <c r="C594" s="21" t="s">
        <v>40</v>
      </c>
      <c r="D594" s="25">
        <v>3.51</v>
      </c>
      <c r="E594" s="22">
        <f>'[1]pH meter #2__083118AM'!$O$2</f>
        <v>3.5073563535911592</v>
      </c>
      <c r="F5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43388.362500000003</v>
      </c>
      <c r="G594" s="6">
        <f>Table1689106[[#This Row],[Mean Value]]+$V$2</f>
        <v>3.527303060242065</v>
      </c>
      <c r="H594" s="6">
        <f>Table1689106[[#This Row],[Mean Value]]-$V$2</f>
        <v>3.4874096469402533</v>
      </c>
      <c r="I594" s="26">
        <f>Table1689106[[#This Row],[Mean Value]]+$W$2</f>
        <v>3.5472497668929703</v>
      </c>
      <c r="J594" s="26">
        <f>Table1689106[[#This Row],[Mean Value]]-($W$2)</f>
        <v>3.467462940289348</v>
      </c>
      <c r="K594" s="8">
        <f>Table1689106[[#This Row],[Mean Value]]+$X$2</f>
        <v>3.5671964735438761</v>
      </c>
      <c r="L594" s="9">
        <f>Table1689106[[#This Row],[Mean Value]]-$X$2</f>
        <v>3.4475162336384422</v>
      </c>
      <c r="M594" s="23" t="str">
        <f t="array" ref="M594">IF(OR(D594&lt;$AF$2, D594&gt;$AE$2), "Yes", "No")</f>
        <v>No</v>
      </c>
      <c r="N594" s="3"/>
      <c r="O594" s="3" t="b">
        <f>AND(Table1689106[[#This Row],[Measured Value]]&gt;Table1689106[[#This Row],[Mean Value]],D593&gt;E593,D592&gt;E592,D591&gt;E591,D590&gt;E590,D589&gt;E589,D588&gt;E588,D587&gt;E587)</f>
        <v>1</v>
      </c>
      <c r="P594" s="3" t="b">
        <f>AND(Table1689106[[#This Row],[Measured Value]]&lt;Table1689106[[#This Row],[Mean Value]],D593&lt;E593,D592&lt;E592,D591&lt;E591,D590&lt;E590,D589&lt;E589,D588&lt;E588,D587&lt;E587)</f>
        <v>0</v>
      </c>
      <c r="Q594" s="3" t="b">
        <f>AND(Table1689106[[#This Row],[Measured Value]]&gt;E593,E593&gt;E592,E592&gt;E591,E591&gt;E590,E590&gt;E589)</f>
        <v>0</v>
      </c>
      <c r="R594" s="3" t="b">
        <f>AND(Table1689106[[#This Row],[Measured Value]]&lt;E593,E593&lt;E592,E592&lt;E591,E591&lt;E590,E590&lt;E589)</f>
        <v>0</v>
      </c>
      <c r="S594" s="3" t="b">
        <f>AND(Table1689106[[#This Row],[Measured Value]]&gt;E593,E593&lt;E592,E592&gt;E591,E591&lt;E590,E590&gt;E589,E589&lt;E588,E588&gt;E587,E587&lt;E586,E586&gt;E585,E585&lt;E584,E584&gt;E583,E583&lt;E582,E582&gt;E581)</f>
        <v>0</v>
      </c>
      <c r="T594" s="3" t="b">
        <f>AND(Table1689106[[#This Row],[Measured Value]]&lt;F593,F593&gt;F592,F592&lt;F591,F591&gt;F590,F590&lt;F589,F589&gt;F588,F588&lt;F587,F587&gt;F586,F586&lt;F585,F585&gt;F584,F584&lt;F583,F583&gt;F582,F582&lt;F581)</f>
        <v>0</v>
      </c>
    </row>
    <row r="595" spans="1:20" x14ac:dyDescent="0.25">
      <c r="A595" s="2">
        <v>43388</v>
      </c>
      <c r="B595" s="17">
        <v>855</v>
      </c>
      <c r="C595" s="21" t="s">
        <v>43</v>
      </c>
      <c r="D595" s="25">
        <v>3.47</v>
      </c>
      <c r="E595" s="22">
        <f>'[1]pH meter #2__083118AM'!$O$2</f>
        <v>3.5073563535911592</v>
      </c>
      <c r="F5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43388.371527777781</v>
      </c>
      <c r="G595" s="6">
        <f>Table1689106[[#This Row],[Mean Value]]+$V$2</f>
        <v>3.527303060242065</v>
      </c>
      <c r="H595" s="6">
        <f>Table1689106[[#This Row],[Mean Value]]-$V$2</f>
        <v>3.4874096469402533</v>
      </c>
      <c r="I595" s="26">
        <f>Table1689106[[#This Row],[Mean Value]]+$W$2</f>
        <v>3.5472497668929703</v>
      </c>
      <c r="J595" s="26">
        <f>Table1689106[[#This Row],[Mean Value]]-($W$2)</f>
        <v>3.467462940289348</v>
      </c>
      <c r="K595" s="8">
        <f>Table1689106[[#This Row],[Mean Value]]+$X$2</f>
        <v>3.5671964735438761</v>
      </c>
      <c r="L595" s="9">
        <f>Table1689106[[#This Row],[Mean Value]]-$X$2</f>
        <v>3.4475162336384422</v>
      </c>
      <c r="M595" s="23" t="str">
        <f t="array" ref="M595">IF(OR(D595&lt;$AF$2, D595&gt;$AE$2), "Yes", "No")</f>
        <v>No</v>
      </c>
      <c r="N595" s="3"/>
      <c r="O595" s="3" t="b">
        <f>AND(Table1689106[[#This Row],[Measured Value]]&gt;Table1689106[[#This Row],[Mean Value]],D594&gt;E594,D593&gt;E593,D592&gt;E592,D591&gt;E591,D590&gt;E590,D589&gt;E589,D588&gt;E588)</f>
        <v>0</v>
      </c>
      <c r="P595" s="3" t="b">
        <f>AND(Table1689106[[#This Row],[Measured Value]]&lt;Table1689106[[#This Row],[Mean Value]],D594&lt;E594,D593&lt;E593,D592&lt;E592,D591&lt;E591,D590&lt;E590,D589&lt;E589,D588&lt;E588)</f>
        <v>0</v>
      </c>
      <c r="Q595" s="3" t="b">
        <f>AND(Table1689106[[#This Row],[Measured Value]]&gt;E594,E594&gt;E593,E593&gt;E592,E592&gt;E591,E591&gt;E590)</f>
        <v>0</v>
      </c>
      <c r="R595" s="3" t="b">
        <f>AND(Table1689106[[#This Row],[Measured Value]]&lt;E594,E594&lt;E593,E593&lt;E592,E592&lt;E591,E591&lt;E590)</f>
        <v>0</v>
      </c>
      <c r="S595" s="3" t="b">
        <f>AND(Table1689106[[#This Row],[Measured Value]]&gt;E594,E594&lt;E593,E593&gt;E592,E592&lt;E591,E591&gt;E590,E590&lt;E589,E589&gt;E588,E588&lt;E587,E587&gt;E586,E586&lt;E585,E585&gt;E584,E584&lt;E583,E583&gt;E582)</f>
        <v>0</v>
      </c>
      <c r="T595" s="3" t="b">
        <f>AND(Table1689106[[#This Row],[Measured Value]]&lt;F594,F594&gt;F593,F593&lt;F592,F592&gt;F591,F591&lt;F590,F590&gt;F589,F589&lt;F588,F588&gt;F587,F587&lt;F586,F586&gt;F585,F585&lt;F584,F584&gt;F583,F583&lt;F582)</f>
        <v>0</v>
      </c>
    </row>
    <row r="596" spans="1:20" x14ac:dyDescent="0.25">
      <c r="A596" s="2">
        <v>43388</v>
      </c>
      <c r="B596" s="17">
        <v>947</v>
      </c>
      <c r="C596" s="21" t="s">
        <v>31</v>
      </c>
      <c r="D596" s="25">
        <v>3.47</v>
      </c>
      <c r="E596" s="22">
        <f>'[1]pH meter #2__083118AM'!$O$2</f>
        <v>3.5073563535911592</v>
      </c>
      <c r="F5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43388.407638888886</v>
      </c>
      <c r="G596" s="6">
        <f>Table1689106[[#This Row],[Mean Value]]+$V$2</f>
        <v>3.527303060242065</v>
      </c>
      <c r="H596" s="6">
        <f>Table1689106[[#This Row],[Mean Value]]-$V$2</f>
        <v>3.4874096469402533</v>
      </c>
      <c r="I596" s="26">
        <f>Table1689106[[#This Row],[Mean Value]]+$W$2</f>
        <v>3.5472497668929703</v>
      </c>
      <c r="J596" s="26">
        <f>Table1689106[[#This Row],[Mean Value]]-($W$2)</f>
        <v>3.467462940289348</v>
      </c>
      <c r="K596" s="8">
        <f>Table1689106[[#This Row],[Mean Value]]+$X$2</f>
        <v>3.5671964735438761</v>
      </c>
      <c r="L596" s="9">
        <f>Table1689106[[#This Row],[Mean Value]]-$X$2</f>
        <v>3.4475162336384422</v>
      </c>
      <c r="M596" s="23" t="str">
        <f t="array" ref="M596">IF(OR(D596&lt;$AF$2, D596&gt;$AE$2), "Yes", "No")</f>
        <v>No</v>
      </c>
      <c r="N596" s="3"/>
      <c r="O596" s="3" t="b">
        <f>AND(Table1689106[[#This Row],[Measured Value]]&gt;Table1689106[[#This Row],[Mean Value]],D595&gt;E595,D594&gt;E594,D593&gt;E593,D592&gt;E592,D591&gt;E591,D590&gt;E590,D589&gt;E589)</f>
        <v>0</v>
      </c>
      <c r="P596" s="3" t="b">
        <f>AND(Table1689106[[#This Row],[Measured Value]]&lt;Table1689106[[#This Row],[Mean Value]],D595&lt;E595,D594&lt;E594,D593&lt;E593,D592&lt;E592,D591&lt;E591,D590&lt;E590,D589&lt;E589)</f>
        <v>0</v>
      </c>
      <c r="Q596" s="3" t="b">
        <f>AND(Table1689106[[#This Row],[Measured Value]]&gt;E595,E595&gt;E594,E594&gt;E593,E593&gt;E592,E592&gt;E591)</f>
        <v>0</v>
      </c>
      <c r="R596" s="3" t="b">
        <f>AND(Table1689106[[#This Row],[Measured Value]]&lt;E595,E595&lt;E594,E594&lt;E593,E593&lt;E592,E592&lt;E591)</f>
        <v>0</v>
      </c>
      <c r="S596" s="3" t="b">
        <f>AND(Table1689106[[#This Row],[Measured Value]]&gt;E595,E595&lt;E594,E594&gt;E593,E593&lt;E592,E592&gt;E591,E591&lt;E590,E590&gt;E589,E589&lt;E588,E588&gt;E587,E587&lt;E586,E586&gt;E585,E585&lt;E584,E584&gt;E583)</f>
        <v>0</v>
      </c>
      <c r="T596" s="3" t="b">
        <f>AND(Table1689106[[#This Row],[Measured Value]]&lt;F595,F595&gt;F594,F594&lt;F593,F593&gt;F592,F592&lt;F591,F591&gt;F590,F590&lt;F589,F589&gt;F588,F588&lt;F587,F587&gt;F586,F586&lt;F585,F585&gt;F584,F584&lt;F583)</f>
        <v>0</v>
      </c>
    </row>
    <row r="597" spans="1:20" x14ac:dyDescent="0.25">
      <c r="A597" s="2">
        <v>43388</v>
      </c>
      <c r="B597" s="17">
        <v>1010</v>
      </c>
      <c r="C597" s="21" t="s">
        <v>30</v>
      </c>
      <c r="D597" s="25">
        <v>3.47</v>
      </c>
      <c r="E597" s="22">
        <f>'[1]pH meter #2__083118AM'!$O$2</f>
        <v>3.5073563535911592</v>
      </c>
      <c r="F5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43388.423611111109</v>
      </c>
      <c r="G597" s="6">
        <f>Table1689106[[#This Row],[Mean Value]]+$V$2</f>
        <v>3.527303060242065</v>
      </c>
      <c r="H597" s="6">
        <f>Table1689106[[#This Row],[Mean Value]]-$V$2</f>
        <v>3.4874096469402533</v>
      </c>
      <c r="I597" s="26">
        <f>Table1689106[[#This Row],[Mean Value]]+$W$2</f>
        <v>3.5472497668929703</v>
      </c>
      <c r="J597" s="26">
        <f>Table1689106[[#This Row],[Mean Value]]-($W$2)</f>
        <v>3.467462940289348</v>
      </c>
      <c r="K597" s="8">
        <f>Table1689106[[#This Row],[Mean Value]]+$X$2</f>
        <v>3.5671964735438761</v>
      </c>
      <c r="L597" s="9">
        <f>Table1689106[[#This Row],[Mean Value]]-$X$2</f>
        <v>3.4475162336384422</v>
      </c>
      <c r="M597" s="23" t="str">
        <f t="array" ref="M597">IF(OR(D597&lt;$AF$2, D597&gt;$AE$2), "Yes", "No")</f>
        <v>No</v>
      </c>
      <c r="N597" s="3"/>
      <c r="O597" s="3" t="b">
        <f>AND(Table1689106[[#This Row],[Measured Value]]&gt;Table1689106[[#This Row],[Mean Value]],D596&gt;E596,D595&gt;E595,D594&gt;E594,D593&gt;E593,D592&gt;E592,D591&gt;E591,D590&gt;E590)</f>
        <v>0</v>
      </c>
      <c r="P597" s="3" t="b">
        <f>AND(Table1689106[[#This Row],[Measured Value]]&lt;Table1689106[[#This Row],[Mean Value]],D596&lt;E596,D595&lt;E595,D594&lt;E594,D593&lt;E593,D592&lt;E592,D591&lt;E591,D590&lt;E590)</f>
        <v>0</v>
      </c>
      <c r="Q597" s="3" t="b">
        <f>AND(Table1689106[[#This Row],[Measured Value]]&gt;E596,E596&gt;E595,E595&gt;E594,E594&gt;E593,E593&gt;E592)</f>
        <v>0</v>
      </c>
      <c r="R597" s="3" t="b">
        <f>AND(Table1689106[[#This Row],[Measured Value]]&lt;E596,E596&lt;E595,E595&lt;E594,E594&lt;E593,E593&lt;E592)</f>
        <v>0</v>
      </c>
      <c r="S597" s="3" t="b">
        <f>AND(Table1689106[[#This Row],[Measured Value]]&gt;E596,E596&lt;E595,E595&gt;E594,E594&lt;E593,E593&gt;E592,E592&lt;E591,E591&gt;E590,E590&lt;E589,E589&gt;E588,E588&lt;E587,E587&gt;E586,E586&lt;E585,E585&gt;E584)</f>
        <v>0</v>
      </c>
      <c r="T597" s="3" t="b">
        <f>AND(Table1689106[[#This Row],[Measured Value]]&lt;F596,F596&gt;F595,F595&lt;F594,F594&gt;F593,F593&lt;F592,F592&gt;F591,F591&lt;F590,F590&gt;F589,F589&lt;F588,F588&gt;F587,F587&lt;F586,F586&gt;F585,F585&lt;F584)</f>
        <v>0</v>
      </c>
    </row>
    <row r="598" spans="1:20" x14ac:dyDescent="0.25">
      <c r="A598" s="2">
        <v>43388</v>
      </c>
      <c r="B598" s="17">
        <v>1053</v>
      </c>
      <c r="C598" s="21" t="s">
        <v>31</v>
      </c>
      <c r="D598" s="25">
        <v>3.48</v>
      </c>
      <c r="E598" s="22">
        <f>'[1]pH meter #2__083118AM'!$O$2</f>
        <v>3.5073563535911592</v>
      </c>
      <c r="F5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43388.453472222223</v>
      </c>
      <c r="G598" s="6">
        <f>Table1689106[[#This Row],[Mean Value]]+$V$2</f>
        <v>3.527303060242065</v>
      </c>
      <c r="H598" s="6">
        <f>Table1689106[[#This Row],[Mean Value]]-$V$2</f>
        <v>3.4874096469402533</v>
      </c>
      <c r="I598" s="26">
        <f>Table1689106[[#This Row],[Mean Value]]+$W$2</f>
        <v>3.5472497668929703</v>
      </c>
      <c r="J598" s="26">
        <f>Table1689106[[#This Row],[Mean Value]]-($W$2)</f>
        <v>3.467462940289348</v>
      </c>
      <c r="K598" s="8">
        <f>Table1689106[[#This Row],[Mean Value]]+$X$2</f>
        <v>3.5671964735438761</v>
      </c>
      <c r="L598" s="9">
        <f>Table1689106[[#This Row],[Mean Value]]-$X$2</f>
        <v>3.4475162336384422</v>
      </c>
      <c r="M598" s="23" t="str">
        <f t="array" ref="M598">IF(OR(D598&lt;$AF$2, D598&gt;$AE$2), "Yes", "No")</f>
        <v>No</v>
      </c>
      <c r="N598" s="3"/>
      <c r="O598" s="3" t="b">
        <f>AND(Table1689106[[#This Row],[Measured Value]]&gt;Table1689106[[#This Row],[Mean Value]],D597&gt;E597,D596&gt;E596,D595&gt;E595,D594&gt;E594,D593&gt;E593,D592&gt;E592,D591&gt;E591)</f>
        <v>0</v>
      </c>
      <c r="P598" s="3" t="b">
        <f>AND(Table1689106[[#This Row],[Measured Value]]&lt;Table1689106[[#This Row],[Mean Value]],D597&lt;E597,D596&lt;E596,D595&lt;E595,D594&lt;E594,D593&lt;E593,D592&lt;E592,D591&lt;E591)</f>
        <v>0</v>
      </c>
      <c r="Q598" s="3" t="b">
        <f>AND(Table1689106[[#This Row],[Measured Value]]&gt;E597,E597&gt;E596,E596&gt;E595,E595&gt;E594,E594&gt;E593)</f>
        <v>0</v>
      </c>
      <c r="R598" s="3" t="b">
        <f>AND(Table1689106[[#This Row],[Measured Value]]&lt;E597,E597&lt;E596,E596&lt;E595,E595&lt;E594,E594&lt;E593)</f>
        <v>0</v>
      </c>
      <c r="S598" s="3" t="b">
        <f>AND(Table1689106[[#This Row],[Measured Value]]&gt;E597,E597&lt;E596,E596&gt;E595,E595&lt;E594,E594&gt;E593,E593&lt;E592,E592&gt;E591,E591&lt;E590,E590&gt;E589,E589&lt;E588,E588&gt;E587,E587&lt;E586,E586&gt;E585)</f>
        <v>0</v>
      </c>
      <c r="T598" s="3" t="b">
        <f>AND(Table1689106[[#This Row],[Measured Value]]&lt;F597,F597&gt;F596,F596&lt;F595,F595&gt;F594,F594&lt;F593,F593&gt;F592,F592&lt;F591,F591&gt;F590,F590&lt;F589,F589&gt;F588,F588&lt;F587,F587&gt;F586,F586&lt;F585)</f>
        <v>0</v>
      </c>
    </row>
    <row r="599" spans="1:20" x14ac:dyDescent="0.25">
      <c r="A599" s="2">
        <v>43388</v>
      </c>
      <c r="B599" s="17">
        <v>1135</v>
      </c>
      <c r="C599" s="21" t="s">
        <v>30</v>
      </c>
      <c r="D599" s="25">
        <v>3.5</v>
      </c>
      <c r="E599" s="22">
        <f>'[1]pH meter #2__083118AM'!$O$2</f>
        <v>3.5073563535911592</v>
      </c>
      <c r="F5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43388.482638888891</v>
      </c>
      <c r="G599" s="6">
        <f>Table1689106[[#This Row],[Mean Value]]+$V$2</f>
        <v>3.527303060242065</v>
      </c>
      <c r="H599" s="6">
        <f>Table1689106[[#This Row],[Mean Value]]-$V$2</f>
        <v>3.4874096469402533</v>
      </c>
      <c r="I599" s="26">
        <f>Table1689106[[#This Row],[Mean Value]]+$W$2</f>
        <v>3.5472497668929703</v>
      </c>
      <c r="J599" s="26">
        <f>Table1689106[[#This Row],[Mean Value]]-($W$2)</f>
        <v>3.467462940289348</v>
      </c>
      <c r="K599" s="8">
        <f>Table1689106[[#This Row],[Mean Value]]+$X$2</f>
        <v>3.5671964735438761</v>
      </c>
      <c r="L599" s="9">
        <f>Table1689106[[#This Row],[Mean Value]]-$X$2</f>
        <v>3.4475162336384422</v>
      </c>
      <c r="M599" s="23" t="str">
        <f t="array" ref="M599">IF(OR(D599&lt;$AF$2, D599&gt;$AE$2), "Yes", "No")</f>
        <v>No</v>
      </c>
      <c r="N599" s="3"/>
      <c r="O599" s="3" t="b">
        <f>AND(Table1689106[[#This Row],[Measured Value]]&gt;Table1689106[[#This Row],[Mean Value]],D598&gt;E598,D597&gt;E597,D596&gt;E596,D595&gt;E595,D594&gt;E594,D593&gt;E593,D592&gt;E592)</f>
        <v>0</v>
      </c>
      <c r="P599" s="3" t="b">
        <f>AND(Table1689106[[#This Row],[Measured Value]]&lt;Table1689106[[#This Row],[Mean Value]],D598&lt;E598,D597&lt;E597,D596&lt;E596,D595&lt;E595,D594&lt;E594,D593&lt;E593,D592&lt;E592)</f>
        <v>0</v>
      </c>
      <c r="Q599" s="3" t="b">
        <f>AND(Table1689106[[#This Row],[Measured Value]]&gt;E598,E598&gt;E597,E597&gt;E596,E596&gt;E595,E595&gt;E594)</f>
        <v>0</v>
      </c>
      <c r="R599" s="3" t="b">
        <f>AND(Table1689106[[#This Row],[Measured Value]]&lt;E598,E598&lt;E597,E597&lt;E596,E596&lt;E595,E595&lt;E594)</f>
        <v>0</v>
      </c>
      <c r="S599" s="3" t="b">
        <f>AND(Table1689106[[#This Row],[Measured Value]]&gt;E598,E598&lt;E597,E597&gt;E596,E596&lt;E595,E595&gt;E594,E594&lt;E593,E593&gt;E592,E592&lt;E591,E591&gt;E590,E590&lt;E589,E589&gt;E588,E588&lt;E587,E587&gt;E586)</f>
        <v>0</v>
      </c>
      <c r="T599" s="3" t="b">
        <f>AND(Table1689106[[#This Row],[Measured Value]]&lt;F598,F598&gt;F597,F597&lt;F596,F596&gt;F595,F595&lt;F594,F594&gt;F593,F593&lt;F592,F592&gt;F591,F591&lt;F590,F590&gt;F589,F589&lt;F588,F588&gt;F587,F587&lt;F586)</f>
        <v>0</v>
      </c>
    </row>
    <row r="600" spans="1:20" x14ac:dyDescent="0.25">
      <c r="A600" s="2">
        <v>43388</v>
      </c>
      <c r="B600" s="17">
        <v>1148</v>
      </c>
      <c r="C600" s="21" t="s">
        <v>31</v>
      </c>
      <c r="D600" s="25">
        <v>3.49</v>
      </c>
      <c r="E600" s="22">
        <f>'[1]pH meter #2__083118AM'!$O$2</f>
        <v>3.5073563535911592</v>
      </c>
      <c r="F6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43388.491666666669</v>
      </c>
      <c r="G600" s="6">
        <f>Table1689106[[#This Row],[Mean Value]]+$V$2</f>
        <v>3.527303060242065</v>
      </c>
      <c r="H600" s="6">
        <f>Table1689106[[#This Row],[Mean Value]]-$V$2</f>
        <v>3.4874096469402533</v>
      </c>
      <c r="I600" s="26">
        <f>Table1689106[[#This Row],[Mean Value]]+$W$2</f>
        <v>3.5472497668929703</v>
      </c>
      <c r="J600" s="26">
        <f>Table1689106[[#This Row],[Mean Value]]-($W$2)</f>
        <v>3.467462940289348</v>
      </c>
      <c r="K600" s="8">
        <f>Table1689106[[#This Row],[Mean Value]]+$X$2</f>
        <v>3.5671964735438761</v>
      </c>
      <c r="L600" s="9">
        <f>Table1689106[[#This Row],[Mean Value]]-$X$2</f>
        <v>3.4475162336384422</v>
      </c>
      <c r="M600" s="23" t="str">
        <f t="array" ref="M600">IF(OR(D600&lt;$AF$2, D600&gt;$AE$2), "Yes", "No")</f>
        <v>No</v>
      </c>
      <c r="N600" s="3"/>
      <c r="O600" s="3" t="b">
        <f>AND(Table1689106[[#This Row],[Measured Value]]&gt;Table1689106[[#This Row],[Mean Value]],D599&gt;E599,D598&gt;E598,D597&gt;E597,D596&gt;E596,D595&gt;E595,D594&gt;E594,D593&gt;E593)</f>
        <v>0</v>
      </c>
      <c r="P600" s="3" t="b">
        <f>AND(Table1689106[[#This Row],[Measured Value]]&lt;Table1689106[[#This Row],[Mean Value]],D599&lt;E599,D598&lt;E598,D597&lt;E597,D596&lt;E596,D595&lt;E595,D594&lt;E594,D593&lt;E593)</f>
        <v>0</v>
      </c>
      <c r="Q600" s="3" t="b">
        <f>AND(Table1689106[[#This Row],[Measured Value]]&gt;E599,E599&gt;E598,E598&gt;E597,E597&gt;E596,E596&gt;E595)</f>
        <v>0</v>
      </c>
      <c r="R600" s="3" t="b">
        <f>AND(Table1689106[[#This Row],[Measured Value]]&lt;E599,E599&lt;E598,E598&lt;E597,E597&lt;E596,E596&lt;E595)</f>
        <v>0</v>
      </c>
      <c r="S600" s="3" t="b">
        <f>AND(Table1689106[[#This Row],[Measured Value]]&gt;E599,E599&lt;E598,E598&gt;E597,E597&lt;E596,E596&gt;E595,E595&lt;E594,E594&gt;E593,E593&lt;E592,E592&gt;E591,E591&lt;E590,E590&gt;E589,E589&lt;E588,E588&gt;E587)</f>
        <v>0</v>
      </c>
      <c r="T600" s="3" t="b">
        <f>AND(Table1689106[[#This Row],[Measured Value]]&lt;F599,F599&gt;F598,F598&lt;F597,F597&gt;F596,F596&lt;F595,F595&gt;F594,F594&lt;F593,F593&gt;F592,F592&lt;F591,F591&gt;F590,F590&lt;F589,F589&gt;F588,F588&lt;F587)</f>
        <v>0</v>
      </c>
    </row>
    <row r="601" spans="1:20" x14ac:dyDescent="0.25">
      <c r="A601" s="2">
        <v>43388</v>
      </c>
      <c r="B601" s="17">
        <v>1240</v>
      </c>
      <c r="C601" s="21" t="s">
        <v>40</v>
      </c>
      <c r="D601" s="25">
        <v>3.5</v>
      </c>
      <c r="E601" s="22">
        <f>'[1]pH meter #2__083118AM'!$O$2</f>
        <v>3.5073563535911592</v>
      </c>
      <c r="F6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43388.527777777781</v>
      </c>
      <c r="G601" s="6">
        <f>Table1689106[[#This Row],[Mean Value]]+$V$2</f>
        <v>3.527303060242065</v>
      </c>
      <c r="H601" s="6">
        <f>Table1689106[[#This Row],[Mean Value]]-$V$2</f>
        <v>3.4874096469402533</v>
      </c>
      <c r="I601" s="26">
        <f>Table1689106[[#This Row],[Mean Value]]+$W$2</f>
        <v>3.5472497668929703</v>
      </c>
      <c r="J601" s="26">
        <f>Table1689106[[#This Row],[Mean Value]]-($W$2)</f>
        <v>3.467462940289348</v>
      </c>
      <c r="K601" s="8">
        <f>Table1689106[[#This Row],[Mean Value]]+$X$2</f>
        <v>3.5671964735438761</v>
      </c>
      <c r="L601" s="9">
        <f>Table1689106[[#This Row],[Mean Value]]-$X$2</f>
        <v>3.4475162336384422</v>
      </c>
      <c r="M601" s="23" t="str">
        <f t="array" ref="M601">IF(OR(D601&lt;$AF$2, D601&gt;$AE$2), "Yes", "No")</f>
        <v>No</v>
      </c>
      <c r="N601" s="3"/>
      <c r="O601" s="3" t="b">
        <f>AND(Table1689106[[#This Row],[Measured Value]]&gt;Table1689106[[#This Row],[Mean Value]],D600&gt;E600,D599&gt;E599,D598&gt;E598,D597&gt;E597,D596&gt;E596,D595&gt;E595,D594&gt;E594)</f>
        <v>0</v>
      </c>
      <c r="P601" s="3" t="b">
        <f>AND(Table1689106[[#This Row],[Measured Value]]&lt;Table1689106[[#This Row],[Mean Value]],D600&lt;E600,D599&lt;E599,D598&lt;E598,D597&lt;E597,D596&lt;E596,D595&lt;E595,D594&lt;E594)</f>
        <v>0</v>
      </c>
      <c r="Q601" s="3" t="b">
        <f>AND(Table1689106[[#This Row],[Measured Value]]&gt;E600,E600&gt;E599,E599&gt;E598,E598&gt;E597,E597&gt;E596)</f>
        <v>0</v>
      </c>
      <c r="R601" s="3" t="b">
        <f>AND(Table1689106[[#This Row],[Measured Value]]&lt;E600,E600&lt;E599,E599&lt;E598,E598&lt;E597,E597&lt;E596)</f>
        <v>0</v>
      </c>
      <c r="S601" s="3" t="b">
        <f>AND(Table1689106[[#This Row],[Measured Value]]&gt;E600,E600&lt;E599,E599&gt;E598,E598&lt;E597,E597&gt;E596,E596&lt;E595,E595&gt;E594,E594&lt;E593,E593&gt;E592,E592&lt;E591,E591&gt;E590,E590&lt;E589,E589&gt;E588)</f>
        <v>0</v>
      </c>
      <c r="T601" s="3" t="b">
        <f>AND(Table1689106[[#This Row],[Measured Value]]&lt;F600,F600&gt;F599,F599&lt;F598,F598&gt;F597,F597&lt;F596,F596&gt;F595,F595&lt;F594,F594&gt;F593,F593&lt;F592,F592&gt;F591,F591&lt;F590,F590&gt;F589,F589&lt;F588)</f>
        <v>0</v>
      </c>
    </row>
    <row r="602" spans="1:20" x14ac:dyDescent="0.25">
      <c r="A602" s="2">
        <v>43388</v>
      </c>
      <c r="B602" s="17">
        <v>1311</v>
      </c>
      <c r="C602" s="21" t="s">
        <v>31</v>
      </c>
      <c r="D602" s="25">
        <v>3.5</v>
      </c>
      <c r="E602" s="22">
        <f>'[1]pH meter #2__083118AM'!$O$2</f>
        <v>3.5073563535911592</v>
      </c>
      <c r="F6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43388.549305555556</v>
      </c>
      <c r="G602" s="6">
        <f>Table1689106[[#This Row],[Mean Value]]+$V$2</f>
        <v>3.527303060242065</v>
      </c>
      <c r="H602" s="6">
        <f>Table1689106[[#This Row],[Mean Value]]-$V$2</f>
        <v>3.4874096469402533</v>
      </c>
      <c r="I602" s="26">
        <f>Table1689106[[#This Row],[Mean Value]]+$W$2</f>
        <v>3.5472497668929703</v>
      </c>
      <c r="J602" s="26">
        <f>Table1689106[[#This Row],[Mean Value]]-($W$2)</f>
        <v>3.467462940289348</v>
      </c>
      <c r="K602" s="8">
        <f>Table1689106[[#This Row],[Mean Value]]+$X$2</f>
        <v>3.5671964735438761</v>
      </c>
      <c r="L602" s="9">
        <f>Table1689106[[#This Row],[Mean Value]]-$X$2</f>
        <v>3.4475162336384422</v>
      </c>
      <c r="M602" s="23" t="str">
        <f t="array" ref="M602">IF(OR(D602&lt;$AF$2, D602&gt;$AE$2), "Yes", "No")</f>
        <v>No</v>
      </c>
      <c r="N602" s="3"/>
      <c r="O602" s="3" t="b">
        <f>AND(Table1689106[[#This Row],[Measured Value]]&gt;Table1689106[[#This Row],[Mean Value]],D601&gt;E601,D600&gt;E600,D599&gt;E599,D598&gt;E598,D597&gt;E597,D596&gt;E596,D595&gt;E595)</f>
        <v>0</v>
      </c>
      <c r="P602" s="3" t="b">
        <f>AND(Table1689106[[#This Row],[Measured Value]]&lt;Table1689106[[#This Row],[Mean Value]],D601&lt;E601,D600&lt;E600,D599&lt;E599,D598&lt;E598,D597&lt;E597,D596&lt;E596,D595&lt;E595)</f>
        <v>1</v>
      </c>
      <c r="Q602" s="3" t="b">
        <f>AND(Table1689106[[#This Row],[Measured Value]]&gt;E601,E601&gt;E600,E600&gt;E599,E599&gt;E598,E598&gt;E597)</f>
        <v>0</v>
      </c>
      <c r="R602" s="3" t="b">
        <f>AND(Table1689106[[#This Row],[Measured Value]]&lt;E601,E601&lt;E600,E600&lt;E599,E599&lt;E598,E598&lt;E597)</f>
        <v>0</v>
      </c>
      <c r="S602" s="3" t="b">
        <f>AND(Table1689106[[#This Row],[Measured Value]]&gt;E601,E601&lt;E600,E600&gt;E599,E599&lt;E598,E598&gt;E597,E597&lt;E596,E596&gt;E595,E595&lt;E594,E594&gt;E593,E593&lt;E592,E592&gt;E591,E591&lt;E590,E590&gt;E589)</f>
        <v>0</v>
      </c>
      <c r="T602" s="3" t="b">
        <f>AND(Table1689106[[#This Row],[Measured Value]]&lt;F601,F601&gt;F600,F600&lt;F599,F599&gt;F598,F598&lt;F597,F597&gt;F596,F596&lt;F595,F595&gt;F594,F594&lt;F593,F593&gt;F592,F592&lt;F591,F591&gt;F590,F590&lt;F589)</f>
        <v>0</v>
      </c>
    </row>
    <row r="603" spans="1:20" x14ac:dyDescent="0.25">
      <c r="A603" s="2">
        <v>43388</v>
      </c>
      <c r="B603" s="17">
        <v>1330</v>
      </c>
      <c r="C603" s="21" t="s">
        <v>34</v>
      </c>
      <c r="D603" s="25">
        <v>3.49</v>
      </c>
      <c r="E603" s="22">
        <f>'[1]pH meter #2__083118AM'!$O$2</f>
        <v>3.5073563535911592</v>
      </c>
      <c r="F6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43388.5625</v>
      </c>
      <c r="G603" s="6">
        <f>Table1689106[[#This Row],[Mean Value]]+$V$2</f>
        <v>3.527303060242065</v>
      </c>
      <c r="H603" s="6">
        <f>Table1689106[[#This Row],[Mean Value]]-$V$2</f>
        <v>3.4874096469402533</v>
      </c>
      <c r="I603" s="26">
        <f>Table1689106[[#This Row],[Mean Value]]+$W$2</f>
        <v>3.5472497668929703</v>
      </c>
      <c r="J603" s="26">
        <f>Table1689106[[#This Row],[Mean Value]]-($W$2)</f>
        <v>3.467462940289348</v>
      </c>
      <c r="K603" s="8">
        <f>Table1689106[[#This Row],[Mean Value]]+$X$2</f>
        <v>3.5671964735438761</v>
      </c>
      <c r="L603" s="9">
        <f>Table1689106[[#This Row],[Mean Value]]-$X$2</f>
        <v>3.4475162336384422</v>
      </c>
      <c r="M603" s="23" t="str">
        <f t="array" ref="M603">IF(OR(D603&lt;$AF$2, D603&gt;$AE$2), "Yes", "No")</f>
        <v>No</v>
      </c>
      <c r="N603" s="3"/>
      <c r="O603" s="3" t="b">
        <f>AND(Table1689106[[#This Row],[Measured Value]]&gt;Table1689106[[#This Row],[Mean Value]],D602&gt;E602,D601&gt;E601,D600&gt;E600,D599&gt;E599,D598&gt;E598,D597&gt;E597,D596&gt;E596)</f>
        <v>0</v>
      </c>
      <c r="P603" s="3" t="b">
        <f>AND(Table1689106[[#This Row],[Measured Value]]&lt;Table1689106[[#This Row],[Mean Value]],D602&lt;E602,D601&lt;E601,D600&lt;E600,D599&lt;E599,D598&lt;E598,D597&lt;E597,D596&lt;E596)</f>
        <v>1</v>
      </c>
      <c r="Q603" s="3" t="b">
        <f>AND(Table1689106[[#This Row],[Measured Value]]&gt;E602,E602&gt;E601,E601&gt;E600,E600&gt;E599,E599&gt;E598)</f>
        <v>0</v>
      </c>
      <c r="R603" s="3" t="b">
        <f>AND(Table1689106[[#This Row],[Measured Value]]&lt;E602,E602&lt;E601,E601&lt;E600,E600&lt;E599,E599&lt;E598)</f>
        <v>0</v>
      </c>
      <c r="S603" s="3" t="b">
        <f>AND(Table1689106[[#This Row],[Measured Value]]&gt;E602,E602&lt;E601,E601&gt;E600,E600&lt;E599,E599&gt;E598,E598&lt;E597,E597&gt;E596,E596&lt;E595,E595&gt;E594,E594&lt;E593,E593&gt;E592,E592&lt;E591,E591&gt;E590)</f>
        <v>0</v>
      </c>
      <c r="T603" s="3" t="b">
        <f>AND(Table1689106[[#This Row],[Measured Value]]&lt;F602,F602&gt;F601,F601&lt;F600,F600&gt;F599,F599&lt;F598,F598&gt;F597,F597&lt;F596,F596&gt;F595,F595&lt;F594,F594&gt;F593,F593&lt;F592,F592&gt;F591,F591&lt;F590)</f>
        <v>0</v>
      </c>
    </row>
    <row r="604" spans="1:20" x14ac:dyDescent="0.25">
      <c r="A604" s="2">
        <v>43388</v>
      </c>
      <c r="B604" s="17">
        <v>1340</v>
      </c>
      <c r="C604" s="21" t="s">
        <v>30</v>
      </c>
      <c r="D604" s="25">
        <v>3.48</v>
      </c>
      <c r="E604" s="22">
        <f>'[1]pH meter #2__083118AM'!$O$2</f>
        <v>3.5073563535911592</v>
      </c>
      <c r="F6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43388.569444444445</v>
      </c>
      <c r="G604" s="6">
        <f>Table1689106[[#This Row],[Mean Value]]+$V$2</f>
        <v>3.527303060242065</v>
      </c>
      <c r="H604" s="6">
        <f>Table1689106[[#This Row],[Mean Value]]-$V$2</f>
        <v>3.4874096469402533</v>
      </c>
      <c r="I604" s="26">
        <f>Table1689106[[#This Row],[Mean Value]]+$W$2</f>
        <v>3.5472497668929703</v>
      </c>
      <c r="J604" s="26">
        <f>Table1689106[[#This Row],[Mean Value]]-($W$2)</f>
        <v>3.467462940289348</v>
      </c>
      <c r="K604" s="8">
        <f>Table1689106[[#This Row],[Mean Value]]+$X$2</f>
        <v>3.5671964735438761</v>
      </c>
      <c r="L604" s="9">
        <f>Table1689106[[#This Row],[Mean Value]]-$X$2</f>
        <v>3.4475162336384422</v>
      </c>
      <c r="M604" s="23" t="str">
        <f t="array" ref="M604">IF(OR(D604&lt;$AF$2, D604&gt;$AE$2), "Yes", "No")</f>
        <v>No</v>
      </c>
      <c r="N604" s="3"/>
      <c r="O604" s="3" t="b">
        <f>AND(Table1689106[[#This Row],[Measured Value]]&gt;Table1689106[[#This Row],[Mean Value]],D603&gt;E603,D602&gt;E602,D601&gt;E601,D600&gt;E600,D599&gt;E599,D598&gt;E598,D597&gt;E597)</f>
        <v>0</v>
      </c>
      <c r="P604" s="3" t="b">
        <f>AND(Table1689106[[#This Row],[Measured Value]]&lt;Table1689106[[#This Row],[Mean Value]],D603&lt;E603,D602&lt;E602,D601&lt;E601,D600&lt;E600,D599&lt;E599,D598&lt;E598,D597&lt;E597)</f>
        <v>1</v>
      </c>
      <c r="Q604" s="3" t="b">
        <f>AND(Table1689106[[#This Row],[Measured Value]]&gt;E603,E603&gt;E602,E602&gt;E601,E601&gt;E600,E600&gt;E599)</f>
        <v>0</v>
      </c>
      <c r="R604" s="3" t="b">
        <f>AND(Table1689106[[#This Row],[Measured Value]]&lt;E603,E603&lt;E602,E602&lt;E601,E601&lt;E600,E600&lt;E599)</f>
        <v>0</v>
      </c>
      <c r="S604" s="3" t="b">
        <f>AND(Table1689106[[#This Row],[Measured Value]]&gt;E603,E603&lt;E602,E602&gt;E601,E601&lt;E600,E600&gt;E599,E599&lt;E598,E598&gt;E597,E597&lt;E596,E596&gt;E595,E595&lt;E594,E594&gt;E593,E593&lt;E592,E592&gt;E591)</f>
        <v>0</v>
      </c>
      <c r="T604" s="3" t="b">
        <f>AND(Table1689106[[#This Row],[Measured Value]]&lt;F603,F603&gt;F602,F602&lt;F601,F601&gt;F600,F600&lt;F599,F599&gt;F598,F598&lt;F597,F597&gt;F596,F596&lt;F595,F595&gt;F594,F594&lt;F593,F593&gt;F592,F592&lt;F591)</f>
        <v>0</v>
      </c>
    </row>
    <row r="605" spans="1:20" x14ac:dyDescent="0.25">
      <c r="A605" s="2">
        <v>43388</v>
      </c>
      <c r="B605" s="17">
        <v>1404</v>
      </c>
      <c r="C605" s="21" t="s">
        <v>40</v>
      </c>
      <c r="D605" s="25">
        <v>3.49</v>
      </c>
      <c r="E605" s="22">
        <f>'[1]pH meter #2__083118AM'!$O$2</f>
        <v>3.5073563535911592</v>
      </c>
      <c r="F6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43388.586111111108</v>
      </c>
      <c r="G605" s="6">
        <f>Table1689106[[#This Row],[Mean Value]]+$V$2</f>
        <v>3.527303060242065</v>
      </c>
      <c r="H605" s="6">
        <f>Table1689106[[#This Row],[Mean Value]]-$V$2</f>
        <v>3.4874096469402533</v>
      </c>
      <c r="I605" s="26">
        <f>Table1689106[[#This Row],[Mean Value]]+$W$2</f>
        <v>3.5472497668929703</v>
      </c>
      <c r="J605" s="26">
        <f>Table1689106[[#This Row],[Mean Value]]-($W$2)</f>
        <v>3.467462940289348</v>
      </c>
      <c r="K605" s="8">
        <f>Table1689106[[#This Row],[Mean Value]]+$X$2</f>
        <v>3.5671964735438761</v>
      </c>
      <c r="L605" s="9">
        <f>Table1689106[[#This Row],[Mean Value]]-$X$2</f>
        <v>3.4475162336384422</v>
      </c>
      <c r="M605" s="23" t="str">
        <f t="array" ref="M605">IF(OR(D605&lt;$AF$2, D605&gt;$AE$2), "Yes", "No")</f>
        <v>No</v>
      </c>
      <c r="N605" s="3"/>
      <c r="O605" s="3" t="b">
        <f>AND(Table1689106[[#This Row],[Measured Value]]&gt;Table1689106[[#This Row],[Mean Value]],D604&gt;E604,D603&gt;E603,D602&gt;E602,D601&gt;E601,D600&gt;E600,D599&gt;E599,D598&gt;E598)</f>
        <v>0</v>
      </c>
      <c r="P605" s="3" t="b">
        <f>AND(Table1689106[[#This Row],[Measured Value]]&lt;Table1689106[[#This Row],[Mean Value]],D604&lt;E604,D603&lt;E603,D602&lt;E602,D601&lt;E601,D600&lt;E600,D599&lt;E599,D598&lt;E598)</f>
        <v>1</v>
      </c>
      <c r="Q605" s="3" t="b">
        <f>AND(Table1689106[[#This Row],[Measured Value]]&gt;E604,E604&gt;E603,E603&gt;E602,E602&gt;E601,E601&gt;E600)</f>
        <v>0</v>
      </c>
      <c r="R605" s="3" t="b">
        <f>AND(Table1689106[[#This Row],[Measured Value]]&lt;E604,E604&lt;E603,E603&lt;E602,E602&lt;E601,E601&lt;E600)</f>
        <v>0</v>
      </c>
      <c r="S605" s="3" t="b">
        <f>AND(Table1689106[[#This Row],[Measured Value]]&gt;E604,E604&lt;E603,E603&gt;E602,E602&lt;E601,E601&gt;E600,E600&lt;E599,E599&gt;E598,E598&lt;E597,E597&gt;E596,E596&lt;E595,E595&gt;E594,E594&lt;E593,E593&gt;E592)</f>
        <v>0</v>
      </c>
      <c r="T605" s="3" t="b">
        <f>AND(Table1689106[[#This Row],[Measured Value]]&lt;F604,F604&gt;F603,F603&lt;F602,F602&gt;F601,F601&lt;F600,F600&gt;F599,F599&lt;F598,F598&gt;F597,F597&lt;F596,F596&gt;F595,F595&lt;F594,F594&gt;F593,F593&lt;F592)</f>
        <v>0</v>
      </c>
    </row>
    <row r="606" spans="1:20" x14ac:dyDescent="0.25">
      <c r="A606" s="2">
        <v>43388</v>
      </c>
      <c r="B606" s="17">
        <v>1434</v>
      </c>
      <c r="C606" s="21" t="s">
        <v>40</v>
      </c>
      <c r="D606" s="25">
        <v>3.49</v>
      </c>
      <c r="E606" s="22">
        <f>'[1]pH meter #2__083118AM'!$O$2</f>
        <v>3.5073563535911592</v>
      </c>
      <c r="F6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43388.606944444444</v>
      </c>
      <c r="G606" s="6">
        <f>Table1689106[[#This Row],[Mean Value]]+$V$2</f>
        <v>3.527303060242065</v>
      </c>
      <c r="H606" s="6">
        <f>Table1689106[[#This Row],[Mean Value]]-$V$2</f>
        <v>3.4874096469402533</v>
      </c>
      <c r="I606" s="26">
        <f>Table1689106[[#This Row],[Mean Value]]+$W$2</f>
        <v>3.5472497668929703</v>
      </c>
      <c r="J606" s="26">
        <f>Table1689106[[#This Row],[Mean Value]]-($W$2)</f>
        <v>3.467462940289348</v>
      </c>
      <c r="K606" s="8">
        <f>Table1689106[[#This Row],[Mean Value]]+$X$2</f>
        <v>3.5671964735438761</v>
      </c>
      <c r="L606" s="9">
        <f>Table1689106[[#This Row],[Mean Value]]-$X$2</f>
        <v>3.4475162336384422</v>
      </c>
      <c r="M606" s="23" t="str">
        <f t="array" ref="M606">IF(OR(D606&lt;$AF$2, D606&gt;$AE$2), "Yes", "No")</f>
        <v>No</v>
      </c>
      <c r="N606" s="3"/>
      <c r="O606" s="3" t="b">
        <f>AND(Table1689106[[#This Row],[Measured Value]]&gt;Table1689106[[#This Row],[Mean Value]],D605&gt;E605,D604&gt;E604,D603&gt;E603,D602&gt;E602,D601&gt;E601,D600&gt;E600,D599&gt;E599)</f>
        <v>0</v>
      </c>
      <c r="P606" s="3" t="b">
        <f>AND(Table1689106[[#This Row],[Measured Value]]&lt;Table1689106[[#This Row],[Mean Value]],D605&lt;E605,D604&lt;E604,D603&lt;E603,D602&lt;E602,D601&lt;E601,D600&lt;E600,D599&lt;E599)</f>
        <v>1</v>
      </c>
      <c r="Q606" s="3" t="b">
        <f>AND(Table1689106[[#This Row],[Measured Value]]&gt;E605,E605&gt;E604,E604&gt;E603,E603&gt;E602,E602&gt;E601)</f>
        <v>0</v>
      </c>
      <c r="R606" s="3" t="b">
        <f>AND(Table1689106[[#This Row],[Measured Value]]&lt;E605,E605&lt;E604,E604&lt;E603,E603&lt;E602,E602&lt;E601)</f>
        <v>0</v>
      </c>
      <c r="S606" s="3" t="b">
        <f>AND(Table1689106[[#This Row],[Measured Value]]&gt;E605,E605&lt;E604,E604&gt;E603,E603&lt;E602,E602&gt;E601,E601&lt;E600,E600&gt;E599,E599&lt;E598,E598&gt;E597,E597&lt;E596,E596&gt;E595,E595&lt;E594,E594&gt;E593)</f>
        <v>0</v>
      </c>
      <c r="T606" s="3" t="b">
        <f>AND(Table1689106[[#This Row],[Measured Value]]&lt;F605,F605&gt;F604,F604&lt;F603,F603&gt;F602,F602&lt;F601,F601&gt;F600,F600&lt;F599,F599&gt;F598,F598&lt;F597,F597&gt;F596,F596&lt;F595,F595&gt;F594,F594&lt;F593)</f>
        <v>0</v>
      </c>
    </row>
    <row r="607" spans="1:20" x14ac:dyDescent="0.25">
      <c r="A607" s="2">
        <v>43388</v>
      </c>
      <c r="B607" s="17">
        <v>1445</v>
      </c>
      <c r="C607" s="21" t="s">
        <v>39</v>
      </c>
      <c r="D607" s="25">
        <v>3.45</v>
      </c>
      <c r="E607" s="22">
        <f>'[1]pH meter #2__083118AM'!$O$2</f>
        <v>3.5073563535911592</v>
      </c>
      <c r="F6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43388.614583333336</v>
      </c>
      <c r="G607" s="6">
        <f>Table1689106[[#This Row],[Mean Value]]+$V$2</f>
        <v>3.527303060242065</v>
      </c>
      <c r="H607" s="6">
        <f>Table1689106[[#This Row],[Mean Value]]-$V$2</f>
        <v>3.4874096469402533</v>
      </c>
      <c r="I607" s="26">
        <f>Table1689106[[#This Row],[Mean Value]]+$W$2</f>
        <v>3.5472497668929703</v>
      </c>
      <c r="J607" s="26">
        <f>Table1689106[[#This Row],[Mean Value]]-($W$2)</f>
        <v>3.467462940289348</v>
      </c>
      <c r="K607" s="8">
        <f>Table1689106[[#This Row],[Mean Value]]+$X$2</f>
        <v>3.5671964735438761</v>
      </c>
      <c r="L607" s="9">
        <f>Table1689106[[#This Row],[Mean Value]]-$X$2</f>
        <v>3.4475162336384422</v>
      </c>
      <c r="M607" s="23" t="str">
        <f t="array" ref="M607">IF(OR(D607&lt;$AF$2, D607&gt;$AE$2), "Yes", "No")</f>
        <v>No</v>
      </c>
      <c r="N607" s="3"/>
      <c r="O607" s="3" t="b">
        <f>AND(Table1689106[[#This Row],[Measured Value]]&gt;Table1689106[[#This Row],[Mean Value]],D606&gt;E606,D605&gt;E605,D604&gt;E604,D603&gt;E603,D602&gt;E602,D601&gt;E601,D600&gt;E600)</f>
        <v>0</v>
      </c>
      <c r="P607" s="3" t="b">
        <f>AND(Table1689106[[#This Row],[Measured Value]]&lt;Table1689106[[#This Row],[Mean Value]],D606&lt;E606,D605&lt;E605,D604&lt;E604,D603&lt;E603,D602&lt;E602,D601&lt;E601,D600&lt;E600)</f>
        <v>1</v>
      </c>
      <c r="Q607" s="3" t="b">
        <f>AND(Table1689106[[#This Row],[Measured Value]]&gt;E606,E606&gt;E605,E605&gt;E604,E604&gt;E603,E603&gt;E602)</f>
        <v>0</v>
      </c>
      <c r="R607" s="3" t="b">
        <f>AND(Table1689106[[#This Row],[Measured Value]]&lt;E606,E606&lt;E605,E605&lt;E604,E604&lt;E603,E603&lt;E602)</f>
        <v>0</v>
      </c>
      <c r="S607" s="3" t="b">
        <f>AND(Table1689106[[#This Row],[Measured Value]]&gt;E606,E606&lt;E605,E605&gt;E604,E604&lt;E603,E603&gt;E602,E602&lt;E601,E601&gt;E600,E600&lt;E599,E599&gt;E598,E598&lt;E597,E597&gt;E596,E596&lt;E595,E595&gt;E594)</f>
        <v>0</v>
      </c>
      <c r="T607" s="3" t="b">
        <f>AND(Table1689106[[#This Row],[Measured Value]]&lt;F606,F606&gt;F605,F605&lt;F604,F604&gt;F603,F603&lt;F602,F602&gt;F601,F601&lt;F600,F600&gt;F599,F599&lt;F598,F598&gt;F597,F597&lt;F596,F596&gt;F595,F595&lt;F594)</f>
        <v>0</v>
      </c>
    </row>
    <row r="608" spans="1:20" x14ac:dyDescent="0.25">
      <c r="A608" s="2">
        <v>43388</v>
      </c>
      <c r="B608" s="17">
        <v>1520</v>
      </c>
      <c r="C608" s="21" t="s">
        <v>34</v>
      </c>
      <c r="D608" s="25">
        <v>3.51</v>
      </c>
      <c r="E608" s="22">
        <f>'[1]pH meter #2__083118AM'!$O$2</f>
        <v>3.5073563535911592</v>
      </c>
      <c r="F6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43388.638888888891</v>
      </c>
      <c r="G608" s="6">
        <f>Table1689106[[#This Row],[Mean Value]]+$V$2</f>
        <v>3.527303060242065</v>
      </c>
      <c r="H608" s="6">
        <f>Table1689106[[#This Row],[Mean Value]]-$V$2</f>
        <v>3.4874096469402533</v>
      </c>
      <c r="I608" s="26">
        <f>Table1689106[[#This Row],[Mean Value]]+$W$2</f>
        <v>3.5472497668929703</v>
      </c>
      <c r="J608" s="26">
        <f>Table1689106[[#This Row],[Mean Value]]-($W$2)</f>
        <v>3.467462940289348</v>
      </c>
      <c r="K608" s="8">
        <f>Table1689106[[#This Row],[Mean Value]]+$X$2</f>
        <v>3.5671964735438761</v>
      </c>
      <c r="L608" s="9">
        <f>Table1689106[[#This Row],[Mean Value]]-$X$2</f>
        <v>3.4475162336384422</v>
      </c>
      <c r="M608" s="23" t="str">
        <f t="array" ref="M608">IF(OR(D608&lt;$AF$2, D608&gt;$AE$2), "Yes", "No")</f>
        <v>No</v>
      </c>
      <c r="N608" s="3"/>
      <c r="O608" s="3" t="b">
        <f>AND(Table1689106[[#This Row],[Measured Value]]&gt;Table1689106[[#This Row],[Mean Value]],D607&gt;E607,D606&gt;E606,D605&gt;E605,D604&gt;E604,D603&gt;E603,D602&gt;E602,D601&gt;E601)</f>
        <v>0</v>
      </c>
      <c r="P608" s="3" t="b">
        <f>AND(Table1689106[[#This Row],[Measured Value]]&lt;Table1689106[[#This Row],[Mean Value]],D607&lt;E607,D606&lt;E606,D605&lt;E605,D604&lt;E604,D603&lt;E603,D602&lt;E602,D601&lt;E601)</f>
        <v>0</v>
      </c>
      <c r="Q608" s="3" t="b">
        <f>AND(Table1689106[[#This Row],[Measured Value]]&gt;E607,E607&gt;E606,E606&gt;E605,E605&gt;E604,E604&gt;E603)</f>
        <v>0</v>
      </c>
      <c r="R608" s="3" t="b">
        <f>AND(Table1689106[[#This Row],[Measured Value]]&lt;E607,E607&lt;E606,E606&lt;E605,E605&lt;E604,E604&lt;E603)</f>
        <v>0</v>
      </c>
      <c r="S608" s="3" t="b">
        <f>AND(Table1689106[[#This Row],[Measured Value]]&gt;E607,E607&lt;E606,E606&gt;E605,E605&lt;E604,E604&gt;E603,E603&lt;E602,E602&gt;E601,E601&lt;E600,E600&gt;E599,E599&lt;E598,E598&gt;E597,E597&lt;E596,E596&gt;E595)</f>
        <v>0</v>
      </c>
      <c r="T608" s="3" t="b">
        <f>AND(Table1689106[[#This Row],[Measured Value]]&lt;F607,F607&gt;F606,F606&lt;F605,F605&gt;F604,F604&lt;F603,F603&gt;F602,F602&lt;F601,F601&gt;F600,F600&lt;F599,F599&gt;F598,F598&lt;F597,F597&gt;F596,F596&lt;F595)</f>
        <v>0</v>
      </c>
    </row>
    <row r="609" spans="1:20" x14ac:dyDescent="0.25">
      <c r="A609" s="2">
        <v>43388</v>
      </c>
      <c r="B609" s="17">
        <v>1547</v>
      </c>
      <c r="C609" s="21" t="s">
        <v>44</v>
      </c>
      <c r="D609" s="25">
        <v>3.51</v>
      </c>
      <c r="E609" s="22">
        <f>'[1]pH meter #2__083118AM'!$O$2</f>
        <v>3.5073563535911592</v>
      </c>
      <c r="F6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43388.657638888886</v>
      </c>
      <c r="G609" s="6">
        <f>Table1689106[[#This Row],[Mean Value]]+$V$2</f>
        <v>3.527303060242065</v>
      </c>
      <c r="H609" s="6">
        <f>Table1689106[[#This Row],[Mean Value]]-$V$2</f>
        <v>3.4874096469402533</v>
      </c>
      <c r="I609" s="26">
        <f>Table1689106[[#This Row],[Mean Value]]+$W$2</f>
        <v>3.5472497668929703</v>
      </c>
      <c r="J609" s="26">
        <f>Table1689106[[#This Row],[Mean Value]]-($W$2)</f>
        <v>3.467462940289348</v>
      </c>
      <c r="K609" s="8">
        <f>Table1689106[[#This Row],[Mean Value]]+$X$2</f>
        <v>3.5671964735438761</v>
      </c>
      <c r="L609" s="9">
        <f>Table1689106[[#This Row],[Mean Value]]-$X$2</f>
        <v>3.4475162336384422</v>
      </c>
      <c r="M609" s="23" t="str">
        <f t="array" ref="M609">IF(OR(D609&lt;$AF$2, D609&gt;$AE$2), "Yes", "No")</f>
        <v>No</v>
      </c>
      <c r="N609" s="3"/>
      <c r="O609" s="3" t="b">
        <f>AND(Table1689106[[#This Row],[Measured Value]]&gt;Table1689106[[#This Row],[Mean Value]],D608&gt;E608,D607&gt;E607,D606&gt;E606,D605&gt;E605,D604&gt;E604,D603&gt;E603,D602&gt;E602)</f>
        <v>0</v>
      </c>
      <c r="P609" s="3" t="b">
        <f>AND(Table1689106[[#This Row],[Measured Value]]&lt;Table1689106[[#This Row],[Mean Value]],D608&lt;E608,D607&lt;E607,D606&lt;E606,D605&lt;E605,D604&lt;E604,D603&lt;E603,D602&lt;E602)</f>
        <v>0</v>
      </c>
      <c r="Q609" s="3" t="b">
        <f>AND(Table1689106[[#This Row],[Measured Value]]&gt;E608,E608&gt;E607,E607&gt;E606,E606&gt;E605,E605&gt;E604)</f>
        <v>0</v>
      </c>
      <c r="R609" s="3" t="b">
        <f>AND(Table1689106[[#This Row],[Measured Value]]&lt;E608,E608&lt;E607,E607&lt;E606,E606&lt;E605,E605&lt;E604)</f>
        <v>0</v>
      </c>
      <c r="S609" s="3" t="b">
        <f>AND(Table1689106[[#This Row],[Measured Value]]&gt;E608,E608&lt;E607,E607&gt;E606,E606&lt;E605,E605&gt;E604,E604&lt;E603,E603&gt;E602,E602&lt;E601,E601&gt;E600,E600&lt;E599,E599&gt;E598,E598&lt;E597,E597&gt;E596)</f>
        <v>0</v>
      </c>
      <c r="T609" s="3" t="b">
        <f>AND(Table1689106[[#This Row],[Measured Value]]&lt;F608,F608&gt;F607,F607&lt;F606,F606&gt;F605,F605&lt;F604,F604&gt;F603,F603&lt;F602,F602&gt;F601,F601&lt;F600,F600&gt;F599,F599&lt;F598,F598&gt;F597,F597&lt;F596)</f>
        <v>0</v>
      </c>
    </row>
    <row r="610" spans="1:20" x14ac:dyDescent="0.25">
      <c r="A610" s="2">
        <v>43388</v>
      </c>
      <c r="B610" s="17">
        <v>1619</v>
      </c>
      <c r="C610" s="21" t="s">
        <v>34</v>
      </c>
      <c r="D610" s="25">
        <v>3.53</v>
      </c>
      <c r="E610" s="22">
        <f>'[1]pH meter #2__083118AM'!$O$2</f>
        <v>3.5073563535911592</v>
      </c>
      <c r="F6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43388.679861111108</v>
      </c>
      <c r="G610" s="6">
        <f>Table1689106[[#This Row],[Mean Value]]+$V$2</f>
        <v>3.527303060242065</v>
      </c>
      <c r="H610" s="6">
        <f>Table1689106[[#This Row],[Mean Value]]-$V$2</f>
        <v>3.4874096469402533</v>
      </c>
      <c r="I610" s="26">
        <f>Table1689106[[#This Row],[Mean Value]]+$W$2</f>
        <v>3.5472497668929703</v>
      </c>
      <c r="J610" s="26">
        <f>Table1689106[[#This Row],[Mean Value]]-($W$2)</f>
        <v>3.467462940289348</v>
      </c>
      <c r="K610" s="8">
        <f>Table1689106[[#This Row],[Mean Value]]+$X$2</f>
        <v>3.5671964735438761</v>
      </c>
      <c r="L610" s="9">
        <f>Table1689106[[#This Row],[Mean Value]]-$X$2</f>
        <v>3.4475162336384422</v>
      </c>
      <c r="M610" s="23" t="str">
        <f t="array" ref="M610">IF(OR(D610&lt;$AF$2, D610&gt;$AE$2), "Yes", "No")</f>
        <v>No</v>
      </c>
      <c r="N610" s="3"/>
      <c r="O610" s="3" t="b">
        <f>AND(Table1689106[[#This Row],[Measured Value]]&gt;Table1689106[[#This Row],[Mean Value]],D609&gt;E609,D608&gt;E608,D607&gt;E607,D606&gt;E606,D605&gt;E605,D604&gt;E604,D603&gt;E603)</f>
        <v>0</v>
      </c>
      <c r="P610" s="3" t="b">
        <f>AND(Table1689106[[#This Row],[Measured Value]]&lt;Table1689106[[#This Row],[Mean Value]],D609&lt;E609,D608&lt;E608,D607&lt;E607,D606&lt;E606,D605&lt;E605,D604&lt;E604,D603&lt;E603)</f>
        <v>0</v>
      </c>
      <c r="Q610" s="3" t="b">
        <f>AND(Table1689106[[#This Row],[Measured Value]]&gt;E609,E609&gt;E608,E608&gt;E607,E607&gt;E606,E606&gt;E605)</f>
        <v>0</v>
      </c>
      <c r="R610" s="3" t="b">
        <f>AND(Table1689106[[#This Row],[Measured Value]]&lt;E609,E609&lt;E608,E608&lt;E607,E607&lt;E606,E606&lt;E605)</f>
        <v>0</v>
      </c>
      <c r="S610" s="3" t="b">
        <f>AND(Table1689106[[#This Row],[Measured Value]]&gt;E609,E609&lt;E608,E608&gt;E607,E607&lt;E606,E606&gt;E605,E605&lt;E604,E604&gt;E603,E603&lt;E602,E602&gt;E601,E601&lt;E600,E600&gt;E599,E599&lt;E598,E598&gt;E597)</f>
        <v>0</v>
      </c>
      <c r="T610" s="3" t="b">
        <f>AND(Table1689106[[#This Row],[Measured Value]]&lt;F609,F609&gt;F608,F608&lt;F607,F607&gt;F606,F606&lt;F605,F605&gt;F604,F604&lt;F603,F603&gt;F602,F602&lt;F601,F601&gt;F600,F600&lt;F599,F599&gt;F598,F598&lt;F597)</f>
        <v>0</v>
      </c>
    </row>
    <row r="611" spans="1:20" x14ac:dyDescent="0.25">
      <c r="A611" s="2">
        <v>43388</v>
      </c>
      <c r="B611" s="17">
        <v>1627</v>
      </c>
      <c r="C611" s="21" t="s">
        <v>44</v>
      </c>
      <c r="D611" s="25">
        <v>3.51</v>
      </c>
      <c r="E611" s="22">
        <f>'[1]pH meter #2__083118AM'!$O$2</f>
        <v>3.5073563535911592</v>
      </c>
      <c r="F6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43388.685416666667</v>
      </c>
      <c r="G611" s="6">
        <f>Table1689106[[#This Row],[Mean Value]]+$V$2</f>
        <v>3.527303060242065</v>
      </c>
      <c r="H611" s="6">
        <f>Table1689106[[#This Row],[Mean Value]]-$V$2</f>
        <v>3.4874096469402533</v>
      </c>
      <c r="I611" s="26">
        <f>Table1689106[[#This Row],[Mean Value]]+$W$2</f>
        <v>3.5472497668929703</v>
      </c>
      <c r="J611" s="26">
        <f>Table1689106[[#This Row],[Mean Value]]-($W$2)</f>
        <v>3.467462940289348</v>
      </c>
      <c r="K611" s="8">
        <f>Table1689106[[#This Row],[Mean Value]]+$X$2</f>
        <v>3.5671964735438761</v>
      </c>
      <c r="L611" s="9">
        <f>Table1689106[[#This Row],[Mean Value]]-$X$2</f>
        <v>3.4475162336384422</v>
      </c>
      <c r="M611" s="23" t="str">
        <f t="array" ref="M611">IF(OR(D611&lt;$AF$2, D611&gt;$AE$2), "Yes", "No")</f>
        <v>No</v>
      </c>
      <c r="N611" s="3"/>
      <c r="O611" s="3" t="b">
        <f>AND(Table1689106[[#This Row],[Measured Value]]&gt;Table1689106[[#This Row],[Mean Value]],D610&gt;E610,D609&gt;E609,D608&gt;E608,D607&gt;E607,D606&gt;E606,D605&gt;E605,D604&gt;E604)</f>
        <v>0</v>
      </c>
      <c r="P611" s="3" t="b">
        <f>AND(Table1689106[[#This Row],[Measured Value]]&lt;Table1689106[[#This Row],[Mean Value]],D610&lt;E610,D609&lt;E609,D608&lt;E608,D607&lt;E607,D606&lt;E606,D605&lt;E605,D604&lt;E604)</f>
        <v>0</v>
      </c>
      <c r="Q611" s="3" t="b">
        <f>AND(Table1689106[[#This Row],[Measured Value]]&gt;E610,E610&gt;E609,E609&gt;E608,E608&gt;E607,E607&gt;E606)</f>
        <v>0</v>
      </c>
      <c r="R611" s="3" t="b">
        <f>AND(Table1689106[[#This Row],[Measured Value]]&lt;E610,E610&lt;E609,E609&lt;E608,E608&lt;E607,E607&lt;E606)</f>
        <v>0</v>
      </c>
      <c r="S611" s="3" t="b">
        <f>AND(Table1689106[[#This Row],[Measured Value]]&gt;E610,E610&lt;E609,E609&gt;E608,E608&lt;E607,E607&gt;E606,E606&lt;E605,E605&gt;E604,E604&lt;E603,E603&gt;E602,E602&lt;E601,E601&gt;E600,E600&lt;E599,E599&gt;E598)</f>
        <v>0</v>
      </c>
      <c r="T611" s="3" t="b">
        <f>AND(Table1689106[[#This Row],[Measured Value]]&lt;F610,F610&gt;F609,F609&lt;F608,F608&gt;F607,F607&lt;F606,F606&gt;F605,F605&lt;F604,F604&gt;F603,F603&lt;F602,F602&gt;F601,F601&lt;F600,F600&gt;F599,F599&lt;F598)</f>
        <v>0</v>
      </c>
    </row>
    <row r="612" spans="1:20" x14ac:dyDescent="0.25">
      <c r="A612" s="2">
        <v>43388</v>
      </c>
      <c r="B612" s="17">
        <v>1635</v>
      </c>
      <c r="C612" s="21" t="s">
        <v>34</v>
      </c>
      <c r="D612" s="25">
        <v>3.53</v>
      </c>
      <c r="E612" s="22">
        <f>'[1]pH meter #2__083118AM'!$O$2</f>
        <v>3.5073563535911592</v>
      </c>
      <c r="F6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43388.690972222219</v>
      </c>
      <c r="G612" s="6">
        <f>Table1689106[[#This Row],[Mean Value]]+$V$2</f>
        <v>3.527303060242065</v>
      </c>
      <c r="H612" s="6">
        <f>Table1689106[[#This Row],[Mean Value]]-$V$2</f>
        <v>3.4874096469402533</v>
      </c>
      <c r="I612" s="26">
        <f>Table1689106[[#This Row],[Mean Value]]+$W$2</f>
        <v>3.5472497668929703</v>
      </c>
      <c r="J612" s="26">
        <f>Table1689106[[#This Row],[Mean Value]]-($W$2)</f>
        <v>3.467462940289348</v>
      </c>
      <c r="K612" s="8">
        <f>Table1689106[[#This Row],[Mean Value]]+$X$2</f>
        <v>3.5671964735438761</v>
      </c>
      <c r="L612" s="9">
        <f>Table1689106[[#This Row],[Mean Value]]-$X$2</f>
        <v>3.4475162336384422</v>
      </c>
      <c r="M612" s="23" t="str">
        <f t="array" ref="M612">IF(OR(D612&lt;$AF$2, D612&gt;$AE$2), "Yes", "No")</f>
        <v>No</v>
      </c>
      <c r="N612" s="3"/>
      <c r="O612" s="3" t="b">
        <f>AND(Table1689106[[#This Row],[Measured Value]]&gt;Table1689106[[#This Row],[Mean Value]],D611&gt;E611,D610&gt;E610,D609&gt;E609,D608&gt;E608,D607&gt;E607,D606&gt;E606,D605&gt;E605)</f>
        <v>0</v>
      </c>
      <c r="P612" s="3" t="b">
        <f>AND(Table1689106[[#This Row],[Measured Value]]&lt;Table1689106[[#This Row],[Mean Value]],D611&lt;E611,D610&lt;E610,D609&lt;E609,D608&lt;E608,D607&lt;E607,D606&lt;E606,D605&lt;E605)</f>
        <v>0</v>
      </c>
      <c r="Q612" s="3" t="b">
        <f>AND(Table1689106[[#This Row],[Measured Value]]&gt;E611,E611&gt;E610,E610&gt;E609,E609&gt;E608,E608&gt;E607)</f>
        <v>0</v>
      </c>
      <c r="R612" s="3" t="b">
        <f>AND(Table1689106[[#This Row],[Measured Value]]&lt;E611,E611&lt;E610,E610&lt;E609,E609&lt;E608,E608&lt;E607)</f>
        <v>0</v>
      </c>
      <c r="S612" s="3" t="b">
        <f>AND(Table1689106[[#This Row],[Measured Value]]&gt;E611,E611&lt;E610,E610&gt;E609,E609&lt;E608,E608&gt;E607,E607&lt;E606,E606&gt;E605,E605&lt;E604,E604&gt;E603,E603&lt;E602,E602&gt;E601,E601&lt;E600,E600&gt;E599)</f>
        <v>0</v>
      </c>
      <c r="T612" s="3" t="b">
        <f>AND(Table1689106[[#This Row],[Measured Value]]&lt;F611,F611&gt;F610,F610&lt;F609,F609&gt;F608,F608&lt;F607,F607&gt;F606,F606&lt;F605,F605&gt;F604,F604&lt;F603,F603&gt;F602,F602&lt;F601,F601&gt;F600,F600&lt;F599)</f>
        <v>0</v>
      </c>
    </row>
    <row r="613" spans="1:20" x14ac:dyDescent="0.25">
      <c r="A613" s="2">
        <v>43388</v>
      </c>
      <c r="B613" s="17">
        <v>1705</v>
      </c>
      <c r="C613" s="21" t="s">
        <v>34</v>
      </c>
      <c r="D613" s="25">
        <v>3.53</v>
      </c>
      <c r="E613" s="22">
        <f>'[1]pH meter #2__083118AM'!$O$2</f>
        <v>3.5073563535911592</v>
      </c>
      <c r="F6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43388.711805555555</v>
      </c>
      <c r="G613" s="6">
        <f>Table1689106[[#This Row],[Mean Value]]+$V$2</f>
        <v>3.527303060242065</v>
      </c>
      <c r="H613" s="6">
        <f>Table1689106[[#This Row],[Mean Value]]-$V$2</f>
        <v>3.4874096469402533</v>
      </c>
      <c r="I613" s="26">
        <f>Table1689106[[#This Row],[Mean Value]]+$W$2</f>
        <v>3.5472497668929703</v>
      </c>
      <c r="J613" s="26">
        <f>Table1689106[[#This Row],[Mean Value]]-($W$2)</f>
        <v>3.467462940289348</v>
      </c>
      <c r="K613" s="8">
        <f>Table1689106[[#This Row],[Mean Value]]+$X$2</f>
        <v>3.5671964735438761</v>
      </c>
      <c r="L613" s="9">
        <f>Table1689106[[#This Row],[Mean Value]]-$X$2</f>
        <v>3.4475162336384422</v>
      </c>
      <c r="M613" s="23" t="str">
        <f t="array" ref="M613">IF(OR(D613&lt;$AF$2, D613&gt;$AE$2), "Yes", "No")</f>
        <v>No</v>
      </c>
      <c r="N613" s="3"/>
      <c r="O613" s="3" t="b">
        <f>AND(Table1689106[[#This Row],[Measured Value]]&gt;Table1689106[[#This Row],[Mean Value]],D612&gt;E612,D611&gt;E611,D610&gt;E610,D609&gt;E609,D608&gt;E608,D607&gt;E607,D606&gt;E606)</f>
        <v>0</v>
      </c>
      <c r="P613" s="3" t="b">
        <f>AND(Table1689106[[#This Row],[Measured Value]]&lt;Table1689106[[#This Row],[Mean Value]],D612&lt;E612,D611&lt;E611,D610&lt;E610,D609&lt;E609,D608&lt;E608,D607&lt;E607,D606&lt;E606)</f>
        <v>0</v>
      </c>
      <c r="Q613" s="3" t="b">
        <f>AND(Table1689106[[#This Row],[Measured Value]]&gt;E612,E612&gt;E611,E611&gt;E610,E610&gt;E609,E609&gt;E608)</f>
        <v>0</v>
      </c>
      <c r="R613" s="3" t="b">
        <f>AND(Table1689106[[#This Row],[Measured Value]]&lt;E612,E612&lt;E611,E611&lt;E610,E610&lt;E609,E609&lt;E608)</f>
        <v>0</v>
      </c>
      <c r="S613" s="3" t="b">
        <f>AND(Table1689106[[#This Row],[Measured Value]]&gt;E612,E612&lt;E611,E611&gt;E610,E610&lt;E609,E609&gt;E608,E608&lt;E607,E607&gt;E606,E606&lt;E605,E605&gt;E604,E604&lt;E603,E603&gt;E602,E602&lt;E601,E601&gt;E600)</f>
        <v>0</v>
      </c>
      <c r="T613" s="3" t="b">
        <f>AND(Table1689106[[#This Row],[Measured Value]]&lt;F612,F612&gt;F611,F611&lt;F610,F610&gt;F609,F609&lt;F608,F608&gt;F607,F607&lt;F606,F606&gt;F605,F605&lt;F604,F604&gt;F603,F603&lt;F602,F602&gt;F601,F601&lt;F600)</f>
        <v>0</v>
      </c>
    </row>
    <row r="614" spans="1:20" x14ac:dyDescent="0.25">
      <c r="A614" s="2">
        <v>43388</v>
      </c>
      <c r="B614" s="17">
        <v>1814</v>
      </c>
      <c r="C614" s="21" t="s">
        <v>34</v>
      </c>
      <c r="D614" s="25">
        <v>3.53</v>
      </c>
      <c r="E614" s="22">
        <f>'[1]pH meter #2__083118AM'!$O$2</f>
        <v>3.5073563535911592</v>
      </c>
      <c r="F6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43388.759722222225</v>
      </c>
      <c r="G614" s="6">
        <f>Table1689106[[#This Row],[Mean Value]]+$V$2</f>
        <v>3.527303060242065</v>
      </c>
      <c r="H614" s="6">
        <f>Table1689106[[#This Row],[Mean Value]]-$V$2</f>
        <v>3.4874096469402533</v>
      </c>
      <c r="I614" s="26">
        <f>Table1689106[[#This Row],[Mean Value]]+$W$2</f>
        <v>3.5472497668929703</v>
      </c>
      <c r="J614" s="26">
        <f>Table1689106[[#This Row],[Mean Value]]-($W$2)</f>
        <v>3.467462940289348</v>
      </c>
      <c r="K614" s="8">
        <f>Table1689106[[#This Row],[Mean Value]]+$X$2</f>
        <v>3.5671964735438761</v>
      </c>
      <c r="L614" s="9">
        <f>Table1689106[[#This Row],[Mean Value]]-$X$2</f>
        <v>3.4475162336384422</v>
      </c>
      <c r="M614" s="23" t="str">
        <f t="array" ref="M614">IF(OR(D614&lt;$AF$2, D614&gt;$AE$2), "Yes", "No")</f>
        <v>No</v>
      </c>
      <c r="N614" s="3"/>
      <c r="O614" s="3" t="b">
        <f>AND(Table1689106[[#This Row],[Measured Value]]&gt;Table1689106[[#This Row],[Mean Value]],D613&gt;E613,D612&gt;E612,D611&gt;E611,D610&gt;E610,D609&gt;E609,D608&gt;E608,D607&gt;E607)</f>
        <v>0</v>
      </c>
      <c r="P614" s="3" t="b">
        <f>AND(Table1689106[[#This Row],[Measured Value]]&lt;Table1689106[[#This Row],[Mean Value]],D613&lt;E613,D612&lt;E612,D611&lt;E611,D610&lt;E610,D609&lt;E609,D608&lt;E608,D607&lt;E607)</f>
        <v>0</v>
      </c>
      <c r="Q614" s="3" t="b">
        <f>AND(Table1689106[[#This Row],[Measured Value]]&gt;E613,E613&gt;E612,E612&gt;E611,E611&gt;E610,E610&gt;E609)</f>
        <v>0</v>
      </c>
      <c r="R614" s="3" t="b">
        <f>AND(Table1689106[[#This Row],[Measured Value]]&lt;E613,E613&lt;E612,E612&lt;E611,E611&lt;E610,E610&lt;E609)</f>
        <v>0</v>
      </c>
      <c r="S614" s="3" t="b">
        <f>AND(Table1689106[[#This Row],[Measured Value]]&gt;E613,E613&lt;E612,E612&gt;E611,E611&lt;E610,E610&gt;E609,E609&lt;E608,E608&gt;E607,E607&lt;E606,E606&gt;E605,E605&lt;E604,E604&gt;E603,E603&lt;E602,E602&gt;E601)</f>
        <v>0</v>
      </c>
      <c r="T614" s="3" t="b">
        <f>AND(Table1689106[[#This Row],[Measured Value]]&lt;F613,F613&gt;F612,F612&lt;F611,F611&gt;F610,F610&lt;F609,F609&gt;F608,F608&lt;F607,F607&gt;F606,F606&lt;F605,F605&gt;F604,F604&lt;F603,F603&gt;F602,F602&lt;F601)</f>
        <v>0</v>
      </c>
    </row>
    <row r="615" spans="1:20" x14ac:dyDescent="0.25">
      <c r="A615" s="2">
        <v>43388</v>
      </c>
      <c r="B615" s="17">
        <v>1850</v>
      </c>
      <c r="C615" s="21" t="s">
        <v>28</v>
      </c>
      <c r="D615" s="25">
        <v>3.53</v>
      </c>
      <c r="E615" s="22">
        <f>'[1]pH meter #2__083118AM'!$O$2</f>
        <v>3.5073563535911592</v>
      </c>
      <c r="F6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43388.784722222219</v>
      </c>
      <c r="G615" s="6">
        <f>Table1689106[[#This Row],[Mean Value]]+$V$2</f>
        <v>3.527303060242065</v>
      </c>
      <c r="H615" s="6">
        <f>Table1689106[[#This Row],[Mean Value]]-$V$2</f>
        <v>3.4874096469402533</v>
      </c>
      <c r="I615" s="26">
        <f>Table1689106[[#This Row],[Mean Value]]+$W$2</f>
        <v>3.5472497668929703</v>
      </c>
      <c r="J615" s="26">
        <f>Table1689106[[#This Row],[Mean Value]]-($W$2)</f>
        <v>3.467462940289348</v>
      </c>
      <c r="K615" s="8">
        <f>Table1689106[[#This Row],[Mean Value]]+$X$2</f>
        <v>3.5671964735438761</v>
      </c>
      <c r="L615" s="9">
        <f>Table1689106[[#This Row],[Mean Value]]-$X$2</f>
        <v>3.4475162336384422</v>
      </c>
      <c r="M615" s="23" t="str">
        <f t="array" ref="M615">IF(OR(D615&lt;$AF$2, D615&gt;$AE$2), "Yes", "No")</f>
        <v>No</v>
      </c>
      <c r="N615" s="3"/>
      <c r="O615" s="3" t="b">
        <f>AND(Table1689106[[#This Row],[Measured Value]]&gt;Table1689106[[#This Row],[Mean Value]],D614&gt;E614,D613&gt;E613,D612&gt;E612,D611&gt;E611,D610&gt;E610,D609&gt;E609,D608&gt;E608)</f>
        <v>1</v>
      </c>
      <c r="P615" s="3" t="b">
        <f>AND(Table1689106[[#This Row],[Measured Value]]&lt;Table1689106[[#This Row],[Mean Value]],D614&lt;E614,D613&lt;E613,D612&lt;E612,D611&lt;E611,D610&lt;E610,D609&lt;E609,D608&lt;E608)</f>
        <v>0</v>
      </c>
      <c r="Q615" s="3" t="b">
        <f>AND(Table1689106[[#This Row],[Measured Value]]&gt;E614,E614&gt;E613,E613&gt;E612,E612&gt;E611,E611&gt;E610)</f>
        <v>0</v>
      </c>
      <c r="R615" s="3" t="b">
        <f>AND(Table1689106[[#This Row],[Measured Value]]&lt;E614,E614&lt;E613,E613&lt;E612,E612&lt;E611,E611&lt;E610)</f>
        <v>0</v>
      </c>
      <c r="S615" s="3" t="b">
        <f>AND(Table1689106[[#This Row],[Measured Value]]&gt;E614,E614&lt;E613,E613&gt;E612,E612&lt;E611,E611&gt;E610,E610&lt;E609,E609&gt;E608,E608&lt;E607,E607&gt;E606,E606&lt;E605,E605&gt;E604,E604&lt;E603,E603&gt;E602)</f>
        <v>0</v>
      </c>
      <c r="T615" s="3" t="b">
        <f>AND(Table1689106[[#This Row],[Measured Value]]&lt;F614,F614&gt;F613,F613&lt;F612,F612&gt;F611,F611&lt;F610,F610&gt;F609,F609&lt;F608,F608&gt;F607,F607&lt;F606,F606&gt;F605,F605&lt;F604,F604&gt;F603,F603&lt;F602)</f>
        <v>0</v>
      </c>
    </row>
    <row r="616" spans="1:20" x14ac:dyDescent="0.25">
      <c r="A616" s="2">
        <v>43388</v>
      </c>
      <c r="B616" s="17">
        <v>1905</v>
      </c>
      <c r="C616" s="21" t="s">
        <v>28</v>
      </c>
      <c r="D616" s="25">
        <v>3.53</v>
      </c>
      <c r="E616" s="22">
        <f>'[1]pH meter #2__083118AM'!$O$2</f>
        <v>3.5073563535911592</v>
      </c>
      <c r="F6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43388.795138888891</v>
      </c>
      <c r="G616" s="6">
        <f>Table1689106[[#This Row],[Mean Value]]+$V$2</f>
        <v>3.527303060242065</v>
      </c>
      <c r="H616" s="6">
        <f>Table1689106[[#This Row],[Mean Value]]-$V$2</f>
        <v>3.4874096469402533</v>
      </c>
      <c r="I616" s="26">
        <f>Table1689106[[#This Row],[Mean Value]]+$W$2</f>
        <v>3.5472497668929703</v>
      </c>
      <c r="J616" s="26">
        <f>Table1689106[[#This Row],[Mean Value]]-($W$2)</f>
        <v>3.467462940289348</v>
      </c>
      <c r="K616" s="8">
        <f>Table1689106[[#This Row],[Mean Value]]+$X$2</f>
        <v>3.5671964735438761</v>
      </c>
      <c r="L616" s="9">
        <f>Table1689106[[#This Row],[Mean Value]]-$X$2</f>
        <v>3.4475162336384422</v>
      </c>
      <c r="M616" s="23" t="str">
        <f t="array" ref="M616">IF(OR(D616&lt;$AF$2, D616&gt;$AE$2), "Yes", "No")</f>
        <v>No</v>
      </c>
      <c r="N616" s="3"/>
      <c r="O616" s="3" t="b">
        <f>AND(Table1689106[[#This Row],[Measured Value]]&gt;Table1689106[[#This Row],[Mean Value]],D615&gt;E615,D614&gt;E614,D613&gt;E613,D612&gt;E612,D611&gt;E611,D610&gt;E610,D609&gt;E609)</f>
        <v>1</v>
      </c>
      <c r="P616" s="3" t="b">
        <f>AND(Table1689106[[#This Row],[Measured Value]]&lt;Table1689106[[#This Row],[Mean Value]],D615&lt;E615,D614&lt;E614,D613&lt;E613,D612&lt;E612,D611&lt;E611,D610&lt;E610,D609&lt;E609)</f>
        <v>0</v>
      </c>
      <c r="Q616" s="3" t="b">
        <f>AND(Table1689106[[#This Row],[Measured Value]]&gt;E615,E615&gt;E614,E614&gt;E613,E613&gt;E612,E612&gt;E611)</f>
        <v>0</v>
      </c>
      <c r="R616" s="3" t="b">
        <f>AND(Table1689106[[#This Row],[Measured Value]]&lt;E615,E615&lt;E614,E614&lt;E613,E613&lt;E612,E612&lt;E611)</f>
        <v>0</v>
      </c>
      <c r="S616" s="3" t="b">
        <f>AND(Table1689106[[#This Row],[Measured Value]]&gt;E615,E615&lt;E614,E614&gt;E613,E613&lt;E612,E612&gt;E611,E611&lt;E610,E610&gt;E609,E609&lt;E608,E608&gt;E607,E607&lt;E606,E606&gt;E605,E605&lt;E604,E604&gt;E603)</f>
        <v>0</v>
      </c>
      <c r="T616" s="3" t="b">
        <f>AND(Table1689106[[#This Row],[Measured Value]]&lt;F615,F615&gt;F614,F614&lt;F613,F613&gt;F612,F612&lt;F611,F611&gt;F610,F610&lt;F609,F609&gt;F608,F608&lt;F607,F607&gt;F606,F606&lt;F605,F605&gt;F604,F604&lt;F603)</f>
        <v>0</v>
      </c>
    </row>
    <row r="617" spans="1:20" x14ac:dyDescent="0.25">
      <c r="A617" s="2">
        <v>43388</v>
      </c>
      <c r="B617" s="17">
        <v>1915</v>
      </c>
      <c r="C617" s="21" t="s">
        <v>34</v>
      </c>
      <c r="D617" s="25">
        <v>3.52</v>
      </c>
      <c r="E617" s="22">
        <f>'[1]pH meter #2__083118AM'!$O$2</f>
        <v>3.5073563535911592</v>
      </c>
      <c r="F6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43388.802083333336</v>
      </c>
      <c r="G617" s="6">
        <f>Table1689106[[#This Row],[Mean Value]]+$V$2</f>
        <v>3.527303060242065</v>
      </c>
      <c r="H617" s="6">
        <f>Table1689106[[#This Row],[Mean Value]]-$V$2</f>
        <v>3.4874096469402533</v>
      </c>
      <c r="I617" s="26">
        <f>Table1689106[[#This Row],[Mean Value]]+$W$2</f>
        <v>3.5472497668929703</v>
      </c>
      <c r="J617" s="26">
        <f>Table1689106[[#This Row],[Mean Value]]-($W$2)</f>
        <v>3.467462940289348</v>
      </c>
      <c r="K617" s="8">
        <f>Table1689106[[#This Row],[Mean Value]]+$X$2</f>
        <v>3.5671964735438761</v>
      </c>
      <c r="L617" s="9">
        <f>Table1689106[[#This Row],[Mean Value]]-$X$2</f>
        <v>3.4475162336384422</v>
      </c>
      <c r="M617" s="23" t="str">
        <f t="array" ref="M617">IF(OR(D617&lt;$AF$2, D617&gt;$AE$2), "Yes", "No")</f>
        <v>No</v>
      </c>
      <c r="N617" s="3"/>
      <c r="O617" s="3" t="b">
        <f>AND(Table1689106[[#This Row],[Measured Value]]&gt;Table1689106[[#This Row],[Mean Value]],D616&gt;E616,D615&gt;E615,D614&gt;E614,D613&gt;E613,D612&gt;E612,D611&gt;E611,D610&gt;E610)</f>
        <v>1</v>
      </c>
      <c r="P617" s="3" t="b">
        <f>AND(Table1689106[[#This Row],[Measured Value]]&lt;Table1689106[[#This Row],[Mean Value]],D616&lt;E616,D615&lt;E615,D614&lt;E614,D613&lt;E613,D612&lt;E612,D611&lt;E611,D610&lt;E610)</f>
        <v>0</v>
      </c>
      <c r="Q617" s="3" t="b">
        <f>AND(Table1689106[[#This Row],[Measured Value]]&gt;E616,E616&gt;E615,E615&gt;E614,E614&gt;E613,E613&gt;E612)</f>
        <v>0</v>
      </c>
      <c r="R617" s="3" t="b">
        <f>AND(Table1689106[[#This Row],[Measured Value]]&lt;E616,E616&lt;E615,E615&lt;E614,E614&lt;E613,E613&lt;E612)</f>
        <v>0</v>
      </c>
      <c r="S617" s="3" t="b">
        <f>AND(Table1689106[[#This Row],[Measured Value]]&gt;E616,E616&lt;E615,E615&gt;E614,E614&lt;E613,E613&gt;E612,E612&lt;E611,E611&gt;E610,E610&lt;E609,E609&gt;E608,E608&lt;E607,E607&gt;E606,E606&lt;E605,E605&gt;E604)</f>
        <v>0</v>
      </c>
      <c r="T617" s="3" t="b">
        <f>AND(Table1689106[[#This Row],[Measured Value]]&lt;F616,F616&gt;F615,F615&lt;F614,F614&gt;F613,F613&lt;F612,F612&gt;F611,F611&lt;F610,F610&gt;F609,F609&lt;F608,F608&gt;F607,F607&lt;F606,F606&gt;F605,F605&lt;F604)</f>
        <v>0</v>
      </c>
    </row>
    <row r="618" spans="1:20" ht="15.75" customHeight="1" x14ac:dyDescent="0.25">
      <c r="A618" s="2">
        <v>43389</v>
      </c>
      <c r="B618" s="17">
        <v>605</v>
      </c>
      <c r="C618" s="21" t="s">
        <v>31</v>
      </c>
      <c r="D618" s="25">
        <v>3.53</v>
      </c>
      <c r="E618" s="22">
        <f>'[1]pH meter #2__083118AM'!$O$2</f>
        <v>3.5073563535911592</v>
      </c>
      <c r="F6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43389.253472222219</v>
      </c>
      <c r="G618" s="6">
        <f>Table1689106[[#This Row],[Mean Value]]+$V$2</f>
        <v>3.527303060242065</v>
      </c>
      <c r="H618" s="6">
        <f>Table1689106[[#This Row],[Mean Value]]-$V$2</f>
        <v>3.4874096469402533</v>
      </c>
      <c r="I618" s="26">
        <f>Table1689106[[#This Row],[Mean Value]]+$W$2</f>
        <v>3.5472497668929703</v>
      </c>
      <c r="J618" s="26">
        <f>Table1689106[[#This Row],[Mean Value]]-($W$2)</f>
        <v>3.467462940289348</v>
      </c>
      <c r="K618" s="8">
        <f>Table1689106[[#This Row],[Mean Value]]+$X$2</f>
        <v>3.5671964735438761</v>
      </c>
      <c r="L618" s="9">
        <f>Table1689106[[#This Row],[Mean Value]]-$X$2</f>
        <v>3.4475162336384422</v>
      </c>
      <c r="M618" s="23" t="str">
        <f t="array" ref="M618">IF(OR(D618&lt;$AF$2, D618&gt;$AE$2), "Yes", "No")</f>
        <v>No</v>
      </c>
      <c r="N618" s="3"/>
      <c r="O618" s="3" t="b">
        <f>AND(Table1689106[[#This Row],[Measured Value]]&gt;Table1689106[[#This Row],[Mean Value]],D617&gt;E617,D616&gt;E616,D615&gt;E615,D614&gt;E614,D613&gt;E613,D612&gt;E612,D611&gt;E611)</f>
        <v>1</v>
      </c>
      <c r="P618" s="3" t="b">
        <f>AND(Table1689106[[#This Row],[Measured Value]]&lt;Table1689106[[#This Row],[Mean Value]],D617&lt;E617,D616&lt;E616,D615&lt;E615,D614&lt;E614,D613&lt;E613,D612&lt;E612,D611&lt;E611)</f>
        <v>0</v>
      </c>
      <c r="Q618" s="3" t="b">
        <f>AND(Table1689106[[#This Row],[Measured Value]]&gt;E617,E617&gt;E616,E616&gt;E615,E615&gt;E614,E614&gt;E613)</f>
        <v>0</v>
      </c>
      <c r="R618" s="3" t="b">
        <f>AND(Table1689106[[#This Row],[Measured Value]]&lt;E617,E617&lt;E616,E616&lt;E615,E615&lt;E614,E614&lt;E613)</f>
        <v>0</v>
      </c>
      <c r="S618" s="3" t="b">
        <f>AND(Table1689106[[#This Row],[Measured Value]]&gt;E617,E617&lt;E616,E616&gt;E615,E615&lt;E614,E614&gt;E613,E613&lt;E612,E612&gt;E611,E611&lt;E610,E610&gt;E609,E609&lt;E608,E608&gt;E607,E607&lt;E606,E606&gt;E605)</f>
        <v>0</v>
      </c>
      <c r="T618" s="3" t="b">
        <f>AND(Table1689106[[#This Row],[Measured Value]]&lt;F617,F617&gt;F616,F616&lt;F615,F615&gt;F614,F614&lt;F613,F613&gt;F612,F612&lt;F611,F611&gt;F610,F610&lt;F609,F609&gt;F608,F608&lt;F607,F607&gt;F606,F606&lt;F605)</f>
        <v>0</v>
      </c>
    </row>
    <row r="619" spans="1:20" x14ac:dyDescent="0.25">
      <c r="A619" s="2">
        <v>43389</v>
      </c>
      <c r="B619" s="17">
        <v>639</v>
      </c>
      <c r="C619" s="21" t="s">
        <v>31</v>
      </c>
      <c r="D619" s="25">
        <v>3.53</v>
      </c>
      <c r="E619" s="22">
        <f>'[1]pH meter #2__083118AM'!$O$2</f>
        <v>3.5073563535911592</v>
      </c>
      <c r="F6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43389.277083333334</v>
      </c>
      <c r="G619" s="6">
        <f>Table1689106[[#This Row],[Mean Value]]+$V$2</f>
        <v>3.527303060242065</v>
      </c>
      <c r="H619" s="6">
        <f>Table1689106[[#This Row],[Mean Value]]-$V$2</f>
        <v>3.4874096469402533</v>
      </c>
      <c r="I619" s="26">
        <f>Table1689106[[#This Row],[Mean Value]]+$W$2</f>
        <v>3.5472497668929703</v>
      </c>
      <c r="J619" s="26">
        <f>Table1689106[[#This Row],[Mean Value]]-($W$2)</f>
        <v>3.467462940289348</v>
      </c>
      <c r="K619" s="8">
        <f>Table1689106[[#This Row],[Mean Value]]+$X$2</f>
        <v>3.5671964735438761</v>
      </c>
      <c r="L619" s="9">
        <f>Table1689106[[#This Row],[Mean Value]]-$X$2</f>
        <v>3.4475162336384422</v>
      </c>
      <c r="M619" s="23" t="str">
        <f t="array" ref="M619">IF(OR(D619&lt;$AF$2, D619&gt;$AE$2), "Yes", "No")</f>
        <v>No</v>
      </c>
      <c r="N619" s="3"/>
      <c r="O619" s="3" t="b">
        <f>AND(Table1689106[[#This Row],[Measured Value]]&gt;Table1689106[[#This Row],[Mean Value]],D618&gt;E618,D617&gt;E617,D616&gt;E616,D615&gt;E615,D614&gt;E614,D613&gt;E613,D612&gt;E612)</f>
        <v>1</v>
      </c>
      <c r="P619" s="3" t="b">
        <f>AND(Table1689106[[#This Row],[Measured Value]]&lt;Table1689106[[#This Row],[Mean Value]],D618&lt;E618,D617&lt;E617,D616&lt;E616,D615&lt;E615,D614&lt;E614,D613&lt;E613,D612&lt;E612)</f>
        <v>0</v>
      </c>
      <c r="Q619" s="3" t="b">
        <f>AND(Table1689106[[#This Row],[Measured Value]]&gt;E618,E618&gt;E617,E617&gt;E616,E616&gt;E615,E615&gt;E614)</f>
        <v>0</v>
      </c>
      <c r="R619" s="3" t="b">
        <f>AND(Table1689106[[#This Row],[Measured Value]]&lt;E618,E618&lt;E617,E617&lt;E616,E616&lt;E615,E615&lt;E614)</f>
        <v>0</v>
      </c>
      <c r="S619" s="3" t="b">
        <f>AND(Table1689106[[#This Row],[Measured Value]]&gt;E618,E618&lt;E617,E617&gt;E616,E616&lt;E615,E615&gt;E614,E614&lt;E613,E613&gt;E612,E612&lt;E611,E611&gt;E610,E610&lt;E609,E609&gt;E608,E608&lt;E607,E607&gt;E606)</f>
        <v>0</v>
      </c>
      <c r="T619" s="3" t="b">
        <f>AND(Table1689106[[#This Row],[Measured Value]]&lt;F618,F618&gt;F617,F617&lt;F616,F616&gt;F615,F615&lt;F614,F614&gt;F613,F613&lt;F612,F612&gt;F611,F611&lt;F610,F610&gt;F609,F609&lt;F608,F608&gt;F607,F607&lt;F606)</f>
        <v>0</v>
      </c>
    </row>
    <row r="620" spans="1:20" x14ac:dyDescent="0.25">
      <c r="A620" s="2">
        <v>43389</v>
      </c>
      <c r="B620" s="17">
        <v>702</v>
      </c>
      <c r="C620" s="21" t="s">
        <v>31</v>
      </c>
      <c r="D620" s="25">
        <v>3.52</v>
      </c>
      <c r="E620" s="22">
        <f>'[1]pH meter #2__083118AM'!$O$2</f>
        <v>3.5073563535911592</v>
      </c>
      <c r="F6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43389.293055555558</v>
      </c>
      <c r="G620" s="6">
        <f>Table1689106[[#This Row],[Mean Value]]+$V$2</f>
        <v>3.527303060242065</v>
      </c>
      <c r="H620" s="6">
        <f>Table1689106[[#This Row],[Mean Value]]-$V$2</f>
        <v>3.4874096469402533</v>
      </c>
      <c r="I620" s="26">
        <f>Table1689106[[#This Row],[Mean Value]]+$W$2</f>
        <v>3.5472497668929703</v>
      </c>
      <c r="J620" s="26">
        <f>Table1689106[[#This Row],[Mean Value]]-($W$2)</f>
        <v>3.467462940289348</v>
      </c>
      <c r="K620" s="8">
        <f>Table1689106[[#This Row],[Mean Value]]+$X$2</f>
        <v>3.5671964735438761</v>
      </c>
      <c r="L620" s="9">
        <f>Table1689106[[#This Row],[Mean Value]]-$X$2</f>
        <v>3.4475162336384422</v>
      </c>
      <c r="M620" s="23" t="str">
        <f t="array" ref="M620">IF(OR(D620&lt;$AF$2, D620&gt;$AE$2), "Yes", "No")</f>
        <v>No</v>
      </c>
      <c r="N620" s="3"/>
      <c r="O620" s="3" t="b">
        <f>AND(Table1689106[[#This Row],[Measured Value]]&gt;Table1689106[[#This Row],[Mean Value]],D619&gt;E619,D618&gt;E618,D617&gt;E617,D616&gt;E616,D615&gt;E615,D614&gt;E614,D613&gt;E613)</f>
        <v>1</v>
      </c>
      <c r="P620" s="3" t="b">
        <f>AND(Table1689106[[#This Row],[Measured Value]]&lt;Table1689106[[#This Row],[Mean Value]],D619&lt;E619,D618&lt;E618,D617&lt;E617,D616&lt;E616,D615&lt;E615,D614&lt;E614,D613&lt;E613)</f>
        <v>0</v>
      </c>
      <c r="Q620" s="3" t="b">
        <f>AND(Table1689106[[#This Row],[Measured Value]]&gt;E619,E619&gt;E618,E618&gt;E617,E617&gt;E616,E616&gt;E615)</f>
        <v>0</v>
      </c>
      <c r="R620" s="3" t="b">
        <f>AND(Table1689106[[#This Row],[Measured Value]]&lt;E619,E619&lt;E618,E618&lt;E617,E617&lt;E616,E616&lt;E615)</f>
        <v>0</v>
      </c>
      <c r="S620" s="3" t="b">
        <f>AND(Table1689106[[#This Row],[Measured Value]]&gt;E619,E619&lt;E618,E618&gt;E617,E617&lt;E616,E616&gt;E615,E615&lt;E614,E614&gt;E613,E613&lt;E612,E612&gt;E611,E611&lt;E610,E610&gt;E609,E609&lt;E608,E608&gt;E607)</f>
        <v>0</v>
      </c>
      <c r="T620" s="3" t="b">
        <f>AND(Table1689106[[#This Row],[Measured Value]]&lt;F619,F619&gt;F618,F618&lt;F617,F617&gt;F616,F616&lt;F615,F615&gt;F614,F614&lt;F613,F613&gt;F612,F612&lt;F611,F611&gt;F610,F610&lt;F609,F609&gt;F608,F608&lt;F607)</f>
        <v>0</v>
      </c>
    </row>
    <row r="621" spans="1:20" x14ac:dyDescent="0.25">
      <c r="A621" s="2">
        <v>43389</v>
      </c>
      <c r="B621" s="17">
        <v>715</v>
      </c>
      <c r="C621" s="21" t="s">
        <v>31</v>
      </c>
      <c r="D621" s="25">
        <v>3.53</v>
      </c>
      <c r="E621" s="22">
        <f>'[1]pH meter #2__083118AM'!$O$2</f>
        <v>3.5073563535911592</v>
      </c>
      <c r="F6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43389.302083333336</v>
      </c>
      <c r="G621" s="6">
        <f>Table1689106[[#This Row],[Mean Value]]+$V$2</f>
        <v>3.527303060242065</v>
      </c>
      <c r="H621" s="6">
        <f>Table1689106[[#This Row],[Mean Value]]-$V$2</f>
        <v>3.4874096469402533</v>
      </c>
      <c r="I621" s="26">
        <f>Table1689106[[#This Row],[Mean Value]]+$W$2</f>
        <v>3.5472497668929703</v>
      </c>
      <c r="J621" s="26">
        <f>Table1689106[[#This Row],[Mean Value]]-($W$2)</f>
        <v>3.467462940289348</v>
      </c>
      <c r="K621" s="8">
        <f>Table1689106[[#This Row],[Mean Value]]+$X$2</f>
        <v>3.5671964735438761</v>
      </c>
      <c r="L621" s="9">
        <f>Table1689106[[#This Row],[Mean Value]]-$X$2</f>
        <v>3.4475162336384422</v>
      </c>
      <c r="M621" s="23" t="str">
        <f t="array" ref="M621">IF(OR(D621&lt;$AF$2, D621&gt;$AE$2), "Yes", "No")</f>
        <v>No</v>
      </c>
      <c r="N621" s="3"/>
      <c r="O621" s="3" t="b">
        <f>AND(Table1689106[[#This Row],[Measured Value]]&gt;Table1689106[[#This Row],[Mean Value]],D620&gt;E620,D619&gt;E619,D618&gt;E618,D617&gt;E617,D616&gt;E616,D615&gt;E615,D614&gt;E614)</f>
        <v>1</v>
      </c>
      <c r="P621" s="3" t="b">
        <f>AND(Table1689106[[#This Row],[Measured Value]]&lt;Table1689106[[#This Row],[Mean Value]],D620&lt;E620,D619&lt;E619,D618&lt;E618,D617&lt;E617,D616&lt;E616,D615&lt;E615,D614&lt;E614)</f>
        <v>0</v>
      </c>
      <c r="Q621" s="3" t="b">
        <f>AND(Table1689106[[#This Row],[Measured Value]]&gt;E620,E620&gt;E619,E619&gt;E618,E618&gt;E617,E617&gt;E616)</f>
        <v>0</v>
      </c>
      <c r="R621" s="3" t="b">
        <f>AND(Table1689106[[#This Row],[Measured Value]]&lt;E620,E620&lt;E619,E619&lt;E618,E618&lt;E617,E617&lt;E616)</f>
        <v>0</v>
      </c>
      <c r="S621" s="3" t="b">
        <f>AND(Table1689106[[#This Row],[Measured Value]]&gt;E620,E620&lt;E619,E619&gt;E618,E618&lt;E617,E617&gt;E616,E616&lt;E615,E615&gt;E614,E614&lt;E613,E613&gt;E612,E612&lt;E611,E611&gt;E610,E610&lt;E609,E609&gt;E608)</f>
        <v>0</v>
      </c>
      <c r="T621" s="3" t="b">
        <f>AND(Table1689106[[#This Row],[Measured Value]]&lt;F620,F620&gt;F619,F619&lt;F618,F618&gt;F617,F617&lt;F616,F616&gt;F615,F615&lt;F614,F614&gt;F613,F613&lt;F612,F612&gt;F611,F611&lt;F610,F610&gt;F609,F609&lt;F608)</f>
        <v>0</v>
      </c>
    </row>
    <row r="622" spans="1:20" x14ac:dyDescent="0.25">
      <c r="A622" s="2">
        <v>43389</v>
      </c>
      <c r="B622" s="17">
        <v>740</v>
      </c>
      <c r="C622" s="21" t="s">
        <v>31</v>
      </c>
      <c r="D622" s="25">
        <v>3.53</v>
      </c>
      <c r="E622" s="22">
        <f>'[1]pH meter #2__083118AM'!$O$2</f>
        <v>3.5073563535911592</v>
      </c>
      <c r="F6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43389.319444444445</v>
      </c>
      <c r="G622" s="6">
        <f>Table1689106[[#This Row],[Mean Value]]+$V$2</f>
        <v>3.527303060242065</v>
      </c>
      <c r="H622" s="6">
        <f>Table1689106[[#This Row],[Mean Value]]-$V$2</f>
        <v>3.4874096469402533</v>
      </c>
      <c r="I622" s="26">
        <f>Table1689106[[#This Row],[Mean Value]]+$W$2</f>
        <v>3.5472497668929703</v>
      </c>
      <c r="J622" s="26">
        <f>Table1689106[[#This Row],[Mean Value]]-($W$2)</f>
        <v>3.467462940289348</v>
      </c>
      <c r="K622" s="8">
        <f>Table1689106[[#This Row],[Mean Value]]+$X$2</f>
        <v>3.5671964735438761</v>
      </c>
      <c r="L622" s="9">
        <f>Table1689106[[#This Row],[Mean Value]]-$X$2</f>
        <v>3.4475162336384422</v>
      </c>
      <c r="M622" s="23" t="str">
        <f t="array" ref="M622">IF(OR(D622&lt;$AF$2, D622&gt;$AE$2), "Yes", "No")</f>
        <v>No</v>
      </c>
      <c r="N622" s="3"/>
      <c r="O622" s="3" t="b">
        <f>AND(Table1689106[[#This Row],[Measured Value]]&gt;Table1689106[[#This Row],[Mean Value]],D621&gt;E621,D620&gt;E620,D619&gt;E619,D618&gt;E618,D617&gt;E617,D616&gt;E616,D615&gt;E615)</f>
        <v>1</v>
      </c>
      <c r="P622" s="3" t="b">
        <f>AND(Table1689106[[#This Row],[Measured Value]]&lt;Table1689106[[#This Row],[Mean Value]],D621&lt;E621,D620&lt;E620,D619&lt;E619,D618&lt;E618,D617&lt;E617,D616&lt;E616,D615&lt;E615)</f>
        <v>0</v>
      </c>
      <c r="Q622" s="3" t="b">
        <f>AND(Table1689106[[#This Row],[Measured Value]]&gt;E621,E621&gt;E620,E620&gt;E619,E619&gt;E618,E618&gt;E617)</f>
        <v>0</v>
      </c>
      <c r="R622" s="3" t="b">
        <f>AND(Table1689106[[#This Row],[Measured Value]]&lt;E621,E621&lt;E620,E620&lt;E619,E619&lt;E618,E618&lt;E617)</f>
        <v>0</v>
      </c>
      <c r="S622" s="3" t="b">
        <f>AND(Table1689106[[#This Row],[Measured Value]]&gt;E621,E621&lt;E620,E620&gt;E619,E619&lt;E618,E618&gt;E617,E617&lt;E616,E616&gt;E615,E615&lt;E614,E614&gt;E613,E613&lt;E612,E612&gt;E611,E611&lt;E610,E610&gt;E609)</f>
        <v>0</v>
      </c>
      <c r="T622" s="3" t="b">
        <f>AND(Table1689106[[#This Row],[Measured Value]]&lt;F621,F621&gt;F620,F620&lt;F619,F619&gt;F618,F618&lt;F617,F617&gt;F616,F616&lt;F615,F615&gt;F614,F614&lt;F613,F613&gt;F612,F612&lt;F611,F611&gt;F610,F610&lt;F609)</f>
        <v>0</v>
      </c>
    </row>
    <row r="623" spans="1:20" x14ac:dyDescent="0.25">
      <c r="A623" s="2">
        <v>43389</v>
      </c>
      <c r="B623" s="17">
        <v>813</v>
      </c>
      <c r="C623" s="21" t="s">
        <v>31</v>
      </c>
      <c r="D623" s="25">
        <v>3.53</v>
      </c>
      <c r="E623" s="22">
        <f>'[1]pH meter #2__083118AM'!$O$2</f>
        <v>3.5073563535911592</v>
      </c>
      <c r="F6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43389.342361111114</v>
      </c>
      <c r="G623" s="6">
        <f>Table1689106[[#This Row],[Mean Value]]+$V$2</f>
        <v>3.527303060242065</v>
      </c>
      <c r="H623" s="6">
        <f>Table1689106[[#This Row],[Mean Value]]-$V$2</f>
        <v>3.4874096469402533</v>
      </c>
      <c r="I623" s="26">
        <f>Table1689106[[#This Row],[Mean Value]]+$W$2</f>
        <v>3.5472497668929703</v>
      </c>
      <c r="J623" s="26">
        <f>Table1689106[[#This Row],[Mean Value]]-($W$2)</f>
        <v>3.467462940289348</v>
      </c>
      <c r="K623" s="8">
        <f>Table1689106[[#This Row],[Mean Value]]+$X$2</f>
        <v>3.5671964735438761</v>
      </c>
      <c r="L623" s="9">
        <f>Table1689106[[#This Row],[Mean Value]]-$X$2</f>
        <v>3.4475162336384422</v>
      </c>
      <c r="M623" s="23" t="str">
        <f t="array" ref="M623">IF(OR(D623&lt;$AF$2, D623&gt;$AE$2), "Yes", "No")</f>
        <v>No</v>
      </c>
      <c r="N623" s="3"/>
      <c r="O623" s="3" t="b">
        <f>AND(Table1689106[[#This Row],[Measured Value]]&gt;Table1689106[[#This Row],[Mean Value]],D622&gt;E622,D621&gt;E621,D620&gt;E620,D619&gt;E619,D618&gt;E618,D617&gt;E617,D616&gt;E616)</f>
        <v>1</v>
      </c>
      <c r="P623" s="3" t="b">
        <f>AND(Table1689106[[#This Row],[Measured Value]]&lt;Table1689106[[#This Row],[Mean Value]],D622&lt;E622,D621&lt;E621,D620&lt;E620,D619&lt;E619,D618&lt;E618,D617&lt;E617,D616&lt;E616)</f>
        <v>0</v>
      </c>
      <c r="Q623" s="3" t="b">
        <f>AND(Table1689106[[#This Row],[Measured Value]]&gt;E622,E622&gt;E621,E621&gt;E620,E620&gt;E619,E619&gt;E618)</f>
        <v>0</v>
      </c>
      <c r="R623" s="3" t="b">
        <f>AND(Table1689106[[#This Row],[Measured Value]]&lt;E622,E622&lt;E621,E621&lt;E620,E620&lt;E619,E619&lt;E618)</f>
        <v>0</v>
      </c>
      <c r="S623" s="3" t="b">
        <f>AND(Table1689106[[#This Row],[Measured Value]]&gt;E622,E622&lt;E621,E621&gt;E620,E620&lt;E619,E619&gt;E618,E618&lt;E617,E617&gt;E616,E616&lt;E615,E615&gt;E614,E614&lt;E613,E613&gt;E612,E612&lt;E611,E611&gt;E610)</f>
        <v>0</v>
      </c>
      <c r="T623" s="3" t="b">
        <f>AND(Table1689106[[#This Row],[Measured Value]]&lt;F622,F622&gt;F621,F621&lt;F620,F620&gt;F619,F619&lt;F618,F618&gt;F617,F617&lt;F616,F616&gt;F615,F615&lt;F614,F614&gt;F613,F613&lt;F612,F612&gt;F611,F611&lt;F610)</f>
        <v>0</v>
      </c>
    </row>
    <row r="624" spans="1:20" x14ac:dyDescent="0.25">
      <c r="A624" s="2">
        <v>43389</v>
      </c>
      <c r="B624" s="17">
        <v>845</v>
      </c>
      <c r="C624" s="21" t="s">
        <v>35</v>
      </c>
      <c r="D624" s="25">
        <v>3.51</v>
      </c>
      <c r="E624" s="22">
        <f>'[1]pH meter #2__083118AM'!$O$2</f>
        <v>3.5073563535911592</v>
      </c>
      <c r="F6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43389.364583333336</v>
      </c>
      <c r="G624" s="6">
        <f>Table1689106[[#This Row],[Mean Value]]+$V$2</f>
        <v>3.527303060242065</v>
      </c>
      <c r="H624" s="6">
        <f>Table1689106[[#This Row],[Mean Value]]-$V$2</f>
        <v>3.4874096469402533</v>
      </c>
      <c r="I624" s="26">
        <f>Table1689106[[#This Row],[Mean Value]]+$W$2</f>
        <v>3.5472497668929703</v>
      </c>
      <c r="J624" s="26">
        <f>Table1689106[[#This Row],[Mean Value]]-($W$2)</f>
        <v>3.467462940289348</v>
      </c>
      <c r="K624" s="8">
        <f>Table1689106[[#This Row],[Mean Value]]+$X$2</f>
        <v>3.5671964735438761</v>
      </c>
      <c r="L624" s="9">
        <f>Table1689106[[#This Row],[Mean Value]]-$X$2</f>
        <v>3.4475162336384422</v>
      </c>
      <c r="M624" s="23" t="str">
        <f t="array" ref="M624">IF(OR(D624&lt;$AF$2, D624&gt;$AE$2), "Yes", "No")</f>
        <v>No</v>
      </c>
      <c r="N624" s="3"/>
      <c r="O624" s="3" t="b">
        <f>AND(Table1689106[[#This Row],[Measured Value]]&gt;Table1689106[[#This Row],[Mean Value]],D623&gt;E623,D622&gt;E622,D621&gt;E621,D620&gt;E620,D619&gt;E619,D618&gt;E618,D617&gt;E617)</f>
        <v>1</v>
      </c>
      <c r="P624" s="3" t="b">
        <f>AND(Table1689106[[#This Row],[Measured Value]]&lt;Table1689106[[#This Row],[Mean Value]],D623&lt;E623,D622&lt;E622,D621&lt;E621,D620&lt;E620,D619&lt;E619,D618&lt;E618,D617&lt;E617)</f>
        <v>0</v>
      </c>
      <c r="Q624" s="3" t="b">
        <f>AND(Table1689106[[#This Row],[Measured Value]]&gt;E623,E623&gt;E622,E622&gt;E621,E621&gt;E620,E620&gt;E619)</f>
        <v>0</v>
      </c>
      <c r="R624" s="3" t="b">
        <f>AND(Table1689106[[#This Row],[Measured Value]]&lt;E623,E623&lt;E622,E622&lt;E621,E621&lt;E620,E620&lt;E619)</f>
        <v>0</v>
      </c>
      <c r="S624" s="3" t="b">
        <f>AND(Table1689106[[#This Row],[Measured Value]]&gt;E623,E623&lt;E622,E622&gt;E621,E621&lt;E620,E620&gt;E619,E619&lt;E618,E618&gt;E617,E617&lt;E616,E616&gt;E615,E615&lt;E614,E614&gt;E613,E613&lt;E612,E612&gt;E611)</f>
        <v>0</v>
      </c>
      <c r="T624" s="3" t="b">
        <f>AND(Table1689106[[#This Row],[Measured Value]]&lt;F623,F623&gt;F622,F622&lt;F621,F621&gt;F620,F620&lt;F619,F619&gt;F618,F618&lt;F617,F617&gt;F616,F616&lt;F615,F615&gt;F614,F614&lt;F613,F613&gt;F612,F612&lt;F611)</f>
        <v>0</v>
      </c>
    </row>
    <row r="625" spans="1:20" x14ac:dyDescent="0.25">
      <c r="A625" s="2">
        <v>43389</v>
      </c>
      <c r="B625" s="17">
        <v>910</v>
      </c>
      <c r="C625" s="21" t="s">
        <v>35</v>
      </c>
      <c r="D625" s="25">
        <v>3.5</v>
      </c>
      <c r="E625" s="22">
        <f>'[1]pH meter #2__083118AM'!$O$2</f>
        <v>3.5073563535911592</v>
      </c>
      <c r="F6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43389.381944444445</v>
      </c>
      <c r="G625" s="6">
        <f>Table1689106[[#This Row],[Mean Value]]+$V$2</f>
        <v>3.527303060242065</v>
      </c>
      <c r="H625" s="6">
        <f>Table1689106[[#This Row],[Mean Value]]-$V$2</f>
        <v>3.4874096469402533</v>
      </c>
      <c r="I625" s="26">
        <f>Table1689106[[#This Row],[Mean Value]]+$W$2</f>
        <v>3.5472497668929703</v>
      </c>
      <c r="J625" s="26">
        <f>Table1689106[[#This Row],[Mean Value]]-($W$2)</f>
        <v>3.467462940289348</v>
      </c>
      <c r="K625" s="8">
        <f>Table1689106[[#This Row],[Mean Value]]+$X$2</f>
        <v>3.5671964735438761</v>
      </c>
      <c r="L625" s="9">
        <f>Table1689106[[#This Row],[Mean Value]]-$X$2</f>
        <v>3.4475162336384422</v>
      </c>
      <c r="M625" s="23" t="str">
        <f t="array" ref="M625">IF(OR(D625&lt;$AF$2, D625&gt;$AE$2), "Yes", "No")</f>
        <v>No</v>
      </c>
      <c r="N625" s="3"/>
      <c r="O625" s="3" t="b">
        <f>AND(Table1689106[[#This Row],[Measured Value]]&gt;Table1689106[[#This Row],[Mean Value]],D624&gt;E624,D623&gt;E623,D622&gt;E622,D621&gt;E621,D620&gt;E620,D619&gt;E619,D618&gt;E618)</f>
        <v>0</v>
      </c>
      <c r="P625" s="3" t="b">
        <f>AND(Table1689106[[#This Row],[Measured Value]]&lt;Table1689106[[#This Row],[Mean Value]],D624&lt;E624,D623&lt;E623,D622&lt;E622,D621&lt;E621,D620&lt;E620,D619&lt;E619,D618&lt;E618)</f>
        <v>0</v>
      </c>
      <c r="Q625" s="3" t="b">
        <f>AND(Table1689106[[#This Row],[Measured Value]]&gt;E624,E624&gt;E623,E623&gt;E622,E622&gt;E621,E621&gt;E620)</f>
        <v>0</v>
      </c>
      <c r="R625" s="3" t="b">
        <f>AND(Table1689106[[#This Row],[Measured Value]]&lt;E624,E624&lt;E623,E623&lt;E622,E622&lt;E621,E621&lt;E620)</f>
        <v>0</v>
      </c>
      <c r="S625" s="3" t="b">
        <f>AND(Table1689106[[#This Row],[Measured Value]]&gt;E624,E624&lt;E623,E623&gt;E622,E622&lt;E621,E621&gt;E620,E620&lt;E619,E619&gt;E618,E618&lt;E617,E617&gt;E616,E616&lt;E615,E615&gt;E614,E614&lt;E613,E613&gt;E612)</f>
        <v>0</v>
      </c>
      <c r="T625" s="3" t="b">
        <f>AND(Table1689106[[#This Row],[Measured Value]]&lt;F624,F624&gt;F623,F623&lt;F622,F622&gt;F621,F621&lt;F620,F620&gt;F619,F619&lt;F618,F618&gt;F617,F617&lt;F616,F616&gt;F615,F615&lt;F614,F614&gt;F613,F613&lt;F612)</f>
        <v>0</v>
      </c>
    </row>
    <row r="626" spans="1:20" x14ac:dyDescent="0.25">
      <c r="A626" s="2">
        <v>43389</v>
      </c>
      <c r="B626" s="17">
        <v>926</v>
      </c>
      <c r="C626" s="21" t="s">
        <v>31</v>
      </c>
      <c r="D626" s="25">
        <v>3.53</v>
      </c>
      <c r="E626" s="22">
        <f>'[1]pH meter #2__083118AM'!$O$2</f>
        <v>3.5073563535911592</v>
      </c>
      <c r="F6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43389.393055555556</v>
      </c>
      <c r="G626" s="6">
        <f>Table1689106[[#This Row],[Mean Value]]+$V$2</f>
        <v>3.527303060242065</v>
      </c>
      <c r="H626" s="6">
        <f>Table1689106[[#This Row],[Mean Value]]-$V$2</f>
        <v>3.4874096469402533</v>
      </c>
      <c r="I626" s="26">
        <f>Table1689106[[#This Row],[Mean Value]]+$W$2</f>
        <v>3.5472497668929703</v>
      </c>
      <c r="J626" s="26">
        <f>Table1689106[[#This Row],[Mean Value]]-($W$2)</f>
        <v>3.467462940289348</v>
      </c>
      <c r="K626" s="8">
        <f>Table1689106[[#This Row],[Mean Value]]+$X$2</f>
        <v>3.5671964735438761</v>
      </c>
      <c r="L626" s="9">
        <f>Table1689106[[#This Row],[Mean Value]]-$X$2</f>
        <v>3.4475162336384422</v>
      </c>
      <c r="M626" s="23" t="str">
        <f t="array" ref="M626">IF(OR(D626&lt;$AF$2, D626&gt;$AE$2), "Yes", "No")</f>
        <v>No</v>
      </c>
      <c r="N626" s="3"/>
      <c r="O626" s="3" t="b">
        <f>AND(Table1689106[[#This Row],[Measured Value]]&gt;Table1689106[[#This Row],[Mean Value]],D625&gt;E625,D624&gt;E624,D623&gt;E623,D622&gt;E622,D621&gt;E621,D620&gt;E620,D619&gt;E619)</f>
        <v>0</v>
      </c>
      <c r="P626" s="3" t="b">
        <f>AND(Table1689106[[#This Row],[Measured Value]]&lt;Table1689106[[#This Row],[Mean Value]],D625&lt;E625,D624&lt;E624,D623&lt;E623,D622&lt;E622,D621&lt;E621,D620&lt;E620,D619&lt;E619)</f>
        <v>0</v>
      </c>
      <c r="Q626" s="3" t="b">
        <f>AND(Table1689106[[#This Row],[Measured Value]]&gt;E625,E625&gt;E624,E624&gt;E623,E623&gt;E622,E622&gt;E621)</f>
        <v>0</v>
      </c>
      <c r="R626" s="3" t="b">
        <f>AND(Table1689106[[#This Row],[Measured Value]]&lt;E625,E625&lt;E624,E624&lt;E623,E623&lt;E622,E622&lt;E621)</f>
        <v>0</v>
      </c>
      <c r="S626" s="3" t="b">
        <f>AND(Table1689106[[#This Row],[Measured Value]]&gt;E625,E625&lt;E624,E624&gt;E623,E623&lt;E622,E622&gt;E621,E621&lt;E620,E620&gt;E619,E619&lt;E618,E618&gt;E617,E617&lt;E616,E616&gt;E615,E615&lt;E614,E614&gt;E613)</f>
        <v>0</v>
      </c>
      <c r="T626" s="3" t="b">
        <f>AND(Table1689106[[#This Row],[Measured Value]]&lt;F625,F625&gt;F624,F624&lt;F623,F623&gt;F622,F622&lt;F621,F621&gt;F620,F620&lt;F619,F619&gt;F618,F618&lt;F617,F617&gt;F616,F616&lt;F615,F615&gt;F614,F614&lt;F613)</f>
        <v>0</v>
      </c>
    </row>
    <row r="627" spans="1:20" x14ac:dyDescent="0.25">
      <c r="A627" s="2">
        <v>43389</v>
      </c>
      <c r="B627" s="17">
        <v>1015</v>
      </c>
      <c r="C627" s="21" t="s">
        <v>34</v>
      </c>
      <c r="D627" s="25">
        <v>3.52</v>
      </c>
      <c r="E627" s="22">
        <f>'[1]pH meter #2__083118AM'!$O$2</f>
        <v>3.5073563535911592</v>
      </c>
      <c r="F6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43389.427083333336</v>
      </c>
      <c r="G627" s="6">
        <f>Table1689106[[#This Row],[Mean Value]]+$V$2</f>
        <v>3.527303060242065</v>
      </c>
      <c r="H627" s="6">
        <f>Table1689106[[#This Row],[Mean Value]]-$V$2</f>
        <v>3.4874096469402533</v>
      </c>
      <c r="I627" s="26">
        <f>Table1689106[[#This Row],[Mean Value]]+$W$2</f>
        <v>3.5472497668929703</v>
      </c>
      <c r="J627" s="26">
        <f>Table1689106[[#This Row],[Mean Value]]-($W$2)</f>
        <v>3.467462940289348</v>
      </c>
      <c r="K627" s="8">
        <f>Table1689106[[#This Row],[Mean Value]]+$X$2</f>
        <v>3.5671964735438761</v>
      </c>
      <c r="L627" s="9">
        <f>Table1689106[[#This Row],[Mean Value]]-$X$2</f>
        <v>3.4475162336384422</v>
      </c>
      <c r="M627" s="23" t="str">
        <f t="array" ref="M627">IF(OR(D627&lt;$AF$2, D627&gt;$AE$2), "Yes", "No")</f>
        <v>No</v>
      </c>
      <c r="N627" s="3"/>
      <c r="O627" s="3" t="b">
        <f>AND(Table1689106[[#This Row],[Measured Value]]&gt;Table1689106[[#This Row],[Mean Value]],D626&gt;E626,D625&gt;E625,D624&gt;E624,D623&gt;E623,D622&gt;E622,D621&gt;E621,D620&gt;E620)</f>
        <v>0</v>
      </c>
      <c r="P627" s="3" t="b">
        <f>AND(Table1689106[[#This Row],[Measured Value]]&lt;Table1689106[[#This Row],[Mean Value]],D626&lt;E626,D625&lt;E625,D624&lt;E624,D623&lt;E623,D622&lt;E622,D621&lt;E621,D620&lt;E620)</f>
        <v>0</v>
      </c>
      <c r="Q627" s="3" t="b">
        <f>AND(Table1689106[[#This Row],[Measured Value]]&gt;E626,E626&gt;E625,E625&gt;E624,E624&gt;E623,E623&gt;E622)</f>
        <v>0</v>
      </c>
      <c r="R627" s="3" t="b">
        <f>AND(Table1689106[[#This Row],[Measured Value]]&lt;E626,E626&lt;E625,E625&lt;E624,E624&lt;E623,E623&lt;E622)</f>
        <v>0</v>
      </c>
      <c r="S627" s="3" t="b">
        <f>AND(Table1689106[[#This Row],[Measured Value]]&gt;E626,E626&lt;E625,E625&gt;E624,E624&lt;E623,E623&gt;E622,E622&lt;E621,E621&gt;E620,E620&lt;E619,E619&gt;E618,E618&lt;E617,E617&gt;E616,E616&lt;E615,E615&gt;E614)</f>
        <v>0</v>
      </c>
      <c r="T627" s="3" t="b">
        <f>AND(Table1689106[[#This Row],[Measured Value]]&lt;F626,F626&gt;F625,F625&lt;F624,F624&gt;F623,F623&lt;F622,F622&gt;F621,F621&lt;F620,F620&gt;F619,F619&lt;F618,F618&gt;F617,F617&lt;F616,F616&gt;F615,F615&lt;F614)</f>
        <v>0</v>
      </c>
    </row>
    <row r="628" spans="1:20" x14ac:dyDescent="0.25">
      <c r="A628" s="2">
        <v>43389</v>
      </c>
      <c r="B628" s="17">
        <v>1045</v>
      </c>
      <c r="C628" s="21" t="s">
        <v>40</v>
      </c>
      <c r="D628" s="25">
        <v>3.51</v>
      </c>
      <c r="E628" s="22">
        <f>'[1]pH meter #2__083118AM'!$O$2</f>
        <v>3.5073563535911592</v>
      </c>
      <c r="F6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43389.447916666664</v>
      </c>
      <c r="G628" s="6">
        <f>Table1689106[[#This Row],[Mean Value]]+$V$2</f>
        <v>3.527303060242065</v>
      </c>
      <c r="H628" s="6">
        <f>Table1689106[[#This Row],[Mean Value]]-$V$2</f>
        <v>3.4874096469402533</v>
      </c>
      <c r="I628" s="26">
        <f>Table1689106[[#This Row],[Mean Value]]+$W$2</f>
        <v>3.5472497668929703</v>
      </c>
      <c r="J628" s="26">
        <f>Table1689106[[#This Row],[Mean Value]]-($W$2)</f>
        <v>3.467462940289348</v>
      </c>
      <c r="K628" s="8">
        <f>Table1689106[[#This Row],[Mean Value]]+$X$2</f>
        <v>3.5671964735438761</v>
      </c>
      <c r="L628" s="9">
        <f>Table1689106[[#This Row],[Mean Value]]-$X$2</f>
        <v>3.4475162336384422</v>
      </c>
      <c r="M628" s="23" t="str">
        <f t="array" ref="M628">IF(OR(D628&lt;$AF$2, D628&gt;$AE$2), "Yes", "No")</f>
        <v>No</v>
      </c>
      <c r="N628" s="3"/>
      <c r="O628" s="3" t="b">
        <f>AND(Table1689106[[#This Row],[Measured Value]]&gt;Table1689106[[#This Row],[Mean Value]],D627&gt;E627,D626&gt;E626,D625&gt;E625,D624&gt;E624,D623&gt;E623,D622&gt;E622,D621&gt;E621)</f>
        <v>0</v>
      </c>
      <c r="P628" s="3" t="b">
        <f>AND(Table1689106[[#This Row],[Measured Value]]&lt;Table1689106[[#This Row],[Mean Value]],D627&lt;E627,D626&lt;E626,D625&lt;E625,D624&lt;E624,D623&lt;E623,D622&lt;E622,D621&lt;E621)</f>
        <v>0</v>
      </c>
      <c r="Q628" s="3" t="b">
        <f>AND(Table1689106[[#This Row],[Measured Value]]&gt;E627,E627&gt;E626,E626&gt;E625,E625&gt;E624,E624&gt;E623)</f>
        <v>0</v>
      </c>
      <c r="R628" s="3" t="b">
        <f>AND(Table1689106[[#This Row],[Measured Value]]&lt;E627,E627&lt;E626,E626&lt;E625,E625&lt;E624,E624&lt;E623)</f>
        <v>0</v>
      </c>
      <c r="S628" s="3" t="b">
        <f>AND(Table1689106[[#This Row],[Measured Value]]&gt;E627,E627&lt;E626,E626&gt;E625,E625&lt;E624,E624&gt;E623,E623&lt;E622,E622&gt;E621,E621&lt;E620,E620&gt;E619,E619&lt;E618,E618&gt;E617,E617&lt;E616,E616&gt;E615)</f>
        <v>0</v>
      </c>
      <c r="T628" s="3" t="b">
        <f>AND(Table1689106[[#This Row],[Measured Value]]&lt;F627,F627&gt;F626,F626&lt;F625,F625&gt;F624,F624&lt;F623,F623&gt;F622,F622&lt;F621,F621&gt;F620,F620&lt;F619,F619&gt;F618,F618&lt;F617,F617&gt;F616,F616&lt;F615)</f>
        <v>0</v>
      </c>
    </row>
    <row r="629" spans="1:20" x14ac:dyDescent="0.25">
      <c r="A629" s="2">
        <v>43389</v>
      </c>
      <c r="B629" s="17">
        <v>1115</v>
      </c>
      <c r="C629" s="21" t="s">
        <v>35</v>
      </c>
      <c r="D629" s="25">
        <v>3.5</v>
      </c>
      <c r="E629" s="22">
        <f>'[1]pH meter #2__083118AM'!$O$2</f>
        <v>3.5073563535911592</v>
      </c>
      <c r="F6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43389.46875</v>
      </c>
      <c r="G629" s="6">
        <f>Table1689106[[#This Row],[Mean Value]]+$V$2</f>
        <v>3.527303060242065</v>
      </c>
      <c r="H629" s="6">
        <f>Table1689106[[#This Row],[Mean Value]]-$V$2</f>
        <v>3.4874096469402533</v>
      </c>
      <c r="I629" s="26">
        <f>Table1689106[[#This Row],[Mean Value]]+$W$2</f>
        <v>3.5472497668929703</v>
      </c>
      <c r="J629" s="26">
        <f>Table1689106[[#This Row],[Mean Value]]-($W$2)</f>
        <v>3.467462940289348</v>
      </c>
      <c r="K629" s="8">
        <f>Table1689106[[#This Row],[Mean Value]]+$X$2</f>
        <v>3.5671964735438761</v>
      </c>
      <c r="L629" s="9">
        <f>Table1689106[[#This Row],[Mean Value]]-$X$2</f>
        <v>3.4475162336384422</v>
      </c>
      <c r="M629" s="23" t="str">
        <f t="array" ref="M629">IF(OR(D629&lt;$AF$2, D629&gt;$AE$2), "Yes", "No")</f>
        <v>No</v>
      </c>
      <c r="N629" s="3"/>
      <c r="O629" s="3" t="b">
        <f>AND(Table1689106[[#This Row],[Measured Value]]&gt;Table1689106[[#This Row],[Mean Value]],D628&gt;E628,D627&gt;E627,D626&gt;E626,D625&gt;E625,D624&gt;E624,D623&gt;E623,D622&gt;E622)</f>
        <v>0</v>
      </c>
      <c r="P629" s="3" t="b">
        <f>AND(Table1689106[[#This Row],[Measured Value]]&lt;Table1689106[[#This Row],[Mean Value]],D628&lt;E628,D627&lt;E627,D626&lt;E626,D625&lt;E625,D624&lt;E624,D623&lt;E623,D622&lt;E622)</f>
        <v>0</v>
      </c>
      <c r="Q629" s="3" t="b">
        <f>AND(Table1689106[[#This Row],[Measured Value]]&gt;E628,E628&gt;E627,E627&gt;E626,E626&gt;E625,E625&gt;E624)</f>
        <v>0</v>
      </c>
      <c r="R629" s="3" t="b">
        <f>AND(Table1689106[[#This Row],[Measured Value]]&lt;E628,E628&lt;E627,E627&lt;E626,E626&lt;E625,E625&lt;E624)</f>
        <v>0</v>
      </c>
      <c r="S629" s="3" t="b">
        <f>AND(Table1689106[[#This Row],[Measured Value]]&gt;E628,E628&lt;E627,E627&gt;E626,E626&lt;E625,E625&gt;E624,E624&lt;E623,E623&gt;E622,E622&lt;E621,E621&gt;E620,E620&lt;E619,E619&gt;E618,E618&lt;E617,E617&gt;E616)</f>
        <v>0</v>
      </c>
      <c r="T629" s="3" t="b">
        <f>AND(Table1689106[[#This Row],[Measured Value]]&lt;F628,F628&gt;F627,F627&lt;F626,F626&gt;F625,F625&lt;F624,F624&gt;F623,F623&lt;F622,F622&gt;F621,F621&lt;F620,F620&gt;F619,F619&lt;F618,F618&gt;F617,F617&lt;F616)</f>
        <v>0</v>
      </c>
    </row>
    <row r="630" spans="1:20" x14ac:dyDescent="0.25">
      <c r="A630" s="2">
        <v>43389</v>
      </c>
      <c r="B630" s="17">
        <v>1150</v>
      </c>
      <c r="C630" s="21" t="s">
        <v>34</v>
      </c>
      <c r="D630" s="25">
        <v>3.48</v>
      </c>
      <c r="E630" s="22">
        <f>'[1]pH meter #2__083118AM'!$O$2</f>
        <v>3.5073563535911592</v>
      </c>
      <c r="F6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43389.493055555555</v>
      </c>
      <c r="G630" s="6">
        <f>Table1689106[[#This Row],[Mean Value]]+$V$2</f>
        <v>3.527303060242065</v>
      </c>
      <c r="H630" s="6">
        <f>Table1689106[[#This Row],[Mean Value]]-$V$2</f>
        <v>3.4874096469402533</v>
      </c>
      <c r="I630" s="26">
        <f>Table1689106[[#This Row],[Mean Value]]+$W$2</f>
        <v>3.5472497668929703</v>
      </c>
      <c r="J630" s="26">
        <f>Table1689106[[#This Row],[Mean Value]]-($W$2)</f>
        <v>3.467462940289348</v>
      </c>
      <c r="K630" s="8">
        <f>Table1689106[[#This Row],[Mean Value]]+$X$2</f>
        <v>3.5671964735438761</v>
      </c>
      <c r="L630" s="9">
        <f>Table1689106[[#This Row],[Mean Value]]-$X$2</f>
        <v>3.4475162336384422</v>
      </c>
      <c r="M630" s="23" t="str">
        <f t="array" ref="M630">IF(OR(D630&lt;$AF$2, D630&gt;$AE$2), "Yes", "No")</f>
        <v>No</v>
      </c>
      <c r="N630" s="3"/>
      <c r="O630" s="3" t="b">
        <f>AND(Table1689106[[#This Row],[Measured Value]]&gt;Table1689106[[#This Row],[Mean Value]],D629&gt;E629,D628&gt;E628,D627&gt;E627,D626&gt;E626,D625&gt;E625,D624&gt;E624,D623&gt;E623)</f>
        <v>0</v>
      </c>
      <c r="P630" s="3" t="b">
        <f>AND(Table1689106[[#This Row],[Measured Value]]&lt;Table1689106[[#This Row],[Mean Value]],D629&lt;E629,D628&lt;E628,D627&lt;E627,D626&lt;E626,D625&lt;E625,D624&lt;E624,D623&lt;E623)</f>
        <v>0</v>
      </c>
      <c r="Q630" s="3" t="b">
        <f>AND(Table1689106[[#This Row],[Measured Value]]&gt;E629,E629&gt;E628,E628&gt;E627,E627&gt;E626,E626&gt;E625)</f>
        <v>0</v>
      </c>
      <c r="R630" s="3" t="b">
        <f>AND(Table1689106[[#This Row],[Measured Value]]&lt;E629,E629&lt;E628,E628&lt;E627,E627&lt;E626,E626&lt;E625)</f>
        <v>0</v>
      </c>
      <c r="S630" s="3" t="b">
        <f>AND(Table1689106[[#This Row],[Measured Value]]&gt;E629,E629&lt;E628,E628&gt;E627,E627&lt;E626,E626&gt;E625,E625&lt;E624,E624&gt;E623,E623&lt;E622,E622&gt;E621,E621&lt;E620,E620&gt;E619,E619&lt;E618,E618&gt;E617)</f>
        <v>0</v>
      </c>
      <c r="T630" s="3" t="b">
        <f>AND(Table1689106[[#This Row],[Measured Value]]&lt;F629,F629&gt;F628,F628&lt;F627,F627&gt;F626,F626&lt;F625,F625&gt;F624,F624&lt;F623,F623&gt;F622,F622&lt;F621,F621&gt;F620,F620&lt;F619,F619&gt;F618,F618&lt;F617)</f>
        <v>0</v>
      </c>
    </row>
    <row r="631" spans="1:20" x14ac:dyDescent="0.25">
      <c r="A631" s="2">
        <v>43389</v>
      </c>
      <c r="B631" s="17">
        <v>1207</v>
      </c>
      <c r="C631" s="21" t="s">
        <v>40</v>
      </c>
      <c r="D631" s="25">
        <v>3.49</v>
      </c>
      <c r="E631" s="22">
        <f>'[1]pH meter #2__083118AM'!$O$2</f>
        <v>3.5073563535911592</v>
      </c>
      <c r="F6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43389.504861111112</v>
      </c>
      <c r="G631" s="6">
        <f>Table1689106[[#This Row],[Mean Value]]+$V$2</f>
        <v>3.527303060242065</v>
      </c>
      <c r="H631" s="6">
        <f>Table1689106[[#This Row],[Mean Value]]-$V$2</f>
        <v>3.4874096469402533</v>
      </c>
      <c r="I631" s="26">
        <f>Table1689106[[#This Row],[Mean Value]]+$W$2</f>
        <v>3.5472497668929703</v>
      </c>
      <c r="J631" s="26">
        <f>Table1689106[[#This Row],[Mean Value]]-($W$2)</f>
        <v>3.467462940289348</v>
      </c>
      <c r="K631" s="8">
        <f>Table1689106[[#This Row],[Mean Value]]+$X$2</f>
        <v>3.5671964735438761</v>
      </c>
      <c r="L631" s="9">
        <f>Table1689106[[#This Row],[Mean Value]]-$X$2</f>
        <v>3.4475162336384422</v>
      </c>
      <c r="M631" s="23" t="str">
        <f t="array" ref="M631">IF(OR(D631&lt;$AF$2, D631&gt;$AE$2), "Yes", "No")</f>
        <v>No</v>
      </c>
      <c r="N631" s="3"/>
      <c r="O631" s="3" t="b">
        <f>AND(Table1689106[[#This Row],[Measured Value]]&gt;Table1689106[[#This Row],[Mean Value]],D630&gt;E630,D629&gt;E629,D628&gt;E628,D627&gt;E627,D626&gt;E626,D625&gt;E625,D624&gt;E624)</f>
        <v>0</v>
      </c>
      <c r="P631" s="3" t="b">
        <f>AND(Table1689106[[#This Row],[Measured Value]]&lt;Table1689106[[#This Row],[Mean Value]],D630&lt;E630,D629&lt;E629,D628&lt;E628,D627&lt;E627,D626&lt;E626,D625&lt;E625,D624&lt;E624)</f>
        <v>0</v>
      </c>
      <c r="Q631" s="3" t="b">
        <f>AND(Table1689106[[#This Row],[Measured Value]]&gt;E630,E630&gt;E629,E629&gt;E628,E628&gt;E627,E627&gt;E626)</f>
        <v>0</v>
      </c>
      <c r="R631" s="3" t="b">
        <f>AND(Table1689106[[#This Row],[Measured Value]]&lt;E630,E630&lt;E629,E629&lt;E628,E628&lt;E627,E627&lt;E626)</f>
        <v>0</v>
      </c>
      <c r="S631" s="3" t="b">
        <f>AND(Table1689106[[#This Row],[Measured Value]]&gt;E630,E630&lt;E629,E629&gt;E628,E628&lt;E627,E627&gt;E626,E626&lt;E625,E625&gt;E624,E624&lt;E623,E623&gt;E622,E622&lt;E621,E621&gt;E620,E620&lt;E619,E619&gt;E618)</f>
        <v>0</v>
      </c>
      <c r="T631" s="3" t="b">
        <f>AND(Table1689106[[#This Row],[Measured Value]]&lt;F630,F630&gt;F629,F629&lt;F628,F628&gt;F627,F627&lt;F626,F626&gt;F625,F625&lt;F624,F624&gt;F623,F623&lt;F622,F622&gt;F621,F621&lt;F620,F620&gt;F619,F619&lt;F618)</f>
        <v>0</v>
      </c>
    </row>
    <row r="632" spans="1:20" x14ac:dyDescent="0.25">
      <c r="A632" s="2">
        <v>43389</v>
      </c>
      <c r="B632" s="17">
        <v>1239</v>
      </c>
      <c r="C632" s="21" t="s">
        <v>40</v>
      </c>
      <c r="D632" s="25">
        <v>3.5</v>
      </c>
      <c r="E632" s="22">
        <f>'[1]pH meter #2__083118AM'!$O$2</f>
        <v>3.5073563535911592</v>
      </c>
      <c r="F6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43389.527083333334</v>
      </c>
      <c r="G632" s="6">
        <f>Table1689106[[#This Row],[Mean Value]]+$V$2</f>
        <v>3.527303060242065</v>
      </c>
      <c r="H632" s="6">
        <f>Table1689106[[#This Row],[Mean Value]]-$V$2</f>
        <v>3.4874096469402533</v>
      </c>
      <c r="I632" s="26">
        <f>Table1689106[[#This Row],[Mean Value]]+$W$2</f>
        <v>3.5472497668929703</v>
      </c>
      <c r="J632" s="26">
        <f>Table1689106[[#This Row],[Mean Value]]-($W$2)</f>
        <v>3.467462940289348</v>
      </c>
      <c r="K632" s="8">
        <f>Table1689106[[#This Row],[Mean Value]]+$X$2</f>
        <v>3.5671964735438761</v>
      </c>
      <c r="L632" s="9">
        <f>Table1689106[[#This Row],[Mean Value]]-$X$2</f>
        <v>3.4475162336384422</v>
      </c>
      <c r="M632" s="23" t="str">
        <f t="array" ref="M632">IF(OR(D632&lt;$AF$2, D632&gt;$AE$2), "Yes", "No")</f>
        <v>No</v>
      </c>
      <c r="N632" s="3"/>
      <c r="O632" s="3" t="b">
        <f>AND(Table1689106[[#This Row],[Measured Value]]&gt;Table1689106[[#This Row],[Mean Value]],D631&gt;E631,D630&gt;E630,D629&gt;E629,D628&gt;E628,D627&gt;E627,D626&gt;E626,D625&gt;E625)</f>
        <v>0</v>
      </c>
      <c r="P632" s="3" t="b">
        <f>AND(Table1689106[[#This Row],[Measured Value]]&lt;Table1689106[[#This Row],[Mean Value]],D631&lt;E631,D630&lt;E630,D629&lt;E629,D628&lt;E628,D627&lt;E627,D626&lt;E626,D625&lt;E625)</f>
        <v>0</v>
      </c>
      <c r="Q632" s="3" t="b">
        <f>AND(Table1689106[[#This Row],[Measured Value]]&gt;E631,E631&gt;E630,E630&gt;E629,E629&gt;E628,E628&gt;E627)</f>
        <v>0</v>
      </c>
      <c r="R632" s="3" t="b">
        <f>AND(Table1689106[[#This Row],[Measured Value]]&lt;E631,E631&lt;E630,E630&lt;E629,E629&lt;E628,E628&lt;E627)</f>
        <v>0</v>
      </c>
      <c r="S632" s="3" t="b">
        <f>AND(Table1689106[[#This Row],[Measured Value]]&gt;E631,E631&lt;E630,E630&gt;E629,E629&lt;E628,E628&gt;E627,E627&lt;E626,E626&gt;E625,E625&lt;E624,E624&gt;E623,E623&lt;E622,E622&gt;E621,E621&lt;E620,E620&gt;E619)</f>
        <v>0</v>
      </c>
      <c r="T632" s="3" t="b">
        <f>AND(Table1689106[[#This Row],[Measured Value]]&lt;F631,F631&gt;F630,F630&lt;F629,F629&gt;F628,F628&lt;F627,F627&gt;F626,F626&lt;F625,F625&gt;F624,F624&lt;F623,F623&gt;F622,F622&lt;F621,F621&gt;F620,F620&lt;F619)</f>
        <v>0</v>
      </c>
    </row>
    <row r="633" spans="1:20" x14ac:dyDescent="0.25">
      <c r="A633" s="2">
        <v>43389</v>
      </c>
      <c r="B633" s="17">
        <v>1300</v>
      </c>
      <c r="C633" s="21" t="s">
        <v>35</v>
      </c>
      <c r="D633" s="25">
        <v>3.48</v>
      </c>
      <c r="E633" s="22">
        <f>'[1]pH meter #2__083118AM'!$O$2</f>
        <v>3.5073563535911592</v>
      </c>
      <c r="F6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43389.541666666664</v>
      </c>
      <c r="G633" s="6">
        <f>Table1689106[[#This Row],[Mean Value]]+$V$2</f>
        <v>3.527303060242065</v>
      </c>
      <c r="H633" s="6">
        <f>Table1689106[[#This Row],[Mean Value]]-$V$2</f>
        <v>3.4874096469402533</v>
      </c>
      <c r="I633" s="26">
        <f>Table1689106[[#This Row],[Mean Value]]+$W$2</f>
        <v>3.5472497668929703</v>
      </c>
      <c r="J633" s="26">
        <f>Table1689106[[#This Row],[Mean Value]]-($W$2)</f>
        <v>3.467462940289348</v>
      </c>
      <c r="K633" s="8">
        <f>Table1689106[[#This Row],[Mean Value]]+$X$2</f>
        <v>3.5671964735438761</v>
      </c>
      <c r="L633" s="9">
        <f>Table1689106[[#This Row],[Mean Value]]-$X$2</f>
        <v>3.4475162336384422</v>
      </c>
      <c r="M633" s="23" t="str">
        <f t="array" ref="M633">IF(OR(D633&lt;$AF$2, D633&gt;$AE$2), "Yes", "No")</f>
        <v>No</v>
      </c>
      <c r="N633" s="3"/>
      <c r="O633" s="3" t="b">
        <f>AND(Table1689106[[#This Row],[Measured Value]]&gt;Table1689106[[#This Row],[Mean Value]],D632&gt;E632,D631&gt;E631,D630&gt;E630,D629&gt;E629,D628&gt;E628,D627&gt;E627,D626&gt;E626)</f>
        <v>0</v>
      </c>
      <c r="P633" s="3" t="b">
        <f>AND(Table1689106[[#This Row],[Measured Value]]&lt;Table1689106[[#This Row],[Mean Value]],D632&lt;E632,D631&lt;E631,D630&lt;E630,D629&lt;E629,D628&lt;E628,D627&lt;E627,D626&lt;E626)</f>
        <v>0</v>
      </c>
      <c r="Q633" s="3" t="b">
        <f>AND(Table1689106[[#This Row],[Measured Value]]&gt;E632,E632&gt;E631,E631&gt;E630,E630&gt;E629,E629&gt;E628)</f>
        <v>0</v>
      </c>
      <c r="R633" s="3" t="b">
        <f>AND(Table1689106[[#This Row],[Measured Value]]&lt;E632,E632&lt;E631,E631&lt;E630,E630&lt;E629,E629&lt;E628)</f>
        <v>0</v>
      </c>
      <c r="S633" s="3" t="b">
        <f>AND(Table1689106[[#This Row],[Measured Value]]&gt;E632,E632&lt;E631,E631&gt;E630,E630&lt;E629,E629&gt;E628,E628&lt;E627,E627&gt;E626,E626&lt;E625,E625&gt;E624,E624&lt;E623,E623&gt;E622,E622&lt;E621,E621&gt;E620)</f>
        <v>0</v>
      </c>
      <c r="T633" s="3" t="b">
        <f>AND(Table1689106[[#This Row],[Measured Value]]&lt;F632,F632&gt;F631,F631&lt;F630,F630&gt;F629,F629&lt;F628,F628&gt;F627,F627&lt;F626,F626&gt;F625,F625&lt;F624,F624&gt;F623,F623&lt;F622,F622&gt;F621,F621&lt;F620)</f>
        <v>0</v>
      </c>
    </row>
    <row r="634" spans="1:20" x14ac:dyDescent="0.25">
      <c r="A634" s="2">
        <v>43389</v>
      </c>
      <c r="B634" s="17">
        <v>1315</v>
      </c>
      <c r="C634" s="21" t="s">
        <v>51</v>
      </c>
      <c r="D634" s="25">
        <v>3.47</v>
      </c>
      <c r="E634" s="22">
        <f>'[1]pH meter #2__083118AM'!$O$2</f>
        <v>3.5073563535911592</v>
      </c>
      <c r="F6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43389.552083333336</v>
      </c>
      <c r="G634" s="6">
        <f>Table1689106[[#This Row],[Mean Value]]+$V$2</f>
        <v>3.527303060242065</v>
      </c>
      <c r="H634" s="6">
        <f>Table1689106[[#This Row],[Mean Value]]-$V$2</f>
        <v>3.4874096469402533</v>
      </c>
      <c r="I634" s="26">
        <f>Table1689106[[#This Row],[Mean Value]]+$W$2</f>
        <v>3.5472497668929703</v>
      </c>
      <c r="J634" s="26">
        <f>Table1689106[[#This Row],[Mean Value]]-($W$2)</f>
        <v>3.467462940289348</v>
      </c>
      <c r="K634" s="8">
        <f>Table1689106[[#This Row],[Mean Value]]+$X$2</f>
        <v>3.5671964735438761</v>
      </c>
      <c r="L634" s="9">
        <f>Table1689106[[#This Row],[Mean Value]]-$X$2</f>
        <v>3.4475162336384422</v>
      </c>
      <c r="M634" s="23" t="str">
        <f t="array" ref="M634">IF(OR(D634&lt;$AF$2, D634&gt;$AE$2), "Yes", "No")</f>
        <v>No</v>
      </c>
      <c r="N634" s="3"/>
      <c r="O634" s="3" t="b">
        <f>AND(Table1689106[[#This Row],[Measured Value]]&gt;Table1689106[[#This Row],[Mean Value]],D633&gt;E633,D632&gt;E632,D631&gt;E631,D630&gt;E630,D629&gt;E629,D628&gt;E628,D627&gt;E627)</f>
        <v>0</v>
      </c>
      <c r="P634" s="3" t="b">
        <f>AND(Table1689106[[#This Row],[Measured Value]]&lt;Table1689106[[#This Row],[Mean Value]],D633&lt;E633,D632&lt;E632,D631&lt;E631,D630&lt;E630,D629&lt;E629,D628&lt;E628,D627&lt;E627)</f>
        <v>0</v>
      </c>
      <c r="Q634" s="3" t="b">
        <f>AND(Table1689106[[#This Row],[Measured Value]]&gt;E633,E633&gt;E632,E632&gt;E631,E631&gt;E630,E630&gt;E629)</f>
        <v>0</v>
      </c>
      <c r="R634" s="3" t="b">
        <f>AND(Table1689106[[#This Row],[Measured Value]]&lt;E633,E633&lt;E632,E632&lt;E631,E631&lt;E630,E630&lt;E629)</f>
        <v>0</v>
      </c>
      <c r="S634" s="3" t="b">
        <f>AND(Table1689106[[#This Row],[Measured Value]]&gt;E633,E633&lt;E632,E632&gt;E631,E631&lt;E630,E630&gt;E629,E629&lt;E628,E628&gt;E627,E627&lt;E626,E626&gt;E625,E625&lt;E624,E624&gt;E623,E623&lt;E622,E622&gt;E621)</f>
        <v>0</v>
      </c>
      <c r="T634" s="3" t="b">
        <f>AND(Table1689106[[#This Row],[Measured Value]]&lt;F633,F633&gt;F632,F632&lt;F631,F631&gt;F630,F630&lt;F629,F629&gt;F628,F628&lt;F627,F627&gt;F626,F626&lt;F625,F625&gt;F624,F624&lt;F623,F623&gt;F622,F622&lt;F621)</f>
        <v>0</v>
      </c>
    </row>
    <row r="635" spans="1:20" x14ac:dyDescent="0.25">
      <c r="A635" s="2">
        <v>43389</v>
      </c>
      <c r="B635" s="17">
        <v>1326</v>
      </c>
      <c r="C635" s="21" t="s">
        <v>34</v>
      </c>
      <c r="D635" s="25">
        <v>3.47</v>
      </c>
      <c r="E635" s="22">
        <f>'[1]pH meter #2__083118AM'!$O$2</f>
        <v>3.5073563535911592</v>
      </c>
      <c r="F6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43389.55972222222</v>
      </c>
      <c r="G635" s="6">
        <f>Table1689106[[#This Row],[Mean Value]]+$V$2</f>
        <v>3.527303060242065</v>
      </c>
      <c r="H635" s="6">
        <f>Table1689106[[#This Row],[Mean Value]]-$V$2</f>
        <v>3.4874096469402533</v>
      </c>
      <c r="I635" s="26">
        <f>Table1689106[[#This Row],[Mean Value]]+$W$2</f>
        <v>3.5472497668929703</v>
      </c>
      <c r="J635" s="26">
        <f>Table1689106[[#This Row],[Mean Value]]-($W$2)</f>
        <v>3.467462940289348</v>
      </c>
      <c r="K635" s="8">
        <f>Table1689106[[#This Row],[Mean Value]]+$X$2</f>
        <v>3.5671964735438761</v>
      </c>
      <c r="L635" s="9">
        <f>Table1689106[[#This Row],[Mean Value]]-$X$2</f>
        <v>3.4475162336384422</v>
      </c>
      <c r="M635" s="23" t="str">
        <f t="array" ref="M635">IF(OR(D635&lt;$AF$2, D635&gt;$AE$2), "Yes", "No")</f>
        <v>No</v>
      </c>
      <c r="N635" s="3"/>
      <c r="O635" s="3" t="b">
        <f>AND(Table1689106[[#This Row],[Measured Value]]&gt;Table1689106[[#This Row],[Mean Value]],D634&gt;E634,D633&gt;E633,D632&gt;E632,D631&gt;E631,D630&gt;E630,D629&gt;E629,D628&gt;E628)</f>
        <v>0</v>
      </c>
      <c r="P635" s="3" t="b">
        <f>AND(Table1689106[[#This Row],[Measured Value]]&lt;Table1689106[[#This Row],[Mean Value]],D634&lt;E634,D633&lt;E633,D632&lt;E632,D631&lt;E631,D630&lt;E630,D629&lt;E629,D628&lt;E628)</f>
        <v>0</v>
      </c>
      <c r="Q635" s="3" t="b">
        <f>AND(Table1689106[[#This Row],[Measured Value]]&gt;E634,E634&gt;E633,E633&gt;E632,E632&gt;E631,E631&gt;E630)</f>
        <v>0</v>
      </c>
      <c r="R635" s="3" t="b">
        <f>AND(Table1689106[[#This Row],[Measured Value]]&lt;E634,E634&lt;E633,E633&lt;E632,E632&lt;E631,E631&lt;E630)</f>
        <v>0</v>
      </c>
      <c r="S635" s="3" t="b">
        <f>AND(Table1689106[[#This Row],[Measured Value]]&gt;E634,E634&lt;E633,E633&gt;E632,E632&lt;E631,E631&gt;E630,E630&lt;E629,E629&gt;E628,E628&lt;E627,E627&gt;E626,E626&lt;E625,E625&gt;E624,E624&lt;E623,E623&gt;E622)</f>
        <v>0</v>
      </c>
      <c r="T635" s="3" t="b">
        <f>AND(Table1689106[[#This Row],[Measured Value]]&lt;F634,F634&gt;F633,F633&lt;F632,F632&gt;F631,F631&lt;F630,F630&gt;F629,F629&lt;F628,F628&gt;F627,F627&lt;F626,F626&gt;F625,F625&lt;F624,F624&gt;F623,F623&lt;F622)</f>
        <v>0</v>
      </c>
    </row>
    <row r="636" spans="1:20" x14ac:dyDescent="0.25">
      <c r="A636" s="2">
        <v>43389</v>
      </c>
      <c r="B636" s="17">
        <v>1414</v>
      </c>
      <c r="C636" s="21" t="s">
        <v>40</v>
      </c>
      <c r="D636" s="25">
        <v>3.47</v>
      </c>
      <c r="E636" s="22">
        <f>'[1]pH meter #2__083118AM'!$O$2</f>
        <v>3.5073563535911592</v>
      </c>
      <c r="F6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43389.593055555553</v>
      </c>
      <c r="G636" s="6">
        <f>Table1689106[[#This Row],[Mean Value]]+$V$2</f>
        <v>3.527303060242065</v>
      </c>
      <c r="H636" s="6">
        <f>Table1689106[[#This Row],[Mean Value]]-$V$2</f>
        <v>3.4874096469402533</v>
      </c>
      <c r="I636" s="26">
        <f>Table1689106[[#This Row],[Mean Value]]+$W$2</f>
        <v>3.5472497668929703</v>
      </c>
      <c r="J636" s="26">
        <f>Table1689106[[#This Row],[Mean Value]]-($W$2)</f>
        <v>3.467462940289348</v>
      </c>
      <c r="K636" s="8">
        <f>Table1689106[[#This Row],[Mean Value]]+$X$2</f>
        <v>3.5671964735438761</v>
      </c>
      <c r="L636" s="9">
        <f>Table1689106[[#This Row],[Mean Value]]-$X$2</f>
        <v>3.4475162336384422</v>
      </c>
      <c r="M636" s="23" t="str">
        <f t="array" ref="M636">IF(OR(D636&lt;$AF$2, D636&gt;$AE$2), "Yes", "No")</f>
        <v>No</v>
      </c>
      <c r="N636" s="3"/>
      <c r="O636" s="3" t="b">
        <f>AND(Table1689106[[#This Row],[Measured Value]]&gt;Table1689106[[#This Row],[Mean Value]],D635&gt;E635,D634&gt;E634,D633&gt;E633,D632&gt;E632,D631&gt;E631,D630&gt;E630,D629&gt;E629)</f>
        <v>0</v>
      </c>
      <c r="P636" s="3" t="b">
        <f>AND(Table1689106[[#This Row],[Measured Value]]&lt;Table1689106[[#This Row],[Mean Value]],D635&lt;E635,D634&lt;E634,D633&lt;E633,D632&lt;E632,D631&lt;E631,D630&lt;E630,D629&lt;E629)</f>
        <v>1</v>
      </c>
      <c r="Q636" s="3" t="b">
        <f>AND(Table1689106[[#This Row],[Measured Value]]&gt;E635,E635&gt;E634,E634&gt;E633,E633&gt;E632,E632&gt;E631)</f>
        <v>0</v>
      </c>
      <c r="R636" s="3" t="b">
        <f>AND(Table1689106[[#This Row],[Measured Value]]&lt;E635,E635&lt;E634,E634&lt;E633,E633&lt;E632,E632&lt;E631)</f>
        <v>0</v>
      </c>
      <c r="S636" s="3" t="b">
        <f>AND(Table1689106[[#This Row],[Measured Value]]&gt;E635,E635&lt;E634,E634&gt;E633,E633&lt;E632,E632&gt;E631,E631&lt;E630,E630&gt;E629,E629&lt;E628,E628&gt;E627,E627&lt;E626,E626&gt;E625,E625&lt;E624,E624&gt;E623)</f>
        <v>0</v>
      </c>
      <c r="T636" s="3" t="b">
        <f>AND(Table1689106[[#This Row],[Measured Value]]&lt;F635,F635&gt;F634,F634&lt;F633,F633&gt;F632,F632&lt;F631,F631&gt;F630,F630&lt;F629,F629&gt;F628,F628&lt;F627,F627&gt;F626,F626&lt;F625,F625&gt;F624,F624&lt;F623)</f>
        <v>0</v>
      </c>
    </row>
    <row r="637" spans="1:20" x14ac:dyDescent="0.25">
      <c r="A637" s="2">
        <v>43389</v>
      </c>
      <c r="B637" s="17">
        <v>1433</v>
      </c>
      <c r="C637" s="21" t="s">
        <v>35</v>
      </c>
      <c r="D637" s="25">
        <v>3.48</v>
      </c>
      <c r="E637" s="22">
        <f>'[1]pH meter #2__083118AM'!$O$2</f>
        <v>3.5073563535911592</v>
      </c>
      <c r="F6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43389.606249999997</v>
      </c>
      <c r="G637" s="6">
        <f>Table1689106[[#This Row],[Mean Value]]+$V$2</f>
        <v>3.527303060242065</v>
      </c>
      <c r="H637" s="6">
        <f>Table1689106[[#This Row],[Mean Value]]-$V$2</f>
        <v>3.4874096469402533</v>
      </c>
      <c r="I637" s="26">
        <f>Table1689106[[#This Row],[Mean Value]]+$W$2</f>
        <v>3.5472497668929703</v>
      </c>
      <c r="J637" s="26">
        <f>Table1689106[[#This Row],[Mean Value]]-($W$2)</f>
        <v>3.467462940289348</v>
      </c>
      <c r="K637" s="8">
        <f>Table1689106[[#This Row],[Mean Value]]+$X$2</f>
        <v>3.5671964735438761</v>
      </c>
      <c r="L637" s="9">
        <f>Table1689106[[#This Row],[Mean Value]]-$X$2</f>
        <v>3.4475162336384422</v>
      </c>
      <c r="M637" s="23" t="str">
        <f t="array" ref="M637">IF(OR(D637&lt;$AF$2, D637&gt;$AE$2), "Yes", "No")</f>
        <v>No</v>
      </c>
      <c r="N637" s="3"/>
      <c r="O637" s="3" t="b">
        <f>AND(Table1689106[[#This Row],[Measured Value]]&gt;Table1689106[[#This Row],[Mean Value]],D636&gt;E636,D635&gt;E635,D634&gt;E634,D633&gt;E633,D632&gt;E632,D631&gt;E631,D630&gt;E630)</f>
        <v>0</v>
      </c>
      <c r="P637" s="3" t="b">
        <f>AND(Table1689106[[#This Row],[Measured Value]]&lt;Table1689106[[#This Row],[Mean Value]],D636&lt;E636,D635&lt;E635,D634&lt;E634,D633&lt;E633,D632&lt;E632,D631&lt;E631,D630&lt;E630)</f>
        <v>1</v>
      </c>
      <c r="Q637" s="3" t="b">
        <f>AND(Table1689106[[#This Row],[Measured Value]]&gt;E636,E636&gt;E635,E635&gt;E634,E634&gt;E633,E633&gt;E632)</f>
        <v>0</v>
      </c>
      <c r="R637" s="3" t="b">
        <f>AND(Table1689106[[#This Row],[Measured Value]]&lt;E636,E636&lt;E635,E635&lt;E634,E634&lt;E633,E633&lt;E632)</f>
        <v>0</v>
      </c>
      <c r="S637" s="3" t="b">
        <f>AND(Table1689106[[#This Row],[Measured Value]]&gt;E636,E636&lt;E635,E635&gt;E634,E634&lt;E633,E633&gt;E632,E632&lt;E631,E631&gt;E630,E630&lt;E629,E629&gt;E628,E628&lt;E627,E627&gt;E626,E626&lt;E625,E625&gt;E624)</f>
        <v>0</v>
      </c>
      <c r="T637" s="3" t="b">
        <f>AND(Table1689106[[#This Row],[Measured Value]]&lt;F636,F636&gt;F635,F635&lt;F634,F634&gt;F633,F633&lt;F632,F632&gt;F631,F631&lt;F630,F630&gt;F629,F629&lt;F628,F628&gt;F627,F627&lt;F626,F626&gt;F625,F625&lt;F624)</f>
        <v>0</v>
      </c>
    </row>
    <row r="638" spans="1:20" x14ac:dyDescent="0.25">
      <c r="A638" s="2">
        <v>43389</v>
      </c>
      <c r="B638" s="17">
        <v>1445</v>
      </c>
      <c r="C638" s="21" t="s">
        <v>39</v>
      </c>
      <c r="D638" s="25">
        <v>3.5</v>
      </c>
      <c r="E638" s="22">
        <f>'[1]pH meter #2__083118AM'!$O$2</f>
        <v>3.5073563535911592</v>
      </c>
      <c r="F6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43389.614583333336</v>
      </c>
      <c r="G638" s="6">
        <f>Table1689106[[#This Row],[Mean Value]]+$V$2</f>
        <v>3.527303060242065</v>
      </c>
      <c r="H638" s="6">
        <f>Table1689106[[#This Row],[Mean Value]]-$V$2</f>
        <v>3.4874096469402533</v>
      </c>
      <c r="I638" s="26">
        <f>Table1689106[[#This Row],[Mean Value]]+$W$2</f>
        <v>3.5472497668929703</v>
      </c>
      <c r="J638" s="26">
        <f>Table1689106[[#This Row],[Mean Value]]-($W$2)</f>
        <v>3.467462940289348</v>
      </c>
      <c r="K638" s="8">
        <f>Table1689106[[#This Row],[Mean Value]]+$X$2</f>
        <v>3.5671964735438761</v>
      </c>
      <c r="L638" s="9">
        <f>Table1689106[[#This Row],[Mean Value]]-$X$2</f>
        <v>3.4475162336384422</v>
      </c>
      <c r="M638" s="23" t="str">
        <f t="array" ref="M638">IF(OR(D638&lt;$AF$2, D638&gt;$AE$2), "Yes", "No")</f>
        <v>No</v>
      </c>
      <c r="N638" s="3"/>
      <c r="O638" s="3" t="b">
        <f>AND(Table1689106[[#This Row],[Measured Value]]&gt;Table1689106[[#This Row],[Mean Value]],D637&gt;E637,D636&gt;E636,D635&gt;E635,D634&gt;E634,D633&gt;E633,D632&gt;E632,D631&gt;E631)</f>
        <v>0</v>
      </c>
      <c r="P638" s="3" t="b">
        <f>AND(Table1689106[[#This Row],[Measured Value]]&lt;Table1689106[[#This Row],[Mean Value]],D637&lt;E637,D636&lt;E636,D635&lt;E635,D634&lt;E634,D633&lt;E633,D632&lt;E632,D631&lt;E631)</f>
        <v>1</v>
      </c>
      <c r="Q638" s="3" t="b">
        <f>AND(Table1689106[[#This Row],[Measured Value]]&gt;E637,E637&gt;E636,E636&gt;E635,E635&gt;E634,E634&gt;E633)</f>
        <v>0</v>
      </c>
      <c r="R638" s="3" t="b">
        <f>AND(Table1689106[[#This Row],[Measured Value]]&lt;E637,E637&lt;E636,E636&lt;E635,E635&lt;E634,E634&lt;E633)</f>
        <v>0</v>
      </c>
      <c r="S638" s="3" t="b">
        <f>AND(Table1689106[[#This Row],[Measured Value]]&gt;E637,E637&lt;E636,E636&gt;E635,E635&lt;E634,E634&gt;E633,E633&lt;E632,E632&gt;E631,E631&lt;E630,E630&gt;E629,E629&lt;E628,E628&gt;E627,E627&lt;E626,E626&gt;E625)</f>
        <v>0</v>
      </c>
      <c r="T638" s="3" t="b">
        <f>AND(Table1689106[[#This Row],[Measured Value]]&lt;F637,F637&gt;F636,F636&lt;F635,F635&gt;F634,F634&lt;F633,F633&gt;F632,F632&lt;F631,F631&gt;F630,F630&lt;F629,F629&gt;F628,F628&lt;F627,F627&gt;F626,F626&lt;F625)</f>
        <v>0</v>
      </c>
    </row>
    <row r="639" spans="1:20" x14ac:dyDescent="0.25">
      <c r="A639" s="2">
        <v>43389</v>
      </c>
      <c r="B639" s="17">
        <v>1450</v>
      </c>
      <c r="C639" s="21" t="s">
        <v>39</v>
      </c>
      <c r="D639" s="25">
        <v>3.47</v>
      </c>
      <c r="E639" s="22">
        <f>'[1]pH meter #2__083118AM'!$O$2</f>
        <v>3.5073563535911592</v>
      </c>
      <c r="F6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43389.618055555555</v>
      </c>
      <c r="G639" s="6">
        <f>Table1689106[[#This Row],[Mean Value]]+$V$2</f>
        <v>3.527303060242065</v>
      </c>
      <c r="H639" s="6">
        <f>Table1689106[[#This Row],[Mean Value]]-$V$2</f>
        <v>3.4874096469402533</v>
      </c>
      <c r="I639" s="26">
        <f>Table1689106[[#This Row],[Mean Value]]+$W$2</f>
        <v>3.5472497668929703</v>
      </c>
      <c r="J639" s="26">
        <f>Table1689106[[#This Row],[Mean Value]]-($W$2)</f>
        <v>3.467462940289348</v>
      </c>
      <c r="K639" s="8">
        <f>Table1689106[[#This Row],[Mean Value]]+$X$2</f>
        <v>3.5671964735438761</v>
      </c>
      <c r="L639" s="9">
        <f>Table1689106[[#This Row],[Mean Value]]-$X$2</f>
        <v>3.4475162336384422</v>
      </c>
      <c r="M639" s="23" t="str">
        <f t="array" ref="M639">IF(OR(D639&lt;$AF$2, D639&gt;$AE$2), "Yes", "No")</f>
        <v>No</v>
      </c>
      <c r="N639" s="3"/>
      <c r="O639" s="3" t="b">
        <f>AND(Table1689106[[#This Row],[Measured Value]]&gt;Table1689106[[#This Row],[Mean Value]],D638&gt;E638,D637&gt;E637,D636&gt;E636,D635&gt;E635,D634&gt;E634,D633&gt;E633,D632&gt;E632)</f>
        <v>0</v>
      </c>
      <c r="P639" s="3" t="b">
        <f>AND(Table1689106[[#This Row],[Measured Value]]&lt;Table1689106[[#This Row],[Mean Value]],D638&lt;E638,D637&lt;E637,D636&lt;E636,D635&lt;E635,D634&lt;E634,D633&lt;E633,D632&lt;E632)</f>
        <v>1</v>
      </c>
      <c r="Q639" s="3" t="b">
        <f>AND(Table1689106[[#This Row],[Measured Value]]&gt;E638,E638&gt;E637,E637&gt;E636,E636&gt;E635,E635&gt;E634)</f>
        <v>0</v>
      </c>
      <c r="R639" s="3" t="b">
        <f>AND(Table1689106[[#This Row],[Measured Value]]&lt;E638,E638&lt;E637,E637&lt;E636,E636&lt;E635,E635&lt;E634)</f>
        <v>0</v>
      </c>
      <c r="S639" s="3" t="b">
        <f>AND(Table1689106[[#This Row],[Measured Value]]&gt;E638,E638&lt;E637,E637&gt;E636,E636&lt;E635,E635&gt;E634,E634&lt;E633,E633&gt;E632,E632&lt;E631,E631&gt;E630,E630&lt;E629,E629&gt;E628,E628&lt;E627,E627&gt;E626)</f>
        <v>0</v>
      </c>
      <c r="T639" s="3" t="b">
        <f>AND(Table1689106[[#This Row],[Measured Value]]&lt;F638,F638&gt;F637,F637&lt;F636,F636&gt;F635,F635&lt;F634,F634&gt;F633,F633&lt;F632,F632&gt;F631,F631&lt;F630,F630&gt;F629,F629&lt;F628,F628&gt;F627,F627&lt;F626)</f>
        <v>0</v>
      </c>
    </row>
    <row r="640" spans="1:20" x14ac:dyDescent="0.25">
      <c r="A640" s="2">
        <v>43389</v>
      </c>
      <c r="B640" s="17">
        <v>1500</v>
      </c>
      <c r="C640" s="21" t="s">
        <v>39</v>
      </c>
      <c r="D640" s="25">
        <v>3.48</v>
      </c>
      <c r="E640" s="22">
        <f>'[1]pH meter #2__083118AM'!$O$2</f>
        <v>3.5073563535911592</v>
      </c>
      <c r="F6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43389.625</v>
      </c>
      <c r="G640" s="6">
        <f>Table1689106[[#This Row],[Mean Value]]+$V$2</f>
        <v>3.527303060242065</v>
      </c>
      <c r="H640" s="6">
        <f>Table1689106[[#This Row],[Mean Value]]-$V$2</f>
        <v>3.4874096469402533</v>
      </c>
      <c r="I640" s="26">
        <f>Table1689106[[#This Row],[Mean Value]]+$W$2</f>
        <v>3.5472497668929703</v>
      </c>
      <c r="J640" s="26">
        <f>Table1689106[[#This Row],[Mean Value]]-($W$2)</f>
        <v>3.467462940289348</v>
      </c>
      <c r="K640" s="8">
        <f>Table1689106[[#This Row],[Mean Value]]+$X$2</f>
        <v>3.5671964735438761</v>
      </c>
      <c r="L640" s="9">
        <f>Table1689106[[#This Row],[Mean Value]]-$X$2</f>
        <v>3.4475162336384422</v>
      </c>
      <c r="M640" s="23" t="str">
        <f t="array" ref="M640">IF(OR(D640&lt;$AF$2, D640&gt;$AE$2), "Yes", "No")</f>
        <v>No</v>
      </c>
      <c r="N640" s="3"/>
      <c r="O640" s="3" t="b">
        <f>AND(Table1689106[[#This Row],[Measured Value]]&gt;Table1689106[[#This Row],[Mean Value]],D639&gt;E639,D638&gt;E638,D637&gt;E637,D636&gt;E636,D635&gt;E635,D634&gt;E634,D633&gt;E633)</f>
        <v>0</v>
      </c>
      <c r="P640" s="3" t="b">
        <f>AND(Table1689106[[#This Row],[Measured Value]]&lt;Table1689106[[#This Row],[Mean Value]],D639&lt;E639,D638&lt;E638,D637&lt;E637,D636&lt;E636,D635&lt;E635,D634&lt;E634,D633&lt;E633)</f>
        <v>1</v>
      </c>
      <c r="Q640" s="3" t="b">
        <f>AND(Table1689106[[#This Row],[Measured Value]]&gt;E639,E639&gt;E638,E638&gt;E637,E637&gt;E636,E636&gt;E635)</f>
        <v>0</v>
      </c>
      <c r="R640" s="3" t="b">
        <f>AND(Table1689106[[#This Row],[Measured Value]]&lt;E639,E639&lt;E638,E638&lt;E637,E637&lt;E636,E636&lt;E635)</f>
        <v>0</v>
      </c>
      <c r="S640" s="3" t="b">
        <f>AND(Table1689106[[#This Row],[Measured Value]]&gt;E639,E639&lt;E638,E638&gt;E637,E637&lt;E636,E636&gt;E635,E635&lt;E634,E634&gt;E633,E633&lt;E632,E632&gt;E631,E631&lt;E630,E630&gt;E629,E629&lt;E628,E628&gt;E627)</f>
        <v>0</v>
      </c>
      <c r="T640" s="3" t="b">
        <f>AND(Table1689106[[#This Row],[Measured Value]]&lt;F639,F639&gt;F638,F638&lt;F637,F637&gt;F636,F636&lt;F635,F635&gt;F634,F634&lt;F633,F633&gt;F632,F632&lt;F631,F631&gt;F630,F630&lt;F629,F629&gt;F628,F628&lt;F627)</f>
        <v>0</v>
      </c>
    </row>
    <row r="641" spans="1:20" x14ac:dyDescent="0.25">
      <c r="A641" s="2">
        <v>43389</v>
      </c>
      <c r="B641" s="17">
        <v>1514</v>
      </c>
      <c r="C641" s="21" t="s">
        <v>34</v>
      </c>
      <c r="D641" s="25">
        <v>3.48</v>
      </c>
      <c r="E641" s="22">
        <f>'[1]pH meter #2__083118AM'!$O$2</f>
        <v>3.5073563535911592</v>
      </c>
      <c r="F6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43389.634722222225</v>
      </c>
      <c r="G641" s="6">
        <f>Table1689106[[#This Row],[Mean Value]]+$V$2</f>
        <v>3.527303060242065</v>
      </c>
      <c r="H641" s="6">
        <f>Table1689106[[#This Row],[Mean Value]]-$V$2</f>
        <v>3.4874096469402533</v>
      </c>
      <c r="I641" s="26">
        <f>Table1689106[[#This Row],[Mean Value]]+$W$2</f>
        <v>3.5472497668929703</v>
      </c>
      <c r="J641" s="26">
        <f>Table1689106[[#This Row],[Mean Value]]-($W$2)</f>
        <v>3.467462940289348</v>
      </c>
      <c r="K641" s="8">
        <f>Table1689106[[#This Row],[Mean Value]]+$X$2</f>
        <v>3.5671964735438761</v>
      </c>
      <c r="L641" s="9">
        <f>Table1689106[[#This Row],[Mean Value]]-$X$2</f>
        <v>3.4475162336384422</v>
      </c>
      <c r="M641" s="23" t="str">
        <f t="array" ref="M641">IF(OR(D641&lt;$AF$2, D641&gt;$AE$2), "Yes", "No")</f>
        <v>No</v>
      </c>
      <c r="N641" s="3"/>
      <c r="O641" s="3" t="b">
        <f>AND(Table1689106[[#This Row],[Measured Value]]&gt;Table1689106[[#This Row],[Mean Value]],D640&gt;E640,D639&gt;E639,D638&gt;E638,D637&gt;E637,D636&gt;E636,D635&gt;E635,D634&gt;E634)</f>
        <v>0</v>
      </c>
      <c r="P641" s="3" t="b">
        <f>AND(Table1689106[[#This Row],[Measured Value]]&lt;Table1689106[[#This Row],[Mean Value]],D640&lt;E640,D639&lt;E639,D638&lt;E638,D637&lt;E637,D636&lt;E636,D635&lt;E635,D634&lt;E634)</f>
        <v>1</v>
      </c>
      <c r="Q641" s="3" t="b">
        <f>AND(Table1689106[[#This Row],[Measured Value]]&gt;E640,E640&gt;E639,E639&gt;E638,E638&gt;E637,E637&gt;E636)</f>
        <v>0</v>
      </c>
      <c r="R641" s="3" t="b">
        <f>AND(Table1689106[[#This Row],[Measured Value]]&lt;E640,E640&lt;E639,E639&lt;E638,E638&lt;E637,E637&lt;E636)</f>
        <v>0</v>
      </c>
      <c r="S641" s="3" t="b">
        <f>AND(Table1689106[[#This Row],[Measured Value]]&gt;E640,E640&lt;E639,E639&gt;E638,E638&lt;E637,E637&gt;E636,E636&lt;E635,E635&gt;E634,E634&lt;E633,E633&gt;E632,E632&lt;E631,E631&gt;E630,E630&lt;E629,E629&gt;E628)</f>
        <v>0</v>
      </c>
      <c r="T641" s="3" t="b">
        <f>AND(Table1689106[[#This Row],[Measured Value]]&lt;F640,F640&gt;F639,F639&lt;F638,F638&gt;F637,F637&lt;F636,F636&gt;F635,F635&lt;F634,F634&gt;F633,F633&lt;F632,F632&gt;F631,F631&lt;F630,F630&gt;F629,F629&lt;F628)</f>
        <v>0</v>
      </c>
    </row>
    <row r="642" spans="1:20" x14ac:dyDescent="0.25">
      <c r="A642" s="2">
        <v>43389</v>
      </c>
      <c r="B642" s="17">
        <v>1530</v>
      </c>
      <c r="C642" s="21" t="s">
        <v>34</v>
      </c>
      <c r="D642" s="25">
        <v>3.45</v>
      </c>
      <c r="E642" s="22">
        <f>'[1]pH meter #2__083118AM'!$O$2</f>
        <v>3.5073563535911592</v>
      </c>
      <c r="F6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43389.645833333336</v>
      </c>
      <c r="G642" s="6">
        <f>Table1689106[[#This Row],[Mean Value]]+$V$2</f>
        <v>3.527303060242065</v>
      </c>
      <c r="H642" s="6">
        <f>Table1689106[[#This Row],[Mean Value]]-$V$2</f>
        <v>3.4874096469402533</v>
      </c>
      <c r="I642" s="26">
        <f>Table1689106[[#This Row],[Mean Value]]+$W$2</f>
        <v>3.5472497668929703</v>
      </c>
      <c r="J642" s="26">
        <f>Table1689106[[#This Row],[Mean Value]]-($W$2)</f>
        <v>3.467462940289348</v>
      </c>
      <c r="K642" s="8">
        <f>Table1689106[[#This Row],[Mean Value]]+$X$2</f>
        <v>3.5671964735438761</v>
      </c>
      <c r="L642" s="9">
        <f>Table1689106[[#This Row],[Mean Value]]-$X$2</f>
        <v>3.4475162336384422</v>
      </c>
      <c r="M642" s="23" t="str">
        <f t="array" ref="M642">IF(OR(D642&lt;$AF$2, D642&gt;$AE$2), "Yes", "No")</f>
        <v>No</v>
      </c>
      <c r="N642" s="3"/>
      <c r="O642" s="3" t="b">
        <f>AND(Table1689106[[#This Row],[Measured Value]]&gt;Table1689106[[#This Row],[Mean Value]],D641&gt;E641,D640&gt;E640,D639&gt;E639,D638&gt;E638,D637&gt;E637,D636&gt;E636,D635&gt;E635)</f>
        <v>0</v>
      </c>
      <c r="P642" s="3" t="b">
        <f>AND(Table1689106[[#This Row],[Measured Value]]&lt;Table1689106[[#This Row],[Mean Value]],D641&lt;E641,D640&lt;E640,D639&lt;E639,D638&lt;E638,D637&lt;E637,D636&lt;E636,D635&lt;E635)</f>
        <v>1</v>
      </c>
      <c r="Q642" s="3" t="b">
        <f>AND(Table1689106[[#This Row],[Measured Value]]&gt;E641,E641&gt;E640,E640&gt;E639,E639&gt;E638,E638&gt;E637)</f>
        <v>0</v>
      </c>
      <c r="R642" s="3" t="b">
        <f>AND(Table1689106[[#This Row],[Measured Value]]&lt;E641,E641&lt;E640,E640&lt;E639,E639&lt;E638,E638&lt;E637)</f>
        <v>0</v>
      </c>
      <c r="S642" s="3" t="b">
        <f>AND(Table1689106[[#This Row],[Measured Value]]&gt;E641,E641&lt;E640,E640&gt;E639,E639&lt;E638,E638&gt;E637,E637&lt;E636,E636&gt;E635,E635&lt;E634,E634&gt;E633,E633&lt;E632,E632&gt;E631,E631&lt;E630,E630&gt;E629)</f>
        <v>0</v>
      </c>
      <c r="T642" s="3" t="b">
        <f>AND(Table1689106[[#This Row],[Measured Value]]&lt;F641,F641&gt;F640,F640&lt;F639,F639&gt;F638,F638&lt;F637,F637&gt;F636,F636&lt;F635,F635&gt;F634,F634&lt;F633,F633&gt;F632,F632&lt;F631,F631&gt;F630,F630&lt;F629)</f>
        <v>0</v>
      </c>
    </row>
    <row r="643" spans="1:20" x14ac:dyDescent="0.25">
      <c r="A643" s="2">
        <v>43389</v>
      </c>
      <c r="B643" s="17">
        <v>1700</v>
      </c>
      <c r="C643" s="21" t="s">
        <v>51</v>
      </c>
      <c r="D643" s="25">
        <v>3.46</v>
      </c>
      <c r="E643" s="22">
        <f>'[1]pH meter #2__083118AM'!$O$2</f>
        <v>3.5073563535911592</v>
      </c>
      <c r="F6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43389.708333333336</v>
      </c>
      <c r="G643" s="6">
        <f>Table1689106[[#This Row],[Mean Value]]+$V$2</f>
        <v>3.527303060242065</v>
      </c>
      <c r="H643" s="6">
        <f>Table1689106[[#This Row],[Mean Value]]-$V$2</f>
        <v>3.4874096469402533</v>
      </c>
      <c r="I643" s="26">
        <f>Table1689106[[#This Row],[Mean Value]]+$W$2</f>
        <v>3.5472497668929703</v>
      </c>
      <c r="J643" s="26">
        <f>Table1689106[[#This Row],[Mean Value]]-($W$2)</f>
        <v>3.467462940289348</v>
      </c>
      <c r="K643" s="8">
        <f>Table1689106[[#This Row],[Mean Value]]+$X$2</f>
        <v>3.5671964735438761</v>
      </c>
      <c r="L643" s="9">
        <f>Table1689106[[#This Row],[Mean Value]]-$X$2</f>
        <v>3.4475162336384422</v>
      </c>
      <c r="M643" s="23" t="str">
        <f t="array" ref="M643">IF(OR(D643&lt;$AF$2, D643&gt;$AE$2), "Yes", "No")</f>
        <v>No</v>
      </c>
      <c r="N643" s="3"/>
      <c r="O643" s="3" t="b">
        <f>AND(Table1689106[[#This Row],[Measured Value]]&gt;Table1689106[[#This Row],[Mean Value]],D642&gt;E642,D641&gt;E641,D640&gt;E640,D639&gt;E639,D638&gt;E638,D637&gt;E637,D636&gt;E636)</f>
        <v>0</v>
      </c>
      <c r="P643" s="3" t="b">
        <f>AND(Table1689106[[#This Row],[Measured Value]]&lt;Table1689106[[#This Row],[Mean Value]],D642&lt;E642,D641&lt;E641,D640&lt;E640,D639&lt;E639,D638&lt;E638,D637&lt;E637,D636&lt;E636)</f>
        <v>1</v>
      </c>
      <c r="Q643" s="3" t="b">
        <f>AND(Table1689106[[#This Row],[Measured Value]]&gt;E642,E642&gt;E641,E641&gt;E640,E640&gt;E639,E639&gt;E638)</f>
        <v>0</v>
      </c>
      <c r="R643" s="3" t="b">
        <f>AND(Table1689106[[#This Row],[Measured Value]]&lt;E642,E642&lt;E641,E641&lt;E640,E640&lt;E639,E639&lt;E638)</f>
        <v>0</v>
      </c>
      <c r="S643" s="3" t="b">
        <f>AND(Table1689106[[#This Row],[Measured Value]]&gt;E642,E642&lt;E641,E641&gt;E640,E640&lt;E639,E639&gt;E638,E638&lt;E637,E637&gt;E636,E636&lt;E635,E635&gt;E634,E634&lt;E633,E633&gt;E632,E632&lt;E631,E631&gt;E630)</f>
        <v>0</v>
      </c>
      <c r="T643" s="3" t="b">
        <f>AND(Table1689106[[#This Row],[Measured Value]]&lt;F642,F642&gt;F641,F641&lt;F640,F640&gt;F639,F639&lt;F638,F638&gt;F637,F637&lt;F636,F636&gt;F635,F635&lt;F634,F634&gt;F633,F633&lt;F632,F632&gt;F631,F631&lt;F630)</f>
        <v>0</v>
      </c>
    </row>
    <row r="644" spans="1:20" x14ac:dyDescent="0.25">
      <c r="A644" s="2">
        <v>43389</v>
      </c>
      <c r="B644" s="17">
        <v>1745</v>
      </c>
      <c r="C644" s="21" t="s">
        <v>34</v>
      </c>
      <c r="D644" s="25">
        <v>3.46</v>
      </c>
      <c r="E644" s="22">
        <f>'[1]pH meter #2__083118AM'!$O$2</f>
        <v>3.5073563535911592</v>
      </c>
      <c r="F6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43389.739583333336</v>
      </c>
      <c r="G644" s="6">
        <f>Table1689106[[#This Row],[Mean Value]]+$V$2</f>
        <v>3.527303060242065</v>
      </c>
      <c r="H644" s="6">
        <f>Table1689106[[#This Row],[Mean Value]]-$V$2</f>
        <v>3.4874096469402533</v>
      </c>
      <c r="I644" s="26">
        <f>Table1689106[[#This Row],[Mean Value]]+$W$2</f>
        <v>3.5472497668929703</v>
      </c>
      <c r="J644" s="26">
        <f>Table1689106[[#This Row],[Mean Value]]-($W$2)</f>
        <v>3.467462940289348</v>
      </c>
      <c r="K644" s="8">
        <f>Table1689106[[#This Row],[Mean Value]]+$X$2</f>
        <v>3.5671964735438761</v>
      </c>
      <c r="L644" s="9">
        <f>Table1689106[[#This Row],[Mean Value]]-$X$2</f>
        <v>3.4475162336384422</v>
      </c>
      <c r="M644" s="23" t="str">
        <f t="array" ref="M644">IF(OR(D644&lt;$AF$2, D644&gt;$AE$2), "Yes", "No")</f>
        <v>No</v>
      </c>
      <c r="N644" s="3"/>
      <c r="O644" s="3" t="b">
        <f>AND(Table1689106[[#This Row],[Measured Value]]&gt;Table1689106[[#This Row],[Mean Value]],D643&gt;E643,D642&gt;E642,D641&gt;E641,D640&gt;E640,D639&gt;E639,D638&gt;E638,D637&gt;E637)</f>
        <v>0</v>
      </c>
      <c r="P644" s="3" t="b">
        <f>AND(Table1689106[[#This Row],[Measured Value]]&lt;Table1689106[[#This Row],[Mean Value]],D643&lt;E643,D642&lt;E642,D641&lt;E641,D640&lt;E640,D639&lt;E639,D638&lt;E638,D637&lt;E637)</f>
        <v>1</v>
      </c>
      <c r="Q644" s="3" t="b">
        <f>AND(Table1689106[[#This Row],[Measured Value]]&gt;E643,E643&gt;E642,E642&gt;E641,E641&gt;E640,E640&gt;E639)</f>
        <v>0</v>
      </c>
      <c r="R644" s="3" t="b">
        <f>AND(Table1689106[[#This Row],[Measured Value]]&lt;E643,E643&lt;E642,E642&lt;E641,E641&lt;E640,E640&lt;E639)</f>
        <v>0</v>
      </c>
      <c r="S644" s="3" t="b">
        <f>AND(Table1689106[[#This Row],[Measured Value]]&gt;E643,E643&lt;E642,E642&gt;E641,E641&lt;E640,E640&gt;E639,E639&lt;E638,E638&gt;E637,E637&lt;E636,E636&gt;E635,E635&lt;E634,E634&gt;E633,E633&lt;E632,E632&gt;E631)</f>
        <v>0</v>
      </c>
      <c r="T644" s="3" t="b">
        <f>AND(Table1689106[[#This Row],[Measured Value]]&lt;F643,F643&gt;F642,F642&lt;F641,F641&gt;F640,F640&lt;F639,F639&gt;F638,F638&lt;F637,F637&gt;F636,F636&lt;F635,F635&gt;F634,F634&lt;F633,F633&gt;F632,F632&lt;F631)</f>
        <v>0</v>
      </c>
    </row>
    <row r="645" spans="1:20" x14ac:dyDescent="0.25">
      <c r="A645" s="2">
        <v>43389</v>
      </c>
      <c r="B645" s="17">
        <v>1950</v>
      </c>
      <c r="C645" s="21" t="s">
        <v>27</v>
      </c>
      <c r="D645" s="25">
        <v>3.5</v>
      </c>
      <c r="E645" s="22">
        <f>'[1]pH meter #2__083118AM'!$O$2</f>
        <v>3.5073563535911592</v>
      </c>
      <c r="F6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43389.826388888891</v>
      </c>
      <c r="G645" s="6">
        <f>Table1689106[[#This Row],[Mean Value]]+$V$2</f>
        <v>3.527303060242065</v>
      </c>
      <c r="H645" s="6">
        <f>Table1689106[[#This Row],[Mean Value]]-$V$2</f>
        <v>3.4874096469402533</v>
      </c>
      <c r="I645" s="26">
        <f>Table1689106[[#This Row],[Mean Value]]+$W$2</f>
        <v>3.5472497668929703</v>
      </c>
      <c r="J645" s="26">
        <f>Table1689106[[#This Row],[Mean Value]]-($W$2)</f>
        <v>3.467462940289348</v>
      </c>
      <c r="K645" s="8">
        <f>Table1689106[[#This Row],[Mean Value]]+$X$2</f>
        <v>3.5671964735438761</v>
      </c>
      <c r="L645" s="9">
        <f>Table1689106[[#This Row],[Mean Value]]-$X$2</f>
        <v>3.4475162336384422</v>
      </c>
      <c r="M645" s="23" t="str">
        <f t="array" ref="M645">IF(OR(D645&lt;$AF$2, D645&gt;$AE$2), "Yes", "No")</f>
        <v>No</v>
      </c>
      <c r="N645" s="3"/>
      <c r="O645" s="3" t="b">
        <f>AND(Table1689106[[#This Row],[Measured Value]]&gt;Table1689106[[#This Row],[Mean Value]],D644&gt;E644,D643&gt;E643,D642&gt;E642,D641&gt;E641,D640&gt;E640,D639&gt;E639,D638&gt;E638)</f>
        <v>0</v>
      </c>
      <c r="P645" s="3" t="b">
        <f>AND(Table1689106[[#This Row],[Measured Value]]&lt;Table1689106[[#This Row],[Mean Value]],D644&lt;E644,D643&lt;E643,D642&lt;E642,D641&lt;E641,D640&lt;E640,D639&lt;E639,D638&lt;E638)</f>
        <v>1</v>
      </c>
      <c r="Q645" s="3" t="b">
        <f>AND(Table1689106[[#This Row],[Measured Value]]&gt;E644,E644&gt;E643,E643&gt;E642,E642&gt;E641,E641&gt;E640)</f>
        <v>0</v>
      </c>
      <c r="R645" s="3" t="b">
        <f>AND(Table1689106[[#This Row],[Measured Value]]&lt;E644,E644&lt;E643,E643&lt;E642,E642&lt;E641,E641&lt;E640)</f>
        <v>0</v>
      </c>
      <c r="S645" s="3" t="b">
        <f>AND(Table1689106[[#This Row],[Measured Value]]&gt;E644,E644&lt;E643,E643&gt;E642,E642&lt;E641,E641&gt;E640,E640&lt;E639,E639&gt;E638,E638&lt;E637,E637&gt;E636,E636&lt;E635,E635&gt;E634,E634&lt;E633,E633&gt;E632)</f>
        <v>0</v>
      </c>
      <c r="T645" s="3" t="b">
        <f>AND(Table1689106[[#This Row],[Measured Value]]&lt;F644,F644&gt;F643,F643&lt;F642,F642&gt;F641,F641&lt;F640,F640&gt;F639,F639&lt;F638,F638&gt;F637,F637&lt;F636,F636&gt;F635,F635&lt;F634,F634&gt;F633,F633&lt;F632)</f>
        <v>0</v>
      </c>
    </row>
    <row r="646" spans="1:20" x14ac:dyDescent="0.25">
      <c r="A646" s="2">
        <v>43390</v>
      </c>
      <c r="B646" s="17">
        <v>604</v>
      </c>
      <c r="C646" s="21" t="s">
        <v>31</v>
      </c>
      <c r="D646" s="25">
        <v>3.54</v>
      </c>
      <c r="E646" s="22">
        <f>'[1]pH meter #2__083118AM'!$O$2</f>
        <v>3.5073563535911592</v>
      </c>
      <c r="F6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43390.25277777778</v>
      </c>
      <c r="G646" s="6">
        <f>Table1689106[[#This Row],[Mean Value]]+$V$2</f>
        <v>3.527303060242065</v>
      </c>
      <c r="H646" s="6">
        <f>Table1689106[[#This Row],[Mean Value]]-$V$2</f>
        <v>3.4874096469402533</v>
      </c>
      <c r="I646" s="26">
        <f>Table1689106[[#This Row],[Mean Value]]+$W$2</f>
        <v>3.5472497668929703</v>
      </c>
      <c r="J646" s="26">
        <f>Table1689106[[#This Row],[Mean Value]]-($W$2)</f>
        <v>3.467462940289348</v>
      </c>
      <c r="K646" s="8">
        <f>Table1689106[[#This Row],[Mean Value]]+$X$2</f>
        <v>3.5671964735438761</v>
      </c>
      <c r="L646" s="9">
        <f>Table1689106[[#This Row],[Mean Value]]-$X$2</f>
        <v>3.4475162336384422</v>
      </c>
      <c r="M646" s="23" t="str">
        <f t="array" ref="M646">IF(OR(D646&lt;$AF$2, D646&gt;$AE$2), "Yes", "No")</f>
        <v>No</v>
      </c>
      <c r="N646" s="3"/>
      <c r="O646" s="3" t="b">
        <f>AND(Table1689106[[#This Row],[Measured Value]]&gt;Table1689106[[#This Row],[Mean Value]],D645&gt;E645,D644&gt;E644,D643&gt;E643,D642&gt;E642,D641&gt;E641,D640&gt;E640,D639&gt;E639)</f>
        <v>0</v>
      </c>
      <c r="P646" s="3" t="b">
        <f>AND(Table1689106[[#This Row],[Measured Value]]&lt;Table1689106[[#This Row],[Mean Value]],D645&lt;E645,D644&lt;E644,D643&lt;E643,D642&lt;E642,D641&lt;E641,D640&lt;E640,D639&lt;E639)</f>
        <v>0</v>
      </c>
      <c r="Q646" s="3" t="b">
        <f>AND(Table1689106[[#This Row],[Measured Value]]&gt;E645,E645&gt;E644,E644&gt;E643,E643&gt;E642,E642&gt;E641)</f>
        <v>0</v>
      </c>
      <c r="R646" s="3" t="b">
        <f>AND(Table1689106[[#This Row],[Measured Value]]&lt;E645,E645&lt;E644,E644&lt;E643,E643&lt;E642,E642&lt;E641)</f>
        <v>0</v>
      </c>
      <c r="S646" s="3" t="b">
        <f>AND(Table1689106[[#This Row],[Measured Value]]&gt;E645,E645&lt;E644,E644&gt;E643,E643&lt;E642,E642&gt;E641,E641&lt;E640,E640&gt;E639,E639&lt;E638,E638&gt;E637,E637&lt;E636,E636&gt;E635,E635&lt;E634,E634&gt;E633)</f>
        <v>0</v>
      </c>
      <c r="T646" s="3" t="b">
        <f>AND(Table1689106[[#This Row],[Measured Value]]&lt;F645,F645&gt;F644,F644&lt;F643,F643&gt;F642,F642&lt;F641,F641&gt;F640,F640&lt;F639,F639&gt;F638,F638&lt;F637,F637&gt;F636,F636&lt;F635,F635&gt;F634,F634&lt;F633)</f>
        <v>0</v>
      </c>
    </row>
    <row r="647" spans="1:20" x14ac:dyDescent="0.25">
      <c r="A647" s="2">
        <v>43390</v>
      </c>
      <c r="B647" s="17">
        <v>626</v>
      </c>
      <c r="C647" s="21" t="s">
        <v>31</v>
      </c>
      <c r="D647" s="25">
        <v>3.54</v>
      </c>
      <c r="E647" s="22">
        <f>'[1]pH meter #2__083118AM'!$O$2</f>
        <v>3.5073563535911592</v>
      </c>
      <c r="F6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43390.268055555556</v>
      </c>
      <c r="G647" s="6">
        <f>Table1689106[[#This Row],[Mean Value]]+$V$2</f>
        <v>3.527303060242065</v>
      </c>
      <c r="H647" s="6">
        <f>Table1689106[[#This Row],[Mean Value]]-$V$2</f>
        <v>3.4874096469402533</v>
      </c>
      <c r="I647" s="26">
        <f>Table1689106[[#This Row],[Mean Value]]+$W$2</f>
        <v>3.5472497668929703</v>
      </c>
      <c r="J647" s="26">
        <f>Table1689106[[#This Row],[Mean Value]]-($W$2)</f>
        <v>3.467462940289348</v>
      </c>
      <c r="K647" s="8">
        <f>Table1689106[[#This Row],[Mean Value]]+$X$2</f>
        <v>3.5671964735438761</v>
      </c>
      <c r="L647" s="9">
        <f>Table1689106[[#This Row],[Mean Value]]-$X$2</f>
        <v>3.4475162336384422</v>
      </c>
      <c r="M647" s="23" t="str">
        <f t="array" ref="M647">IF(OR(D647&lt;$AF$2, D647&gt;$AE$2), "Yes", "No")</f>
        <v>No</v>
      </c>
      <c r="N647" s="3"/>
      <c r="O647" s="3" t="b">
        <f>AND(Table1689106[[#This Row],[Measured Value]]&gt;Table1689106[[#This Row],[Mean Value]],D646&gt;E646,D645&gt;E645,D644&gt;E644,D643&gt;E643,D642&gt;E642,D641&gt;E641,D640&gt;E640)</f>
        <v>0</v>
      </c>
      <c r="P647" s="3" t="b">
        <f>AND(Table1689106[[#This Row],[Measured Value]]&lt;Table1689106[[#This Row],[Mean Value]],D646&lt;E646,D645&lt;E645,D644&lt;E644,D643&lt;E643,D642&lt;E642,D641&lt;E641,D640&lt;E640)</f>
        <v>0</v>
      </c>
      <c r="Q647" s="3" t="b">
        <f>AND(Table1689106[[#This Row],[Measured Value]]&gt;E646,E646&gt;E645,E645&gt;E644,E644&gt;E643,E643&gt;E642)</f>
        <v>0</v>
      </c>
      <c r="R647" s="3" t="b">
        <f>AND(Table1689106[[#This Row],[Measured Value]]&lt;E646,E646&lt;E645,E645&lt;E644,E644&lt;E643,E643&lt;E642)</f>
        <v>0</v>
      </c>
      <c r="S647" s="3" t="b">
        <f>AND(Table1689106[[#This Row],[Measured Value]]&gt;E646,E646&lt;E645,E645&gt;E644,E644&lt;E643,E643&gt;E642,E642&lt;E641,E641&gt;E640,E640&lt;E639,E639&gt;E638,E638&lt;E637,E637&gt;E636,E636&lt;E635,E635&gt;E634)</f>
        <v>0</v>
      </c>
      <c r="T647" s="3" t="b">
        <f>AND(Table1689106[[#This Row],[Measured Value]]&lt;F646,F646&gt;F645,F645&lt;F644,F644&gt;F643,F643&lt;F642,F642&gt;F641,F641&lt;F640,F640&gt;F639,F639&lt;F638,F638&gt;F637,F637&lt;F636,F636&gt;F635,F635&lt;F634)</f>
        <v>0</v>
      </c>
    </row>
    <row r="648" spans="1:20" x14ac:dyDescent="0.25">
      <c r="A648" s="2">
        <v>43390</v>
      </c>
      <c r="B648" s="17">
        <v>638</v>
      </c>
      <c r="C648" s="21" t="s">
        <v>31</v>
      </c>
      <c r="D648" s="25">
        <v>3.54</v>
      </c>
      <c r="E648" s="22">
        <f>'[1]pH meter #2__083118AM'!$O$2</f>
        <v>3.5073563535911592</v>
      </c>
      <c r="F6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43390.276388888888</v>
      </c>
      <c r="G648" s="6">
        <f>Table1689106[[#This Row],[Mean Value]]+$V$2</f>
        <v>3.527303060242065</v>
      </c>
      <c r="H648" s="6">
        <f>Table1689106[[#This Row],[Mean Value]]-$V$2</f>
        <v>3.4874096469402533</v>
      </c>
      <c r="I648" s="26">
        <f>Table1689106[[#This Row],[Mean Value]]+$W$2</f>
        <v>3.5472497668929703</v>
      </c>
      <c r="J648" s="26">
        <f>Table1689106[[#This Row],[Mean Value]]-($W$2)</f>
        <v>3.467462940289348</v>
      </c>
      <c r="K648" s="8">
        <f>Table1689106[[#This Row],[Mean Value]]+$X$2</f>
        <v>3.5671964735438761</v>
      </c>
      <c r="L648" s="9">
        <f>Table1689106[[#This Row],[Mean Value]]-$X$2</f>
        <v>3.4475162336384422</v>
      </c>
      <c r="M648" s="23" t="str">
        <f t="array" ref="M648">IF(OR(D648&lt;$AF$2, D648&gt;$AE$2), "Yes", "No")</f>
        <v>No</v>
      </c>
      <c r="N648" s="3"/>
      <c r="O648" s="3" t="b">
        <f>AND(Table1689106[[#This Row],[Measured Value]]&gt;Table1689106[[#This Row],[Mean Value]],D647&gt;E647,D646&gt;E646,D645&gt;E645,D644&gt;E644,D643&gt;E643,D642&gt;E642,D641&gt;E641)</f>
        <v>0</v>
      </c>
      <c r="P648" s="3" t="b">
        <f>AND(Table1689106[[#This Row],[Measured Value]]&lt;Table1689106[[#This Row],[Mean Value]],D647&lt;E647,D646&lt;E646,D645&lt;E645,D644&lt;E644,D643&lt;E643,D642&lt;E642,D641&lt;E641)</f>
        <v>0</v>
      </c>
      <c r="Q648" s="3" t="b">
        <f>AND(Table1689106[[#This Row],[Measured Value]]&gt;E647,E647&gt;E646,E646&gt;E645,E645&gt;E644,E644&gt;E643)</f>
        <v>0</v>
      </c>
      <c r="R648" s="3" t="b">
        <f>AND(Table1689106[[#This Row],[Measured Value]]&lt;E647,E647&lt;E646,E646&lt;E645,E645&lt;E644,E644&lt;E643)</f>
        <v>0</v>
      </c>
      <c r="S648" s="3" t="b">
        <f>AND(Table1689106[[#This Row],[Measured Value]]&gt;E647,E647&lt;E646,E646&gt;E645,E645&lt;E644,E644&gt;E643,E643&lt;E642,E642&gt;E641,E641&lt;E640,E640&gt;E639,E639&lt;E638,E638&gt;E637,E637&lt;E636,E636&gt;E635)</f>
        <v>0</v>
      </c>
      <c r="T648" s="3" t="b">
        <f>AND(Table1689106[[#This Row],[Measured Value]]&lt;F647,F647&gt;F646,F646&lt;F645,F645&gt;F644,F644&lt;F643,F643&gt;F642,F642&lt;F641,F641&gt;F640,F640&lt;F639,F639&gt;F638,F638&lt;F637,F637&gt;F636,F636&lt;F635)</f>
        <v>0</v>
      </c>
    </row>
    <row r="649" spans="1:20" x14ac:dyDescent="0.25">
      <c r="A649" s="2">
        <v>43390</v>
      </c>
      <c r="B649" s="17">
        <v>651</v>
      </c>
      <c r="C649" s="21" t="s">
        <v>31</v>
      </c>
      <c r="D649" s="25">
        <v>3.54</v>
      </c>
      <c r="E649" s="22">
        <f>'[1]pH meter #2__083118AM'!$O$2</f>
        <v>3.5073563535911592</v>
      </c>
      <c r="F6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43390.285416666666</v>
      </c>
      <c r="G649" s="6">
        <f>Table1689106[[#This Row],[Mean Value]]+$V$2</f>
        <v>3.527303060242065</v>
      </c>
      <c r="H649" s="6">
        <f>Table1689106[[#This Row],[Mean Value]]-$V$2</f>
        <v>3.4874096469402533</v>
      </c>
      <c r="I649" s="26">
        <f>Table1689106[[#This Row],[Mean Value]]+$W$2</f>
        <v>3.5472497668929703</v>
      </c>
      <c r="J649" s="26">
        <f>Table1689106[[#This Row],[Mean Value]]-($W$2)</f>
        <v>3.467462940289348</v>
      </c>
      <c r="K649" s="8">
        <f>Table1689106[[#This Row],[Mean Value]]+$X$2</f>
        <v>3.5671964735438761</v>
      </c>
      <c r="L649" s="9">
        <f>Table1689106[[#This Row],[Mean Value]]-$X$2</f>
        <v>3.4475162336384422</v>
      </c>
      <c r="M649" s="23" t="str">
        <f t="array" ref="M649">IF(OR(D649&lt;$AF$2, D649&gt;$AE$2), "Yes", "No")</f>
        <v>No</v>
      </c>
      <c r="N649" s="3"/>
      <c r="O649" s="3" t="b">
        <f>AND(Table1689106[[#This Row],[Measured Value]]&gt;Table1689106[[#This Row],[Mean Value]],D648&gt;E648,D647&gt;E647,D646&gt;E646,D645&gt;E645,D644&gt;E644,D643&gt;E643,D642&gt;E642)</f>
        <v>0</v>
      </c>
      <c r="P649" s="3" t="b">
        <f>AND(Table1689106[[#This Row],[Measured Value]]&lt;Table1689106[[#This Row],[Mean Value]],D648&lt;E648,D647&lt;E647,D646&lt;E646,D645&lt;E645,D644&lt;E644,D643&lt;E643,D642&lt;E642)</f>
        <v>0</v>
      </c>
      <c r="Q649" s="3" t="b">
        <f>AND(Table1689106[[#This Row],[Measured Value]]&gt;E648,E648&gt;E647,E647&gt;E646,E646&gt;E645,E645&gt;E644)</f>
        <v>0</v>
      </c>
      <c r="R649" s="3" t="b">
        <f>AND(Table1689106[[#This Row],[Measured Value]]&lt;E648,E648&lt;E647,E647&lt;E646,E646&lt;E645,E645&lt;E644)</f>
        <v>0</v>
      </c>
      <c r="S649" s="3" t="b">
        <f>AND(Table1689106[[#This Row],[Measured Value]]&gt;E648,E648&lt;E647,E647&gt;E646,E646&lt;E645,E645&gt;E644,E644&lt;E643,E643&gt;E642,E642&lt;E641,E641&gt;E640,E640&lt;E639,E639&gt;E638,E638&lt;E637,E637&gt;E636)</f>
        <v>0</v>
      </c>
      <c r="T649" s="3" t="b">
        <f>AND(Table1689106[[#This Row],[Measured Value]]&lt;F648,F648&gt;F647,F647&lt;F646,F646&gt;F645,F645&lt;F644,F644&gt;F643,F643&lt;F642,F642&gt;F641,F641&lt;F640,F640&gt;F639,F639&lt;F638,F638&gt;F637,F637&lt;F636)</f>
        <v>0</v>
      </c>
    </row>
    <row r="650" spans="1:20" x14ac:dyDescent="0.25">
      <c r="A650" s="2">
        <v>43390</v>
      </c>
      <c r="B650" s="17">
        <v>736</v>
      </c>
      <c r="C650" s="21" t="s">
        <v>31</v>
      </c>
      <c r="D650" s="25">
        <v>3.53</v>
      </c>
      <c r="E650" s="22">
        <f>'[1]pH meter #2__083118AM'!$O$2</f>
        <v>3.5073563535911592</v>
      </c>
      <c r="F6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43390.316666666666</v>
      </c>
      <c r="G650" s="6">
        <f>Table1689106[[#This Row],[Mean Value]]+$V$2</f>
        <v>3.527303060242065</v>
      </c>
      <c r="H650" s="6">
        <f>Table1689106[[#This Row],[Mean Value]]-$V$2</f>
        <v>3.4874096469402533</v>
      </c>
      <c r="I650" s="26">
        <f>Table1689106[[#This Row],[Mean Value]]+$W$2</f>
        <v>3.5472497668929703</v>
      </c>
      <c r="J650" s="26">
        <f>Table1689106[[#This Row],[Mean Value]]-($W$2)</f>
        <v>3.467462940289348</v>
      </c>
      <c r="K650" s="8">
        <f>Table1689106[[#This Row],[Mean Value]]+$X$2</f>
        <v>3.5671964735438761</v>
      </c>
      <c r="L650" s="9">
        <f>Table1689106[[#This Row],[Mean Value]]-$X$2</f>
        <v>3.4475162336384422</v>
      </c>
      <c r="M650" s="23" t="str">
        <f t="array" ref="M650">IF(OR(D650&lt;$AF$2, D650&gt;$AE$2), "Yes", "No")</f>
        <v>No</v>
      </c>
      <c r="N650" s="3"/>
      <c r="O650" s="3" t="b">
        <f>AND(Table1689106[[#This Row],[Measured Value]]&gt;Table1689106[[#This Row],[Mean Value]],D649&gt;E649,D648&gt;E648,D647&gt;E647,D646&gt;E646,D645&gt;E645,D644&gt;E644,D643&gt;E643)</f>
        <v>0</v>
      </c>
      <c r="P650" s="3" t="b">
        <f>AND(Table1689106[[#This Row],[Measured Value]]&lt;Table1689106[[#This Row],[Mean Value]],D649&lt;E649,D648&lt;E648,D647&lt;E647,D646&lt;E646,D645&lt;E645,D644&lt;E644,D643&lt;E643)</f>
        <v>0</v>
      </c>
      <c r="Q650" s="3" t="b">
        <f>AND(Table1689106[[#This Row],[Measured Value]]&gt;E649,E649&gt;E648,E648&gt;E647,E647&gt;E646,E646&gt;E645)</f>
        <v>0</v>
      </c>
      <c r="R650" s="3" t="b">
        <f>AND(Table1689106[[#This Row],[Measured Value]]&lt;E649,E649&lt;E648,E648&lt;E647,E647&lt;E646,E646&lt;E645)</f>
        <v>0</v>
      </c>
      <c r="S650" s="3" t="b">
        <f>AND(Table1689106[[#This Row],[Measured Value]]&gt;E649,E649&lt;E648,E648&gt;E647,E647&lt;E646,E646&gt;E645,E645&lt;E644,E644&gt;E643,E643&lt;E642,E642&gt;E641,E641&lt;E640,E640&gt;E639,E639&lt;E638,E638&gt;E637)</f>
        <v>0</v>
      </c>
      <c r="T650" s="3" t="b">
        <f>AND(Table1689106[[#This Row],[Measured Value]]&lt;F649,F649&gt;F648,F648&lt;F647,F647&gt;F646,F646&lt;F645,F645&gt;F644,F644&lt;F643,F643&gt;F642,F642&lt;F641,F641&gt;F640,F640&lt;F639,F639&gt;F638,F638&lt;F637)</f>
        <v>0</v>
      </c>
    </row>
    <row r="651" spans="1:20" x14ac:dyDescent="0.25">
      <c r="A651" s="2">
        <v>43390</v>
      </c>
      <c r="B651" s="17">
        <v>811</v>
      </c>
      <c r="C651" s="21" t="s">
        <v>31</v>
      </c>
      <c r="D651" s="25">
        <v>3.54</v>
      </c>
      <c r="E651" s="22">
        <f>'[1]pH meter #2__083118AM'!$O$2</f>
        <v>3.5073563535911592</v>
      </c>
      <c r="F6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43390.34097222222</v>
      </c>
      <c r="G651" s="6">
        <f>Table1689106[[#This Row],[Mean Value]]+$V$2</f>
        <v>3.527303060242065</v>
      </c>
      <c r="H651" s="6">
        <f>Table1689106[[#This Row],[Mean Value]]-$V$2</f>
        <v>3.4874096469402533</v>
      </c>
      <c r="I651" s="26">
        <f>Table1689106[[#This Row],[Mean Value]]+$W$2</f>
        <v>3.5472497668929703</v>
      </c>
      <c r="J651" s="26">
        <f>Table1689106[[#This Row],[Mean Value]]-($W$2)</f>
        <v>3.467462940289348</v>
      </c>
      <c r="K651" s="8">
        <f>Table1689106[[#This Row],[Mean Value]]+$X$2</f>
        <v>3.5671964735438761</v>
      </c>
      <c r="L651" s="9">
        <f>Table1689106[[#This Row],[Mean Value]]-$X$2</f>
        <v>3.4475162336384422</v>
      </c>
      <c r="M651" s="23" t="str">
        <f t="array" ref="M651">IF(OR(D651&lt;$AF$2, D651&gt;$AE$2), "Yes", "No")</f>
        <v>No</v>
      </c>
      <c r="N651" s="3"/>
      <c r="O651" s="3" t="b">
        <f>AND(Table1689106[[#This Row],[Measured Value]]&gt;Table1689106[[#This Row],[Mean Value]],D650&gt;E650,D649&gt;E649,D648&gt;E648,D647&gt;E647,D646&gt;E646,D645&gt;E645,D644&gt;E644)</f>
        <v>0</v>
      </c>
      <c r="P651" s="3" t="b">
        <f>AND(Table1689106[[#This Row],[Measured Value]]&lt;Table1689106[[#This Row],[Mean Value]],D650&lt;E650,D649&lt;E649,D648&lt;E648,D647&lt;E647,D646&lt;E646,D645&lt;E645,D644&lt;E644)</f>
        <v>0</v>
      </c>
      <c r="Q651" s="3" t="b">
        <f>AND(Table1689106[[#This Row],[Measured Value]]&gt;E650,E650&gt;E649,E649&gt;E648,E648&gt;E647,E647&gt;E646)</f>
        <v>0</v>
      </c>
      <c r="R651" s="3" t="b">
        <f>AND(Table1689106[[#This Row],[Measured Value]]&lt;E650,E650&lt;E649,E649&lt;E648,E648&lt;E647,E647&lt;E646)</f>
        <v>0</v>
      </c>
      <c r="S651" s="3" t="b">
        <f>AND(Table1689106[[#This Row],[Measured Value]]&gt;E650,E650&lt;E649,E649&gt;E648,E648&lt;E647,E647&gt;E646,E646&lt;E645,E645&gt;E644,E644&lt;E643,E643&gt;E642,E642&lt;E641,E641&gt;E640,E640&lt;E639,E639&gt;E638)</f>
        <v>0</v>
      </c>
      <c r="T651" s="3" t="b">
        <f>AND(Table1689106[[#This Row],[Measured Value]]&lt;F650,F650&gt;F649,F649&lt;F648,F648&gt;F647,F647&lt;F646,F646&gt;F645,F645&lt;F644,F644&gt;F643,F643&lt;F642,F642&gt;F641,F641&lt;F640,F640&gt;F639,F639&lt;F638)</f>
        <v>0</v>
      </c>
    </row>
    <row r="652" spans="1:20" x14ac:dyDescent="0.25">
      <c r="A652" s="2">
        <v>43390</v>
      </c>
      <c r="B652" s="17">
        <v>827</v>
      </c>
      <c r="C652" s="21" t="s">
        <v>31</v>
      </c>
      <c r="D652" s="25">
        <v>3.54</v>
      </c>
      <c r="E652" s="22">
        <f>'[1]pH meter #2__083118AM'!$O$2</f>
        <v>3.5073563535911592</v>
      </c>
      <c r="F6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43390.352083333331</v>
      </c>
      <c r="G652" s="6">
        <f>Table1689106[[#This Row],[Mean Value]]+$V$2</f>
        <v>3.527303060242065</v>
      </c>
      <c r="H652" s="6">
        <f>Table1689106[[#This Row],[Mean Value]]-$V$2</f>
        <v>3.4874096469402533</v>
      </c>
      <c r="I652" s="26">
        <f>Table1689106[[#This Row],[Mean Value]]+$W$2</f>
        <v>3.5472497668929703</v>
      </c>
      <c r="J652" s="26">
        <f>Table1689106[[#This Row],[Mean Value]]-($W$2)</f>
        <v>3.467462940289348</v>
      </c>
      <c r="K652" s="8">
        <f>Table1689106[[#This Row],[Mean Value]]+$X$2</f>
        <v>3.5671964735438761</v>
      </c>
      <c r="L652" s="9">
        <f>Table1689106[[#This Row],[Mean Value]]-$X$2</f>
        <v>3.4475162336384422</v>
      </c>
      <c r="M652" s="23" t="str">
        <f t="array" ref="M652">IF(OR(D652&lt;$AF$2, D652&gt;$AE$2), "Yes", "No")</f>
        <v>No</v>
      </c>
      <c r="N652" s="3"/>
      <c r="O652" s="3" t="b">
        <f>AND(Table1689106[[#This Row],[Measured Value]]&gt;Table1689106[[#This Row],[Mean Value]],D651&gt;E651,D650&gt;E650,D649&gt;E649,D648&gt;E648,D647&gt;E647,D646&gt;E646,D645&gt;E645)</f>
        <v>0</v>
      </c>
      <c r="P652" s="3" t="b">
        <f>AND(Table1689106[[#This Row],[Measured Value]]&lt;Table1689106[[#This Row],[Mean Value]],D651&lt;E651,D650&lt;E650,D649&lt;E649,D648&lt;E648,D647&lt;E647,D646&lt;E646,D645&lt;E645)</f>
        <v>0</v>
      </c>
      <c r="Q652" s="3" t="b">
        <f>AND(Table1689106[[#This Row],[Measured Value]]&gt;E651,E651&gt;E650,E650&gt;E649,E649&gt;E648,E648&gt;E647)</f>
        <v>0</v>
      </c>
      <c r="R652" s="3" t="b">
        <f>AND(Table1689106[[#This Row],[Measured Value]]&lt;E651,E651&lt;E650,E650&lt;E649,E649&lt;E648,E648&lt;E647)</f>
        <v>0</v>
      </c>
      <c r="S652" s="3" t="b">
        <f>AND(Table1689106[[#This Row],[Measured Value]]&gt;E651,E651&lt;E650,E650&gt;E649,E649&lt;E648,E648&gt;E647,E647&lt;E646,E646&gt;E645,E645&lt;E644,E644&gt;E643,E643&lt;E642,E642&gt;E641,E641&lt;E640,E640&gt;E639)</f>
        <v>0</v>
      </c>
      <c r="T652" s="3" t="b">
        <f>AND(Table1689106[[#This Row],[Measured Value]]&lt;F651,F651&gt;F650,F650&lt;F649,F649&gt;F648,F648&lt;F647,F647&gt;F646,F646&lt;F645,F645&gt;F644,F644&lt;F643,F643&gt;F642,F642&lt;F641,F641&gt;F640,F640&lt;F639)</f>
        <v>0</v>
      </c>
    </row>
    <row r="653" spans="1:20" x14ac:dyDescent="0.25">
      <c r="A653" s="2">
        <v>43390</v>
      </c>
      <c r="B653" s="17">
        <v>902</v>
      </c>
      <c r="C653" s="21" t="s">
        <v>40</v>
      </c>
      <c r="D653" s="25">
        <v>3.54</v>
      </c>
      <c r="E653" s="22">
        <f>'[1]pH meter #2__083118AM'!$O$2</f>
        <v>3.5073563535911592</v>
      </c>
      <c r="F6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43390.376388888886</v>
      </c>
      <c r="G653" s="6">
        <f>Table1689106[[#This Row],[Mean Value]]+$V$2</f>
        <v>3.527303060242065</v>
      </c>
      <c r="H653" s="6">
        <f>Table1689106[[#This Row],[Mean Value]]-$V$2</f>
        <v>3.4874096469402533</v>
      </c>
      <c r="I653" s="26">
        <f>Table1689106[[#This Row],[Mean Value]]+$W$2</f>
        <v>3.5472497668929703</v>
      </c>
      <c r="J653" s="26">
        <f>Table1689106[[#This Row],[Mean Value]]-($W$2)</f>
        <v>3.467462940289348</v>
      </c>
      <c r="K653" s="8">
        <f>Table1689106[[#This Row],[Mean Value]]+$X$2</f>
        <v>3.5671964735438761</v>
      </c>
      <c r="L653" s="9">
        <f>Table1689106[[#This Row],[Mean Value]]-$X$2</f>
        <v>3.4475162336384422</v>
      </c>
      <c r="M653" s="23" t="str">
        <f t="array" ref="M653">IF(OR(D653&lt;$AF$2, D653&gt;$AE$2), "Yes", "No")</f>
        <v>No</v>
      </c>
      <c r="N653" s="3"/>
      <c r="O653" s="3" t="b">
        <f>AND(Table1689106[[#This Row],[Measured Value]]&gt;Table1689106[[#This Row],[Mean Value]],D652&gt;E652,D651&gt;E651,D650&gt;E650,D649&gt;E649,D648&gt;E648,D647&gt;E647,D646&gt;E646)</f>
        <v>1</v>
      </c>
      <c r="P653" s="3" t="b">
        <f>AND(Table1689106[[#This Row],[Measured Value]]&lt;Table1689106[[#This Row],[Mean Value]],D652&lt;E652,D651&lt;E651,D650&lt;E650,D649&lt;E649,D648&lt;E648,D647&lt;E647,D646&lt;E646)</f>
        <v>0</v>
      </c>
      <c r="Q653" s="3" t="b">
        <f>AND(Table1689106[[#This Row],[Measured Value]]&gt;E652,E652&gt;E651,E651&gt;E650,E650&gt;E649,E649&gt;E648)</f>
        <v>0</v>
      </c>
      <c r="R653" s="3" t="b">
        <f>AND(Table1689106[[#This Row],[Measured Value]]&lt;E652,E652&lt;E651,E651&lt;E650,E650&lt;E649,E649&lt;E648)</f>
        <v>0</v>
      </c>
      <c r="S653" s="3" t="b">
        <f>AND(Table1689106[[#This Row],[Measured Value]]&gt;E652,E652&lt;E651,E651&gt;E650,E650&lt;E649,E649&gt;E648,E648&lt;E647,E647&gt;E646,E646&lt;E645,E645&gt;E644,E644&lt;E643,E643&gt;E642,E642&lt;E641,E641&gt;E640)</f>
        <v>0</v>
      </c>
      <c r="T653" s="3" t="b">
        <f>AND(Table1689106[[#This Row],[Measured Value]]&lt;F652,F652&gt;F651,F651&lt;F650,F650&gt;F649,F649&lt;F648,F648&gt;F647,F647&lt;F646,F646&gt;F645,F645&lt;F644,F644&gt;F643,F643&lt;F642,F642&gt;F641,F641&lt;F640)</f>
        <v>0</v>
      </c>
    </row>
    <row r="654" spans="1:20" x14ac:dyDescent="0.25">
      <c r="A654" s="2">
        <v>43390</v>
      </c>
      <c r="B654" s="17">
        <v>941</v>
      </c>
      <c r="C654" s="21" t="s">
        <v>31</v>
      </c>
      <c r="D654" s="25">
        <v>3.54</v>
      </c>
      <c r="E654" s="22">
        <f>'[1]pH meter #2__083118AM'!$O$2</f>
        <v>3.5073563535911592</v>
      </c>
      <c r="F6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43390.40347222222</v>
      </c>
      <c r="G654" s="6">
        <f>Table1689106[[#This Row],[Mean Value]]+$V$2</f>
        <v>3.527303060242065</v>
      </c>
      <c r="H654" s="6">
        <f>Table1689106[[#This Row],[Mean Value]]-$V$2</f>
        <v>3.4874096469402533</v>
      </c>
      <c r="I654" s="26">
        <f>Table1689106[[#This Row],[Mean Value]]+$W$2</f>
        <v>3.5472497668929703</v>
      </c>
      <c r="J654" s="26">
        <f>Table1689106[[#This Row],[Mean Value]]-($W$2)</f>
        <v>3.467462940289348</v>
      </c>
      <c r="K654" s="8">
        <f>Table1689106[[#This Row],[Mean Value]]+$X$2</f>
        <v>3.5671964735438761</v>
      </c>
      <c r="L654" s="9">
        <f>Table1689106[[#This Row],[Mean Value]]-$X$2</f>
        <v>3.4475162336384422</v>
      </c>
      <c r="M654" s="23" t="str">
        <f t="array" ref="M654">IF(OR(D654&lt;$AF$2, D654&gt;$AE$2), "Yes", "No")</f>
        <v>No</v>
      </c>
      <c r="N654" s="3"/>
      <c r="O654" s="3" t="b">
        <f>AND(Table1689106[[#This Row],[Measured Value]]&gt;Table1689106[[#This Row],[Mean Value]],D653&gt;E653,D652&gt;E652,D651&gt;E651,D650&gt;E650,D649&gt;E649,D648&gt;E648,D647&gt;E647)</f>
        <v>1</v>
      </c>
      <c r="P654" s="3" t="b">
        <f>AND(Table1689106[[#This Row],[Measured Value]]&lt;Table1689106[[#This Row],[Mean Value]],D653&lt;E653,D652&lt;E652,D651&lt;E651,D650&lt;E650,D649&lt;E649,D648&lt;E648,D647&lt;E647)</f>
        <v>0</v>
      </c>
      <c r="Q654" s="3" t="b">
        <f>AND(Table1689106[[#This Row],[Measured Value]]&gt;E653,E653&gt;E652,E652&gt;E651,E651&gt;E650,E650&gt;E649)</f>
        <v>0</v>
      </c>
      <c r="R654" s="3" t="b">
        <f>AND(Table1689106[[#This Row],[Measured Value]]&lt;E653,E653&lt;E652,E652&lt;E651,E651&lt;E650,E650&lt;E649)</f>
        <v>0</v>
      </c>
      <c r="S654" s="3" t="b">
        <f>AND(Table1689106[[#This Row],[Measured Value]]&gt;E653,E653&lt;E652,E652&gt;E651,E651&lt;E650,E650&gt;E649,E649&lt;E648,E648&gt;E647,E647&lt;E646,E646&gt;E645,E645&lt;E644,E644&gt;E643,E643&lt;E642,E642&gt;E641)</f>
        <v>0</v>
      </c>
      <c r="T654" s="3" t="b">
        <f>AND(Table1689106[[#This Row],[Measured Value]]&lt;F653,F653&gt;F652,F652&lt;F651,F651&gt;F650,F650&lt;F649,F649&gt;F648,F648&lt;F647,F647&gt;F646,F646&lt;F645,F645&gt;F644,F644&lt;F643,F643&gt;F642,F642&lt;F641)</f>
        <v>0</v>
      </c>
    </row>
    <row r="655" spans="1:20" x14ac:dyDescent="0.25">
      <c r="A655" s="2">
        <v>43390</v>
      </c>
      <c r="B655" s="17">
        <v>1020</v>
      </c>
      <c r="C655" s="21" t="s">
        <v>30</v>
      </c>
      <c r="D655" s="25">
        <v>3.53</v>
      </c>
      <c r="E655" s="22">
        <f>'[1]pH meter #2__083118AM'!$O$2</f>
        <v>3.5073563535911592</v>
      </c>
      <c r="F6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43390.430555555555</v>
      </c>
      <c r="G655" s="6">
        <f>Table1689106[[#This Row],[Mean Value]]+$V$2</f>
        <v>3.527303060242065</v>
      </c>
      <c r="H655" s="6">
        <f>Table1689106[[#This Row],[Mean Value]]-$V$2</f>
        <v>3.4874096469402533</v>
      </c>
      <c r="I655" s="26">
        <f>Table1689106[[#This Row],[Mean Value]]+$W$2</f>
        <v>3.5472497668929703</v>
      </c>
      <c r="J655" s="26">
        <f>Table1689106[[#This Row],[Mean Value]]-($W$2)</f>
        <v>3.467462940289348</v>
      </c>
      <c r="K655" s="8">
        <f>Table1689106[[#This Row],[Mean Value]]+$X$2</f>
        <v>3.5671964735438761</v>
      </c>
      <c r="L655" s="9">
        <f>Table1689106[[#This Row],[Mean Value]]-$X$2</f>
        <v>3.4475162336384422</v>
      </c>
      <c r="M655" s="23" t="str">
        <f t="array" ref="M655">IF(OR(D655&lt;$AF$2, D655&gt;$AE$2), "Yes", "No")</f>
        <v>No</v>
      </c>
      <c r="N655" s="3"/>
      <c r="O655" s="3" t="b">
        <f>AND(Table1689106[[#This Row],[Measured Value]]&gt;Table1689106[[#This Row],[Mean Value]],D654&gt;E654,D653&gt;E653,D652&gt;E652,D651&gt;E651,D650&gt;E650,D649&gt;E649,D648&gt;E648)</f>
        <v>1</v>
      </c>
      <c r="P655" s="3" t="b">
        <f>AND(Table1689106[[#This Row],[Measured Value]]&lt;Table1689106[[#This Row],[Mean Value]],D654&lt;E654,D653&lt;E653,D652&lt;E652,D651&lt;E651,D650&lt;E650,D649&lt;E649,D648&lt;E648)</f>
        <v>0</v>
      </c>
      <c r="Q655" s="3" t="b">
        <f>AND(Table1689106[[#This Row],[Measured Value]]&gt;E654,E654&gt;E653,E653&gt;E652,E652&gt;E651,E651&gt;E650)</f>
        <v>0</v>
      </c>
      <c r="R655" s="3" t="b">
        <f>AND(Table1689106[[#This Row],[Measured Value]]&lt;E654,E654&lt;E653,E653&lt;E652,E652&lt;E651,E651&lt;E650)</f>
        <v>0</v>
      </c>
      <c r="S655" s="3" t="b">
        <f>AND(Table1689106[[#This Row],[Measured Value]]&gt;E654,E654&lt;E653,E653&gt;E652,E652&lt;E651,E651&gt;E650,E650&lt;E649,E649&gt;E648,E648&lt;E647,E647&gt;E646,E646&lt;E645,E645&gt;E644,E644&lt;E643,E643&gt;E642)</f>
        <v>0</v>
      </c>
      <c r="T655" s="3" t="b">
        <f>AND(Table1689106[[#This Row],[Measured Value]]&lt;F654,F654&gt;F653,F653&lt;F652,F652&gt;F651,F651&lt;F650,F650&gt;F649,F649&lt;F648,F648&gt;F647,F647&lt;F646,F646&gt;F645,F645&lt;F644,F644&gt;F643,F643&lt;F642)</f>
        <v>0</v>
      </c>
    </row>
    <row r="656" spans="1:20" x14ac:dyDescent="0.25">
      <c r="A656" s="2">
        <v>43390</v>
      </c>
      <c r="B656" s="17">
        <v>1034</v>
      </c>
      <c r="C656" s="21" t="s">
        <v>31</v>
      </c>
      <c r="D656" s="25">
        <v>3.53</v>
      </c>
      <c r="E656" s="22">
        <f>'[1]pH meter #2__083118AM'!$O$2</f>
        <v>3.5073563535911592</v>
      </c>
      <c r="F6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43390.44027777778</v>
      </c>
      <c r="G656" s="6">
        <f>Table1689106[[#This Row],[Mean Value]]+$V$2</f>
        <v>3.527303060242065</v>
      </c>
      <c r="H656" s="6">
        <f>Table1689106[[#This Row],[Mean Value]]-$V$2</f>
        <v>3.4874096469402533</v>
      </c>
      <c r="I656" s="26">
        <f>Table1689106[[#This Row],[Mean Value]]+$W$2</f>
        <v>3.5472497668929703</v>
      </c>
      <c r="J656" s="26">
        <f>Table1689106[[#This Row],[Mean Value]]-($W$2)</f>
        <v>3.467462940289348</v>
      </c>
      <c r="K656" s="8">
        <f>Table1689106[[#This Row],[Mean Value]]+$X$2</f>
        <v>3.5671964735438761</v>
      </c>
      <c r="L656" s="9">
        <f>Table1689106[[#This Row],[Mean Value]]-$X$2</f>
        <v>3.4475162336384422</v>
      </c>
      <c r="M656" s="23" t="str">
        <f t="array" ref="M656">IF(OR(D656&lt;$AF$2, D656&gt;$AE$2), "Yes", "No")</f>
        <v>No</v>
      </c>
      <c r="N656" s="3"/>
      <c r="O656" s="3" t="b">
        <f>AND(Table1689106[[#This Row],[Measured Value]]&gt;Table1689106[[#This Row],[Mean Value]],D655&gt;E655,D654&gt;E654,D653&gt;E653,D652&gt;E652,D651&gt;E651,D650&gt;E650,D649&gt;E649)</f>
        <v>1</v>
      </c>
      <c r="P656" s="3" t="b">
        <f>AND(Table1689106[[#This Row],[Measured Value]]&lt;Table1689106[[#This Row],[Mean Value]],D655&lt;E655,D654&lt;E654,D653&lt;E653,D652&lt;E652,D651&lt;E651,D650&lt;E650,D649&lt;E649)</f>
        <v>0</v>
      </c>
      <c r="Q656" s="3" t="b">
        <f>AND(Table1689106[[#This Row],[Measured Value]]&gt;E655,E655&gt;E654,E654&gt;E653,E653&gt;E652,E652&gt;E651)</f>
        <v>0</v>
      </c>
      <c r="R656" s="3" t="b">
        <f>AND(Table1689106[[#This Row],[Measured Value]]&lt;E655,E655&lt;E654,E654&lt;E653,E653&lt;E652,E652&lt;E651)</f>
        <v>0</v>
      </c>
      <c r="S656" s="3" t="b">
        <f>AND(Table1689106[[#This Row],[Measured Value]]&gt;E655,E655&lt;E654,E654&gt;E653,E653&lt;E652,E652&gt;E651,E651&lt;E650,E650&gt;E649,E649&lt;E648,E648&gt;E647,E647&lt;E646,E646&gt;E645,E645&lt;E644,E644&gt;E643)</f>
        <v>0</v>
      </c>
      <c r="T656" s="3" t="b">
        <f>AND(Table1689106[[#This Row],[Measured Value]]&lt;F655,F655&gt;F654,F654&lt;F653,F653&gt;F652,F652&lt;F651,F651&gt;F650,F650&lt;F649,F649&gt;F648,F648&lt;F647,F647&gt;F646,F646&lt;F645,F645&gt;F644,F644&lt;F643)</f>
        <v>0</v>
      </c>
    </row>
    <row r="657" spans="1:20" x14ac:dyDescent="0.25">
      <c r="A657" s="2">
        <v>43390</v>
      </c>
      <c r="B657" s="17">
        <v>1105</v>
      </c>
      <c r="C657" s="21" t="s">
        <v>31</v>
      </c>
      <c r="D657" s="25">
        <v>3.53</v>
      </c>
      <c r="E657" s="22">
        <f>'[1]pH meter #2__083118AM'!$O$2</f>
        <v>3.5073563535911592</v>
      </c>
      <c r="F6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43390.461805555555</v>
      </c>
      <c r="G657" s="6">
        <f>Table1689106[[#This Row],[Mean Value]]+$V$2</f>
        <v>3.527303060242065</v>
      </c>
      <c r="H657" s="6">
        <f>Table1689106[[#This Row],[Mean Value]]-$V$2</f>
        <v>3.4874096469402533</v>
      </c>
      <c r="I657" s="26">
        <f>Table1689106[[#This Row],[Mean Value]]+$W$2</f>
        <v>3.5472497668929703</v>
      </c>
      <c r="J657" s="26">
        <f>Table1689106[[#This Row],[Mean Value]]-($W$2)</f>
        <v>3.467462940289348</v>
      </c>
      <c r="K657" s="8">
        <f>Table1689106[[#This Row],[Mean Value]]+$X$2</f>
        <v>3.5671964735438761</v>
      </c>
      <c r="L657" s="9">
        <f>Table1689106[[#This Row],[Mean Value]]-$X$2</f>
        <v>3.4475162336384422</v>
      </c>
      <c r="M657" s="23" t="str">
        <f t="array" ref="M657">IF(OR(D657&lt;$AF$2, D657&gt;$AE$2), "Yes", "No")</f>
        <v>No</v>
      </c>
      <c r="N657" s="3"/>
      <c r="O657" s="3" t="b">
        <f>AND(Table1689106[[#This Row],[Measured Value]]&gt;Table1689106[[#This Row],[Mean Value]],D656&gt;E656,D655&gt;E655,D654&gt;E654,D653&gt;E653,D652&gt;E652,D651&gt;E651,D650&gt;E650)</f>
        <v>1</v>
      </c>
      <c r="P657" s="3" t="b">
        <f>AND(Table1689106[[#This Row],[Measured Value]]&lt;Table1689106[[#This Row],[Mean Value]],D656&lt;E656,D655&lt;E655,D654&lt;E654,D653&lt;E653,D652&lt;E652,D651&lt;E651,D650&lt;E650)</f>
        <v>0</v>
      </c>
      <c r="Q657" s="3" t="b">
        <f>AND(Table1689106[[#This Row],[Measured Value]]&gt;E656,E656&gt;E655,E655&gt;E654,E654&gt;E653,E653&gt;E652)</f>
        <v>0</v>
      </c>
      <c r="R657" s="3" t="b">
        <f>AND(Table1689106[[#This Row],[Measured Value]]&lt;E656,E656&lt;E655,E655&lt;E654,E654&lt;E653,E653&lt;E652)</f>
        <v>0</v>
      </c>
      <c r="S657" s="3" t="b">
        <f>AND(Table1689106[[#This Row],[Measured Value]]&gt;E656,E656&lt;E655,E655&gt;E654,E654&lt;E653,E653&gt;E652,E652&lt;E651,E651&gt;E650,E650&lt;E649,E649&gt;E648,E648&lt;E647,E647&gt;E646,E646&lt;E645,E645&gt;E644)</f>
        <v>0</v>
      </c>
      <c r="T657" s="3" t="b">
        <f>AND(Table1689106[[#This Row],[Measured Value]]&lt;F656,F656&gt;F655,F655&lt;F654,F654&gt;F653,F653&lt;F652,F652&gt;F651,F651&lt;F650,F650&gt;F649,F649&lt;F648,F648&gt;F647,F647&lt;F646,F646&gt;F645,F645&lt;F644)</f>
        <v>0</v>
      </c>
    </row>
    <row r="658" spans="1:20" x14ac:dyDescent="0.25">
      <c r="A658" s="2">
        <v>43390</v>
      </c>
      <c r="B658" s="17">
        <v>1116</v>
      </c>
      <c r="C658" s="21" t="s">
        <v>40</v>
      </c>
      <c r="D658" s="25">
        <v>3.53</v>
      </c>
      <c r="E658" s="22">
        <f>'[1]pH meter #2__083118AM'!$O$2</f>
        <v>3.5073563535911592</v>
      </c>
      <c r="F6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43390.469444444447</v>
      </c>
      <c r="G658" s="6">
        <f>Table1689106[[#This Row],[Mean Value]]+$V$2</f>
        <v>3.527303060242065</v>
      </c>
      <c r="H658" s="6">
        <f>Table1689106[[#This Row],[Mean Value]]-$V$2</f>
        <v>3.4874096469402533</v>
      </c>
      <c r="I658" s="26">
        <f>Table1689106[[#This Row],[Mean Value]]+$W$2</f>
        <v>3.5472497668929703</v>
      </c>
      <c r="J658" s="26">
        <f>Table1689106[[#This Row],[Mean Value]]-($W$2)</f>
        <v>3.467462940289348</v>
      </c>
      <c r="K658" s="8">
        <f>Table1689106[[#This Row],[Mean Value]]+$X$2</f>
        <v>3.5671964735438761</v>
      </c>
      <c r="L658" s="9">
        <f>Table1689106[[#This Row],[Mean Value]]-$X$2</f>
        <v>3.4475162336384422</v>
      </c>
      <c r="M658" s="23" t="str">
        <f t="array" ref="M658">IF(OR(D658&lt;$AF$2, D658&gt;$AE$2), "Yes", "No")</f>
        <v>No</v>
      </c>
      <c r="N658" s="3"/>
      <c r="O658" s="3" t="b">
        <f>AND(Table1689106[[#This Row],[Measured Value]]&gt;Table1689106[[#This Row],[Mean Value]],D657&gt;E657,D656&gt;E656,D655&gt;E655,D654&gt;E654,D653&gt;E653,D652&gt;E652,D651&gt;E651)</f>
        <v>1</v>
      </c>
      <c r="P658" s="3" t="b">
        <f>AND(Table1689106[[#This Row],[Measured Value]]&lt;Table1689106[[#This Row],[Mean Value]],D657&lt;E657,D656&lt;E656,D655&lt;E655,D654&lt;E654,D653&lt;E653,D652&lt;E652,D651&lt;E651)</f>
        <v>0</v>
      </c>
      <c r="Q658" s="3" t="b">
        <f>AND(Table1689106[[#This Row],[Measured Value]]&gt;E657,E657&gt;E656,E656&gt;E655,E655&gt;E654,E654&gt;E653)</f>
        <v>0</v>
      </c>
      <c r="R658" s="3" t="b">
        <f>AND(Table1689106[[#This Row],[Measured Value]]&lt;E657,E657&lt;E656,E656&lt;E655,E655&lt;E654,E654&lt;E653)</f>
        <v>0</v>
      </c>
      <c r="S658" s="3" t="b">
        <f>AND(Table1689106[[#This Row],[Measured Value]]&gt;E657,E657&lt;E656,E656&gt;E655,E655&lt;E654,E654&gt;E653,E653&lt;E652,E652&gt;E651,E651&lt;E650,E650&gt;E649,E649&lt;E648,E648&gt;E647,E647&lt;E646,E646&gt;E645)</f>
        <v>0</v>
      </c>
      <c r="T658" s="3" t="b">
        <f>AND(Table1689106[[#This Row],[Measured Value]]&lt;F657,F657&gt;F656,F656&lt;F655,F655&gt;F654,F654&lt;F653,F653&gt;F652,F652&lt;F651,F651&gt;F650,F650&lt;F649,F649&gt;F648,F648&lt;F647,F647&gt;F646,F646&lt;F645)</f>
        <v>0</v>
      </c>
    </row>
    <row r="659" spans="1:20" x14ac:dyDescent="0.25">
      <c r="A659" s="2">
        <v>43390</v>
      </c>
      <c r="B659" s="17">
        <v>1206</v>
      </c>
      <c r="C659" s="21" t="s">
        <v>40</v>
      </c>
      <c r="D659" s="25">
        <v>3.53</v>
      </c>
      <c r="E659" s="22">
        <f>'[1]pH meter #2__083118AM'!$O$2</f>
        <v>3.5073563535911592</v>
      </c>
      <c r="F6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43390.504166666666</v>
      </c>
      <c r="G659" s="6">
        <f>Table1689106[[#This Row],[Mean Value]]+$V$2</f>
        <v>3.527303060242065</v>
      </c>
      <c r="H659" s="6">
        <f>Table1689106[[#This Row],[Mean Value]]-$V$2</f>
        <v>3.4874096469402533</v>
      </c>
      <c r="I659" s="26">
        <f>Table1689106[[#This Row],[Mean Value]]+$W$2</f>
        <v>3.5472497668929703</v>
      </c>
      <c r="J659" s="26">
        <f>Table1689106[[#This Row],[Mean Value]]-($W$2)</f>
        <v>3.467462940289348</v>
      </c>
      <c r="K659" s="8">
        <f>Table1689106[[#This Row],[Mean Value]]+$X$2</f>
        <v>3.5671964735438761</v>
      </c>
      <c r="L659" s="9">
        <f>Table1689106[[#This Row],[Mean Value]]-$X$2</f>
        <v>3.4475162336384422</v>
      </c>
      <c r="M659" s="23" t="str">
        <f t="array" ref="M659">IF(OR(D659&lt;$AF$2, D659&gt;$AE$2), "Yes", "No")</f>
        <v>No</v>
      </c>
      <c r="N659" s="3"/>
      <c r="O659" s="3" t="b">
        <f>AND(Table1689106[[#This Row],[Measured Value]]&gt;Table1689106[[#This Row],[Mean Value]],D658&gt;E658,D657&gt;E657,D656&gt;E656,D655&gt;E655,D654&gt;E654,D653&gt;E653,D652&gt;E652)</f>
        <v>1</v>
      </c>
      <c r="P659" s="3" t="b">
        <f>AND(Table1689106[[#This Row],[Measured Value]]&lt;Table1689106[[#This Row],[Mean Value]],D658&lt;E658,D657&lt;E657,D656&lt;E656,D655&lt;E655,D654&lt;E654,D653&lt;E653,D652&lt;E652)</f>
        <v>0</v>
      </c>
      <c r="Q659" s="3" t="b">
        <f>AND(Table1689106[[#This Row],[Measured Value]]&gt;E658,E658&gt;E657,E657&gt;E656,E656&gt;E655,E655&gt;E654)</f>
        <v>0</v>
      </c>
      <c r="R659" s="3" t="b">
        <f>AND(Table1689106[[#This Row],[Measured Value]]&lt;E658,E658&lt;E657,E657&lt;E656,E656&lt;E655,E655&lt;E654)</f>
        <v>0</v>
      </c>
      <c r="S659" s="3" t="b">
        <f>AND(Table1689106[[#This Row],[Measured Value]]&gt;E658,E658&lt;E657,E657&gt;E656,E656&lt;E655,E655&gt;E654,E654&lt;E653,E653&gt;E652,E652&lt;E651,E651&gt;E650,E650&lt;E649,E649&gt;E648,E648&lt;E647,E647&gt;E646)</f>
        <v>0</v>
      </c>
      <c r="T659" s="3" t="b">
        <f>AND(Table1689106[[#This Row],[Measured Value]]&lt;F658,F658&gt;F657,F657&lt;F656,F656&gt;F655,F655&lt;F654,F654&gt;F653,F653&lt;F652,F652&gt;F651,F651&lt;F650,F650&gt;F649,F649&lt;F648,F648&gt;F647,F647&lt;F646)</f>
        <v>0</v>
      </c>
    </row>
    <row r="660" spans="1:20" x14ac:dyDescent="0.25">
      <c r="A660" s="2">
        <v>43390</v>
      </c>
      <c r="B660" s="17">
        <v>1300</v>
      </c>
      <c r="C660" s="21" t="s">
        <v>31</v>
      </c>
      <c r="D660" s="25">
        <v>3.53</v>
      </c>
      <c r="E660" s="22">
        <f>'[1]pH meter #2__083118AM'!$O$2</f>
        <v>3.5073563535911592</v>
      </c>
      <c r="F6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43390.541666666664</v>
      </c>
      <c r="G660" s="6">
        <f>Table1689106[[#This Row],[Mean Value]]+$V$2</f>
        <v>3.527303060242065</v>
      </c>
      <c r="H660" s="6">
        <f>Table1689106[[#This Row],[Mean Value]]-$V$2</f>
        <v>3.4874096469402533</v>
      </c>
      <c r="I660" s="26">
        <f>Table1689106[[#This Row],[Mean Value]]+$W$2</f>
        <v>3.5472497668929703</v>
      </c>
      <c r="J660" s="26">
        <f>Table1689106[[#This Row],[Mean Value]]-($W$2)</f>
        <v>3.467462940289348</v>
      </c>
      <c r="K660" s="8">
        <f>Table1689106[[#This Row],[Mean Value]]+$X$2</f>
        <v>3.5671964735438761</v>
      </c>
      <c r="L660" s="9">
        <f>Table1689106[[#This Row],[Mean Value]]-$X$2</f>
        <v>3.4475162336384422</v>
      </c>
      <c r="M660" s="23" t="str">
        <f t="array" ref="M660">IF(OR(D660&lt;$AF$2, D660&gt;$AE$2), "Yes", "No")</f>
        <v>No</v>
      </c>
      <c r="N660" s="3"/>
      <c r="O660" s="3" t="b">
        <f>AND(Table1689106[[#This Row],[Measured Value]]&gt;Table1689106[[#This Row],[Mean Value]],D659&gt;E659,D658&gt;E658,D657&gt;E657,D656&gt;E656,D655&gt;E655,D654&gt;E654,D653&gt;E653)</f>
        <v>1</v>
      </c>
      <c r="P660" s="3" t="b">
        <f>AND(Table1689106[[#This Row],[Measured Value]]&lt;Table1689106[[#This Row],[Mean Value]],D659&lt;E659,D658&lt;E658,D657&lt;E657,D656&lt;E656,D655&lt;E655,D654&lt;E654,D653&lt;E653)</f>
        <v>0</v>
      </c>
      <c r="Q660" s="3" t="b">
        <f>AND(Table1689106[[#This Row],[Measured Value]]&gt;E659,E659&gt;E658,E658&gt;E657,E657&gt;E656,E656&gt;E655)</f>
        <v>0</v>
      </c>
      <c r="R660" s="3" t="b">
        <f>AND(Table1689106[[#This Row],[Measured Value]]&lt;E659,E659&lt;E658,E658&lt;E657,E657&lt;E656,E656&lt;E655)</f>
        <v>0</v>
      </c>
      <c r="S660" s="3" t="b">
        <f>AND(Table1689106[[#This Row],[Measured Value]]&gt;E659,E659&lt;E658,E658&gt;E657,E657&lt;E656,E656&gt;E655,E655&lt;E654,E654&gt;E653,E653&lt;E652,E652&gt;E651,E651&lt;E650,E650&gt;E649,E649&lt;E648,E648&gt;E647)</f>
        <v>0</v>
      </c>
      <c r="T660" s="3" t="b">
        <f>AND(Table1689106[[#This Row],[Measured Value]]&lt;F659,F659&gt;F658,F658&lt;F657,F657&gt;F656,F656&lt;F655,F655&gt;F654,F654&lt;F653,F653&gt;F652,F652&lt;F651,F651&gt;F650,F650&lt;F649,F649&gt;F648,F648&lt;F647)</f>
        <v>0</v>
      </c>
    </row>
    <row r="661" spans="1:20" x14ac:dyDescent="0.25">
      <c r="A661" s="2">
        <v>43390</v>
      </c>
      <c r="B661" s="17">
        <v>1323</v>
      </c>
      <c r="C661" s="21" t="s">
        <v>31</v>
      </c>
      <c r="D661" s="25">
        <v>3.52</v>
      </c>
      <c r="E661" s="22">
        <f>'[1]pH meter #2__083118AM'!$O$2</f>
        <v>3.5073563535911592</v>
      </c>
      <c r="F6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43390.557638888888</v>
      </c>
      <c r="G661" s="6">
        <f>Table1689106[[#This Row],[Mean Value]]+$V$2</f>
        <v>3.527303060242065</v>
      </c>
      <c r="H661" s="6">
        <f>Table1689106[[#This Row],[Mean Value]]-$V$2</f>
        <v>3.4874096469402533</v>
      </c>
      <c r="I661" s="26">
        <f>Table1689106[[#This Row],[Mean Value]]+$W$2</f>
        <v>3.5472497668929703</v>
      </c>
      <c r="J661" s="26">
        <f>Table1689106[[#This Row],[Mean Value]]-($W$2)</f>
        <v>3.467462940289348</v>
      </c>
      <c r="K661" s="8">
        <f>Table1689106[[#This Row],[Mean Value]]+$X$2</f>
        <v>3.5671964735438761</v>
      </c>
      <c r="L661" s="9">
        <f>Table1689106[[#This Row],[Mean Value]]-$X$2</f>
        <v>3.4475162336384422</v>
      </c>
      <c r="M661" s="23" t="str">
        <f t="array" ref="M661">IF(OR(D661&lt;$AF$2, D661&gt;$AE$2), "Yes", "No")</f>
        <v>No</v>
      </c>
      <c r="N661" s="3"/>
      <c r="O661" s="3" t="b">
        <f>AND(Table1689106[[#This Row],[Measured Value]]&gt;Table1689106[[#This Row],[Mean Value]],D660&gt;E660,D659&gt;E659,D658&gt;E658,D657&gt;E657,D656&gt;E656,D655&gt;E655,D654&gt;E654)</f>
        <v>1</v>
      </c>
      <c r="P661" s="3" t="b">
        <f>AND(Table1689106[[#This Row],[Measured Value]]&lt;Table1689106[[#This Row],[Mean Value]],D660&lt;E660,D659&lt;E659,D658&lt;E658,D657&lt;E657,D656&lt;E656,D655&lt;E655,D654&lt;E654)</f>
        <v>0</v>
      </c>
      <c r="Q661" s="3" t="b">
        <f>AND(Table1689106[[#This Row],[Measured Value]]&gt;E660,E660&gt;E659,E659&gt;E658,E658&gt;E657,E657&gt;E656)</f>
        <v>0</v>
      </c>
      <c r="R661" s="3" t="b">
        <f>AND(Table1689106[[#This Row],[Measured Value]]&lt;E660,E660&lt;E659,E659&lt;E658,E658&lt;E657,E657&lt;E656)</f>
        <v>0</v>
      </c>
      <c r="S661" s="3" t="b">
        <f>AND(Table1689106[[#This Row],[Measured Value]]&gt;E660,E660&lt;E659,E659&gt;E658,E658&lt;E657,E657&gt;E656,E656&lt;E655,E655&gt;E654,E654&lt;E653,E653&gt;E652,E652&lt;E651,E651&gt;E650,E650&lt;E649,E649&gt;E648)</f>
        <v>0</v>
      </c>
      <c r="T661" s="3" t="b">
        <f>AND(Table1689106[[#This Row],[Measured Value]]&lt;F660,F660&gt;F659,F659&lt;F658,F658&gt;F657,F657&lt;F656,F656&gt;F655,F655&lt;F654,F654&gt;F653,F653&lt;F652,F652&gt;F651,F651&lt;F650,F650&gt;F649,F649&lt;F648)</f>
        <v>0</v>
      </c>
    </row>
    <row r="662" spans="1:20" x14ac:dyDescent="0.25">
      <c r="A662" s="2">
        <v>43390</v>
      </c>
      <c r="B662" s="17">
        <v>1343</v>
      </c>
      <c r="C662" s="21" t="s">
        <v>51</v>
      </c>
      <c r="D662" s="25">
        <v>3.53</v>
      </c>
      <c r="E662" s="22">
        <f>'[1]pH meter #2__083118AM'!$O$2</f>
        <v>3.5073563535911592</v>
      </c>
      <c r="F6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43390.571527777778</v>
      </c>
      <c r="G662" s="6">
        <f>Table1689106[[#This Row],[Mean Value]]+$V$2</f>
        <v>3.527303060242065</v>
      </c>
      <c r="H662" s="6">
        <f>Table1689106[[#This Row],[Mean Value]]-$V$2</f>
        <v>3.4874096469402533</v>
      </c>
      <c r="I662" s="26">
        <f>Table1689106[[#This Row],[Mean Value]]+$W$2</f>
        <v>3.5472497668929703</v>
      </c>
      <c r="J662" s="26">
        <f>Table1689106[[#This Row],[Mean Value]]-($W$2)</f>
        <v>3.467462940289348</v>
      </c>
      <c r="K662" s="8">
        <f>Table1689106[[#This Row],[Mean Value]]+$X$2</f>
        <v>3.5671964735438761</v>
      </c>
      <c r="L662" s="9">
        <f>Table1689106[[#This Row],[Mean Value]]-$X$2</f>
        <v>3.4475162336384422</v>
      </c>
      <c r="M662" s="23" t="str">
        <f t="array" ref="M662">IF(OR(D662&lt;$AF$2, D662&gt;$AE$2), "Yes", "No")</f>
        <v>No</v>
      </c>
      <c r="N662" s="3"/>
      <c r="O662" s="3" t="b">
        <f>AND(Table1689106[[#This Row],[Measured Value]]&gt;Table1689106[[#This Row],[Mean Value]],D661&gt;E661,D660&gt;E660,D659&gt;E659,D658&gt;E658,D657&gt;E657,D656&gt;E656,D655&gt;E655)</f>
        <v>1</v>
      </c>
      <c r="P662" s="3" t="b">
        <f>AND(Table1689106[[#This Row],[Measured Value]]&lt;Table1689106[[#This Row],[Mean Value]],D661&lt;E661,D660&lt;E660,D659&lt;E659,D658&lt;E658,D657&lt;E657,D656&lt;E656,D655&lt;E655)</f>
        <v>0</v>
      </c>
      <c r="Q662" s="3" t="b">
        <f>AND(Table1689106[[#This Row],[Measured Value]]&gt;E661,E661&gt;E660,E660&gt;E659,E659&gt;E658,E658&gt;E657)</f>
        <v>0</v>
      </c>
      <c r="R662" s="3" t="b">
        <f>AND(Table1689106[[#This Row],[Measured Value]]&lt;E661,E661&lt;E660,E660&lt;E659,E659&lt;E658,E658&lt;E657)</f>
        <v>0</v>
      </c>
      <c r="S662" s="3" t="b">
        <f>AND(Table1689106[[#This Row],[Measured Value]]&gt;E661,E661&lt;E660,E660&gt;E659,E659&lt;E658,E658&gt;E657,E657&lt;E656,E656&gt;E655,E655&lt;E654,E654&gt;E653,E653&lt;E652,E652&gt;E651,E651&lt;E650,E650&gt;E649)</f>
        <v>0</v>
      </c>
      <c r="T662" s="3" t="b">
        <f>AND(Table1689106[[#This Row],[Measured Value]]&lt;F661,F661&gt;F660,F660&lt;F659,F659&gt;F658,F658&lt;F657,F657&gt;F656,F656&lt;F655,F655&gt;F654,F654&lt;F653,F653&gt;F652,F652&lt;F651,F651&gt;F650,F650&lt;F649)</f>
        <v>0</v>
      </c>
    </row>
    <row r="663" spans="1:20" x14ac:dyDescent="0.25">
      <c r="A663" s="2">
        <v>43390</v>
      </c>
      <c r="B663" s="17">
        <v>1359</v>
      </c>
      <c r="C663" s="21" t="s">
        <v>40</v>
      </c>
      <c r="D663" s="25">
        <v>3.52</v>
      </c>
      <c r="E663" s="22">
        <f>'[1]pH meter #2__083118AM'!$O$2</f>
        <v>3.5073563535911592</v>
      </c>
      <c r="F6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43390.582638888889</v>
      </c>
      <c r="G663" s="6">
        <f>Table1689106[[#This Row],[Mean Value]]+$V$2</f>
        <v>3.527303060242065</v>
      </c>
      <c r="H663" s="6">
        <f>Table1689106[[#This Row],[Mean Value]]-$V$2</f>
        <v>3.4874096469402533</v>
      </c>
      <c r="I663" s="26">
        <f>Table1689106[[#This Row],[Mean Value]]+$W$2</f>
        <v>3.5472497668929703</v>
      </c>
      <c r="J663" s="26">
        <f>Table1689106[[#This Row],[Mean Value]]-($W$2)</f>
        <v>3.467462940289348</v>
      </c>
      <c r="K663" s="8">
        <f>Table1689106[[#This Row],[Mean Value]]+$X$2</f>
        <v>3.5671964735438761</v>
      </c>
      <c r="L663" s="9">
        <f>Table1689106[[#This Row],[Mean Value]]-$X$2</f>
        <v>3.4475162336384422</v>
      </c>
      <c r="M663" s="23" t="str">
        <f t="array" ref="M663">IF(OR(D663&lt;$AF$2, D663&gt;$AE$2), "Yes", "No")</f>
        <v>No</v>
      </c>
      <c r="N663" s="3"/>
      <c r="O663" s="3" t="b">
        <f>AND(Table1689106[[#This Row],[Measured Value]]&gt;Table1689106[[#This Row],[Mean Value]],D662&gt;E662,D661&gt;E661,D660&gt;E660,D659&gt;E659,D658&gt;E658,D657&gt;E657,D656&gt;E656)</f>
        <v>1</v>
      </c>
      <c r="P663" s="3" t="b">
        <f>AND(Table1689106[[#This Row],[Measured Value]]&lt;Table1689106[[#This Row],[Mean Value]],D662&lt;E662,D661&lt;E661,D660&lt;E660,D659&lt;E659,D658&lt;E658,D657&lt;E657,D656&lt;E656)</f>
        <v>0</v>
      </c>
      <c r="Q663" s="3" t="b">
        <f>AND(Table1689106[[#This Row],[Measured Value]]&gt;E662,E662&gt;E661,E661&gt;E660,E660&gt;E659,E659&gt;E658)</f>
        <v>0</v>
      </c>
      <c r="R663" s="3" t="b">
        <f>AND(Table1689106[[#This Row],[Measured Value]]&lt;E662,E662&lt;E661,E661&lt;E660,E660&lt;E659,E659&lt;E658)</f>
        <v>0</v>
      </c>
      <c r="S663" s="3" t="b">
        <f>AND(Table1689106[[#This Row],[Measured Value]]&gt;E662,E662&lt;E661,E661&gt;E660,E660&lt;E659,E659&gt;E658,E658&lt;E657,E657&gt;E656,E656&lt;E655,E655&gt;E654,E654&lt;E653,E653&gt;E652,E652&lt;E651,E651&gt;E650)</f>
        <v>0</v>
      </c>
      <c r="T663" s="3" t="b">
        <f>AND(Table1689106[[#This Row],[Measured Value]]&lt;F662,F662&gt;F661,F661&lt;F660,F660&gt;F659,F659&lt;F658,F658&gt;F657,F657&lt;F656,F656&gt;F655,F655&lt;F654,F654&gt;F653,F653&lt;F652,F652&gt;F651,F651&lt;F650)</f>
        <v>0</v>
      </c>
    </row>
    <row r="664" spans="1:20" x14ac:dyDescent="0.25">
      <c r="A664" s="2">
        <v>43390</v>
      </c>
      <c r="B664" s="17">
        <v>1428</v>
      </c>
      <c r="C664" s="21" t="s">
        <v>40</v>
      </c>
      <c r="D664" s="25">
        <v>3.52</v>
      </c>
      <c r="E664" s="22">
        <f>'[1]pH meter #2__083118AM'!$O$2</f>
        <v>3.5073563535911592</v>
      </c>
      <c r="F6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43390.602777777778</v>
      </c>
      <c r="G664" s="6">
        <f>Table1689106[[#This Row],[Mean Value]]+$V$2</f>
        <v>3.527303060242065</v>
      </c>
      <c r="H664" s="6">
        <f>Table1689106[[#This Row],[Mean Value]]-$V$2</f>
        <v>3.4874096469402533</v>
      </c>
      <c r="I664" s="26">
        <f>Table1689106[[#This Row],[Mean Value]]+$W$2</f>
        <v>3.5472497668929703</v>
      </c>
      <c r="J664" s="26">
        <f>Table1689106[[#This Row],[Mean Value]]-($W$2)</f>
        <v>3.467462940289348</v>
      </c>
      <c r="K664" s="8">
        <f>Table1689106[[#This Row],[Mean Value]]+$X$2</f>
        <v>3.5671964735438761</v>
      </c>
      <c r="L664" s="9">
        <f>Table1689106[[#This Row],[Mean Value]]-$X$2</f>
        <v>3.4475162336384422</v>
      </c>
      <c r="M664" s="23" t="str">
        <f t="array" ref="M664">IF(OR(D664&lt;$AF$2, D664&gt;$AE$2), "Yes", "No")</f>
        <v>No</v>
      </c>
      <c r="N664" s="3"/>
      <c r="O664" s="3" t="b">
        <f>AND(Table1689106[[#This Row],[Measured Value]]&gt;Table1689106[[#This Row],[Mean Value]],D663&gt;E663,D662&gt;E662,D661&gt;E661,D660&gt;E660,D659&gt;E659,D658&gt;E658,D657&gt;E657)</f>
        <v>1</v>
      </c>
      <c r="P664" s="3" t="b">
        <f>AND(Table1689106[[#This Row],[Measured Value]]&lt;Table1689106[[#This Row],[Mean Value]],D663&lt;E663,D662&lt;E662,D661&lt;E661,D660&lt;E660,D659&lt;E659,D658&lt;E658,D657&lt;E657)</f>
        <v>0</v>
      </c>
      <c r="Q664" s="3" t="b">
        <f>AND(Table1689106[[#This Row],[Measured Value]]&gt;E663,E663&gt;E662,E662&gt;E661,E661&gt;E660,E660&gt;E659)</f>
        <v>0</v>
      </c>
      <c r="R664" s="3" t="b">
        <f>AND(Table1689106[[#This Row],[Measured Value]]&lt;E663,E663&lt;E662,E662&lt;E661,E661&lt;E660,E660&lt;E659)</f>
        <v>0</v>
      </c>
      <c r="S664" s="3" t="b">
        <f>AND(Table1689106[[#This Row],[Measured Value]]&gt;E663,E663&lt;E662,E662&gt;E661,E661&lt;E660,E660&gt;E659,E659&lt;E658,E658&gt;E657,E657&lt;E656,E656&gt;E655,E655&lt;E654,E654&gt;E653,E653&lt;E652,E652&gt;E651)</f>
        <v>0</v>
      </c>
      <c r="T664" s="3" t="b">
        <f>AND(Table1689106[[#This Row],[Measured Value]]&lt;F663,F663&gt;F662,F662&lt;F661,F661&gt;F660,F660&lt;F659,F659&gt;F658,F658&lt;F657,F657&gt;F656,F656&lt;F655,F655&gt;F654,F654&lt;F653,F653&gt;F652,F652&lt;F651)</f>
        <v>0</v>
      </c>
    </row>
    <row r="665" spans="1:20" x14ac:dyDescent="0.25">
      <c r="A665" s="2">
        <v>43390</v>
      </c>
      <c r="B665" s="17">
        <v>1502</v>
      </c>
      <c r="C665" s="21" t="s">
        <v>26</v>
      </c>
      <c r="D665" s="25">
        <v>3.52</v>
      </c>
      <c r="E665" s="22">
        <f>'[1]pH meter #2__083118AM'!$O$2</f>
        <v>3.5073563535911592</v>
      </c>
      <c r="F6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43390.626388888886</v>
      </c>
      <c r="G665" s="6">
        <f>Table1689106[[#This Row],[Mean Value]]+$V$2</f>
        <v>3.527303060242065</v>
      </c>
      <c r="H665" s="6">
        <f>Table1689106[[#This Row],[Mean Value]]-$V$2</f>
        <v>3.4874096469402533</v>
      </c>
      <c r="I665" s="26">
        <f>Table1689106[[#This Row],[Mean Value]]+$W$2</f>
        <v>3.5472497668929703</v>
      </c>
      <c r="J665" s="26">
        <f>Table1689106[[#This Row],[Mean Value]]-($W$2)</f>
        <v>3.467462940289348</v>
      </c>
      <c r="K665" s="8">
        <f>Table1689106[[#This Row],[Mean Value]]+$X$2</f>
        <v>3.5671964735438761</v>
      </c>
      <c r="L665" s="9">
        <f>Table1689106[[#This Row],[Mean Value]]-$X$2</f>
        <v>3.4475162336384422</v>
      </c>
      <c r="M665" s="23" t="str">
        <f t="array" ref="M665">IF(OR(D665&lt;$AF$2, D665&gt;$AE$2), "Yes", "No")</f>
        <v>No</v>
      </c>
      <c r="N665" s="3"/>
      <c r="O665" s="3" t="b">
        <f>AND(Table1689106[[#This Row],[Measured Value]]&gt;Table1689106[[#This Row],[Mean Value]],D664&gt;E664,D663&gt;E663,D662&gt;E662,D661&gt;E661,D660&gt;E660,D659&gt;E659,D658&gt;E658)</f>
        <v>1</v>
      </c>
      <c r="P665" s="3" t="b">
        <f>AND(Table1689106[[#This Row],[Measured Value]]&lt;Table1689106[[#This Row],[Mean Value]],D664&lt;E664,D663&lt;E663,D662&lt;E662,D661&lt;E661,D660&lt;E660,D659&lt;E659,D658&lt;E658)</f>
        <v>0</v>
      </c>
      <c r="Q665" s="3" t="b">
        <f>AND(Table1689106[[#This Row],[Measured Value]]&gt;E664,E664&gt;E663,E663&gt;E662,E662&gt;E661,E661&gt;E660)</f>
        <v>0</v>
      </c>
      <c r="R665" s="3" t="b">
        <f>AND(Table1689106[[#This Row],[Measured Value]]&lt;E664,E664&lt;E663,E663&lt;E662,E662&lt;E661,E661&lt;E660)</f>
        <v>0</v>
      </c>
      <c r="S665" s="3" t="b">
        <f>AND(Table1689106[[#This Row],[Measured Value]]&gt;E664,E664&lt;E663,E663&gt;E662,E662&lt;E661,E661&gt;E660,E660&lt;E659,E659&gt;E658,E658&lt;E657,E657&gt;E656,E656&lt;E655,E655&gt;E654,E654&lt;E653,E653&gt;E652)</f>
        <v>0</v>
      </c>
      <c r="T665" s="3" t="b">
        <f>AND(Table1689106[[#This Row],[Measured Value]]&lt;F664,F664&gt;F663,F663&lt;F662,F662&gt;F661,F661&lt;F660,F660&gt;F659,F659&lt;F658,F658&gt;F657,F657&lt;F656,F656&gt;F655,F655&lt;F654,F654&gt;F653,F653&lt;F652)</f>
        <v>0</v>
      </c>
    </row>
    <row r="666" spans="1:20" x14ac:dyDescent="0.25">
      <c r="A666" s="2">
        <v>43390</v>
      </c>
      <c r="B666" s="17">
        <v>1515</v>
      </c>
      <c r="C666" s="21" t="s">
        <v>26</v>
      </c>
      <c r="D666" s="25">
        <v>3.51</v>
      </c>
      <c r="E666" s="22">
        <f>'[1]pH meter #2__083118AM'!$O$2</f>
        <v>3.5073563535911592</v>
      </c>
      <c r="F6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43390.635416666664</v>
      </c>
      <c r="G666" s="6">
        <f>Table1689106[[#This Row],[Mean Value]]+$V$2</f>
        <v>3.527303060242065</v>
      </c>
      <c r="H666" s="6">
        <f>Table1689106[[#This Row],[Mean Value]]-$V$2</f>
        <v>3.4874096469402533</v>
      </c>
      <c r="I666" s="26">
        <f>Table1689106[[#This Row],[Mean Value]]+$W$2</f>
        <v>3.5472497668929703</v>
      </c>
      <c r="J666" s="26">
        <f>Table1689106[[#This Row],[Mean Value]]-($W$2)</f>
        <v>3.467462940289348</v>
      </c>
      <c r="K666" s="8">
        <f>Table1689106[[#This Row],[Mean Value]]+$X$2</f>
        <v>3.5671964735438761</v>
      </c>
      <c r="L666" s="9">
        <f>Table1689106[[#This Row],[Mean Value]]-$X$2</f>
        <v>3.4475162336384422</v>
      </c>
      <c r="M666" s="23" t="str">
        <f t="array" ref="M666">IF(OR(D666&lt;$AF$2, D666&gt;$AE$2), "Yes", "No")</f>
        <v>No</v>
      </c>
      <c r="N666" s="3"/>
      <c r="O666" s="3" t="b">
        <f>AND(Table1689106[[#This Row],[Measured Value]]&gt;Table1689106[[#This Row],[Mean Value]],D665&gt;E665,D664&gt;E664,D663&gt;E663,D662&gt;E662,D661&gt;E661,D660&gt;E660,D659&gt;E659)</f>
        <v>1</v>
      </c>
      <c r="P666" s="3" t="b">
        <f>AND(Table1689106[[#This Row],[Measured Value]]&lt;Table1689106[[#This Row],[Mean Value]],D665&lt;E665,D664&lt;E664,D663&lt;E663,D662&lt;E662,D661&lt;E661,D660&lt;E660,D659&lt;E659)</f>
        <v>0</v>
      </c>
      <c r="Q666" s="3" t="b">
        <f>AND(Table1689106[[#This Row],[Measured Value]]&gt;E665,E665&gt;E664,E664&gt;E663,E663&gt;E662,E662&gt;E661)</f>
        <v>0</v>
      </c>
      <c r="R666" s="3" t="b">
        <f>AND(Table1689106[[#This Row],[Measured Value]]&lt;E665,E665&lt;E664,E664&lt;E663,E663&lt;E662,E662&lt;E661)</f>
        <v>0</v>
      </c>
      <c r="S666" s="3" t="b">
        <f>AND(Table1689106[[#This Row],[Measured Value]]&gt;E665,E665&lt;E664,E664&gt;E663,E663&lt;E662,E662&gt;E661,E661&lt;E660,E660&gt;E659,E659&lt;E658,E658&gt;E657,E657&lt;E656,E656&gt;E655,E655&lt;E654,E654&gt;E653)</f>
        <v>0</v>
      </c>
      <c r="T666" s="3" t="b">
        <f>AND(Table1689106[[#This Row],[Measured Value]]&lt;F665,F665&gt;F664,F664&lt;F663,F663&gt;F662,F662&lt;F661,F661&gt;F660,F660&lt;F659,F659&gt;F658,F658&lt;F657,F657&gt;F656,F656&lt;F655,F655&gt;F654,F654&lt;F653)</f>
        <v>0</v>
      </c>
    </row>
    <row r="667" spans="1:20" x14ac:dyDescent="0.25">
      <c r="A667" s="2">
        <v>43390</v>
      </c>
      <c r="B667" s="17">
        <v>1535</v>
      </c>
      <c r="C667" s="21" t="s">
        <v>51</v>
      </c>
      <c r="D667" s="25">
        <v>3.5</v>
      </c>
      <c r="E667" s="22">
        <f>'[1]pH meter #2__083118AM'!$O$2</f>
        <v>3.5073563535911592</v>
      </c>
      <c r="F6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43390.649305555555</v>
      </c>
      <c r="G667" s="6">
        <f>Table1689106[[#This Row],[Mean Value]]+$V$2</f>
        <v>3.527303060242065</v>
      </c>
      <c r="H667" s="6">
        <f>Table1689106[[#This Row],[Mean Value]]-$V$2</f>
        <v>3.4874096469402533</v>
      </c>
      <c r="I667" s="26">
        <f>Table1689106[[#This Row],[Mean Value]]+$W$2</f>
        <v>3.5472497668929703</v>
      </c>
      <c r="J667" s="26">
        <f>Table1689106[[#This Row],[Mean Value]]-($W$2)</f>
        <v>3.467462940289348</v>
      </c>
      <c r="K667" s="8">
        <f>Table1689106[[#This Row],[Mean Value]]+$X$2</f>
        <v>3.5671964735438761</v>
      </c>
      <c r="L667" s="9">
        <f>Table1689106[[#This Row],[Mean Value]]-$X$2</f>
        <v>3.4475162336384422</v>
      </c>
      <c r="M667" s="23" t="str">
        <f t="array" ref="M667">IF(OR(D667&lt;$AF$2, D667&gt;$AE$2), "Yes", "No")</f>
        <v>No</v>
      </c>
      <c r="N667" s="3"/>
      <c r="O667" s="3" t="b">
        <f>AND(Table1689106[[#This Row],[Measured Value]]&gt;Table1689106[[#This Row],[Mean Value]],D666&gt;E666,D665&gt;E665,D664&gt;E664,D663&gt;E663,D662&gt;E662,D661&gt;E661,D660&gt;E660)</f>
        <v>0</v>
      </c>
      <c r="P667" s="3" t="b">
        <f>AND(Table1689106[[#This Row],[Measured Value]]&lt;Table1689106[[#This Row],[Mean Value]],D666&lt;E666,D665&lt;E665,D664&lt;E664,D663&lt;E663,D662&lt;E662,D661&lt;E661,D660&lt;E660)</f>
        <v>0</v>
      </c>
      <c r="Q667" s="3" t="b">
        <f>AND(Table1689106[[#This Row],[Measured Value]]&gt;E666,E666&gt;E665,E665&gt;E664,E664&gt;E663,E663&gt;E662)</f>
        <v>0</v>
      </c>
      <c r="R667" s="3" t="b">
        <f>AND(Table1689106[[#This Row],[Measured Value]]&lt;E666,E666&lt;E665,E665&lt;E664,E664&lt;E663,E663&lt;E662)</f>
        <v>0</v>
      </c>
      <c r="S667" s="3" t="b">
        <f>AND(Table1689106[[#This Row],[Measured Value]]&gt;E666,E666&lt;E665,E665&gt;E664,E664&lt;E663,E663&gt;E662,E662&lt;E661,E661&gt;E660,E660&lt;E659,E659&gt;E658,E658&lt;E657,E657&gt;E656,E656&lt;E655,E655&gt;E654)</f>
        <v>0</v>
      </c>
      <c r="T667" s="3" t="b">
        <f>AND(Table1689106[[#This Row],[Measured Value]]&lt;F666,F666&gt;F665,F665&lt;F664,F664&gt;F663,F663&lt;F662,F662&gt;F661,F661&lt;F660,F660&gt;F659,F659&lt;F658,F658&gt;F657,F657&lt;F656,F656&gt;F655,F655&lt;F654)</f>
        <v>0</v>
      </c>
    </row>
    <row r="668" spans="1:20" x14ac:dyDescent="0.25">
      <c r="A668" s="2">
        <v>43390</v>
      </c>
      <c r="B668" s="17">
        <v>1614</v>
      </c>
      <c r="C668" s="21" t="s">
        <v>34</v>
      </c>
      <c r="D668" s="25">
        <v>3.5</v>
      </c>
      <c r="E668" s="22">
        <f>'[1]pH meter #2__083118AM'!$O$2</f>
        <v>3.5073563535911592</v>
      </c>
      <c r="F6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43390.676388888889</v>
      </c>
      <c r="G668" s="6">
        <f>Table1689106[[#This Row],[Mean Value]]+$V$2</f>
        <v>3.527303060242065</v>
      </c>
      <c r="H668" s="6">
        <f>Table1689106[[#This Row],[Mean Value]]-$V$2</f>
        <v>3.4874096469402533</v>
      </c>
      <c r="I668" s="26">
        <f>Table1689106[[#This Row],[Mean Value]]+$W$2</f>
        <v>3.5472497668929703</v>
      </c>
      <c r="J668" s="26">
        <f>Table1689106[[#This Row],[Mean Value]]-($W$2)</f>
        <v>3.467462940289348</v>
      </c>
      <c r="K668" s="8">
        <f>Table1689106[[#This Row],[Mean Value]]+$X$2</f>
        <v>3.5671964735438761</v>
      </c>
      <c r="L668" s="9">
        <f>Table1689106[[#This Row],[Mean Value]]-$X$2</f>
        <v>3.4475162336384422</v>
      </c>
      <c r="M668" s="23" t="str">
        <f t="array" ref="M668">IF(OR(D668&lt;$AF$2, D668&gt;$AE$2), "Yes", "No")</f>
        <v>No</v>
      </c>
      <c r="N668" s="3"/>
      <c r="O668" s="3" t="b">
        <f>AND(Table1689106[[#This Row],[Measured Value]]&gt;Table1689106[[#This Row],[Mean Value]],D667&gt;E667,D666&gt;E666,D665&gt;E665,D664&gt;E664,D663&gt;E663,D662&gt;E662,D661&gt;E661)</f>
        <v>0</v>
      </c>
      <c r="P668" s="3" t="b">
        <f>AND(Table1689106[[#This Row],[Measured Value]]&lt;Table1689106[[#This Row],[Mean Value]],D667&lt;E667,D666&lt;E666,D665&lt;E665,D664&lt;E664,D663&lt;E663,D662&lt;E662,D661&lt;E661)</f>
        <v>0</v>
      </c>
      <c r="Q668" s="3" t="b">
        <f>AND(Table1689106[[#This Row],[Measured Value]]&gt;E667,E667&gt;E666,E666&gt;E665,E665&gt;E664,E664&gt;E663)</f>
        <v>0</v>
      </c>
      <c r="R668" s="3" t="b">
        <f>AND(Table1689106[[#This Row],[Measured Value]]&lt;E667,E667&lt;E666,E666&lt;E665,E665&lt;E664,E664&lt;E663)</f>
        <v>0</v>
      </c>
      <c r="S668" s="3" t="b">
        <f>AND(Table1689106[[#This Row],[Measured Value]]&gt;E667,E667&lt;E666,E666&gt;E665,E665&lt;E664,E664&gt;E663,E663&lt;E662,E662&gt;E661,E661&lt;E660,E660&gt;E659,E659&lt;E658,E658&gt;E657,E657&lt;E656,E656&gt;E655)</f>
        <v>0</v>
      </c>
      <c r="T668" s="3" t="b">
        <f>AND(Table1689106[[#This Row],[Measured Value]]&lt;F667,F667&gt;F666,F666&lt;F665,F665&gt;F664,F664&lt;F663,F663&gt;F662,F662&lt;F661,F661&gt;F660,F660&lt;F659,F659&gt;F658,F658&lt;F657,F657&gt;F656,F656&lt;F655)</f>
        <v>0</v>
      </c>
    </row>
    <row r="669" spans="1:20" x14ac:dyDescent="0.25">
      <c r="A669" s="2">
        <v>43390</v>
      </c>
      <c r="B669" s="17">
        <v>1627</v>
      </c>
      <c r="C669" s="21" t="s">
        <v>51</v>
      </c>
      <c r="D669" s="25">
        <v>3.5</v>
      </c>
      <c r="E669" s="22">
        <f>'[1]pH meter #2__083118AM'!$O$2</f>
        <v>3.5073563535911592</v>
      </c>
      <c r="F6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43390.685416666667</v>
      </c>
      <c r="G669" s="6">
        <f>Table1689106[[#This Row],[Mean Value]]+$V$2</f>
        <v>3.527303060242065</v>
      </c>
      <c r="H669" s="6">
        <f>Table1689106[[#This Row],[Mean Value]]-$V$2</f>
        <v>3.4874096469402533</v>
      </c>
      <c r="I669" s="26">
        <f>Table1689106[[#This Row],[Mean Value]]+$W$2</f>
        <v>3.5472497668929703</v>
      </c>
      <c r="J669" s="26">
        <f>Table1689106[[#This Row],[Mean Value]]-($W$2)</f>
        <v>3.467462940289348</v>
      </c>
      <c r="K669" s="8">
        <f>Table1689106[[#This Row],[Mean Value]]+$X$2</f>
        <v>3.5671964735438761</v>
      </c>
      <c r="L669" s="9">
        <f>Table1689106[[#This Row],[Mean Value]]-$X$2</f>
        <v>3.4475162336384422</v>
      </c>
      <c r="M669" s="23" t="str">
        <f t="array" ref="M669">IF(OR(D669&lt;$AF$2, D669&gt;$AE$2), "Yes", "No")</f>
        <v>No</v>
      </c>
      <c r="N669" s="3"/>
      <c r="O669" s="3" t="b">
        <f>AND(Table1689106[[#This Row],[Measured Value]]&gt;Table1689106[[#This Row],[Mean Value]],D668&gt;E668,D667&gt;E667,D666&gt;E666,D665&gt;E665,D664&gt;E664,D663&gt;E663,D662&gt;E662)</f>
        <v>0</v>
      </c>
      <c r="P669" s="3" t="b">
        <f>AND(Table1689106[[#This Row],[Measured Value]]&lt;Table1689106[[#This Row],[Mean Value]],D668&lt;E668,D667&lt;E667,D666&lt;E666,D665&lt;E665,D664&lt;E664,D663&lt;E663,D662&lt;E662)</f>
        <v>0</v>
      </c>
      <c r="Q669" s="3" t="b">
        <f>AND(Table1689106[[#This Row],[Measured Value]]&gt;E668,E668&gt;E667,E667&gt;E666,E666&gt;E665,E665&gt;E664)</f>
        <v>0</v>
      </c>
      <c r="R669" s="3" t="b">
        <f>AND(Table1689106[[#This Row],[Measured Value]]&lt;E668,E668&lt;E667,E667&lt;E666,E666&lt;E665,E665&lt;E664)</f>
        <v>0</v>
      </c>
      <c r="S669" s="3" t="b">
        <f>AND(Table1689106[[#This Row],[Measured Value]]&gt;E668,E668&lt;E667,E667&gt;E666,E666&lt;E665,E665&gt;E664,E664&lt;E663,E663&gt;E662,E662&lt;E661,E661&gt;E660,E660&lt;E659,E659&gt;E658,E658&lt;E657,E657&gt;E656)</f>
        <v>0</v>
      </c>
      <c r="T669" s="3" t="b">
        <f>AND(Table1689106[[#This Row],[Measured Value]]&lt;F668,F668&gt;F667,F667&lt;F666,F666&gt;F665,F665&lt;F664,F664&gt;F663,F663&lt;F662,F662&gt;F661,F661&lt;F660,F660&gt;F659,F659&lt;F658,F658&gt;F657,F657&lt;F656)</f>
        <v>0</v>
      </c>
    </row>
    <row r="670" spans="1:20" x14ac:dyDescent="0.25">
      <c r="A670" s="2">
        <v>43390</v>
      </c>
      <c r="B670" s="17">
        <v>1650</v>
      </c>
      <c r="C670" s="21" t="s">
        <v>34</v>
      </c>
      <c r="D670" s="25">
        <v>3.52</v>
      </c>
      <c r="E670" s="22">
        <f>'[1]pH meter #2__083118AM'!$O$2</f>
        <v>3.5073563535911592</v>
      </c>
      <c r="F6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43390.701388888891</v>
      </c>
      <c r="G670" s="6">
        <f>Table1689106[[#This Row],[Mean Value]]+$V$2</f>
        <v>3.527303060242065</v>
      </c>
      <c r="H670" s="6">
        <f>Table1689106[[#This Row],[Mean Value]]-$V$2</f>
        <v>3.4874096469402533</v>
      </c>
      <c r="I670" s="26">
        <f>Table1689106[[#This Row],[Mean Value]]+$W$2</f>
        <v>3.5472497668929703</v>
      </c>
      <c r="J670" s="26">
        <f>Table1689106[[#This Row],[Mean Value]]-($W$2)</f>
        <v>3.467462940289348</v>
      </c>
      <c r="K670" s="8">
        <f>Table1689106[[#This Row],[Mean Value]]+$X$2</f>
        <v>3.5671964735438761</v>
      </c>
      <c r="L670" s="9">
        <f>Table1689106[[#This Row],[Mean Value]]-$X$2</f>
        <v>3.4475162336384422</v>
      </c>
      <c r="M670" s="23" t="str">
        <f t="array" ref="M670">IF(OR(D670&lt;$AF$2, D670&gt;$AE$2), "Yes", "No")</f>
        <v>No</v>
      </c>
      <c r="N670" s="3"/>
      <c r="O670" s="3" t="b">
        <f>AND(Table1689106[[#This Row],[Measured Value]]&gt;Table1689106[[#This Row],[Mean Value]],D669&gt;E669,D668&gt;E668,D667&gt;E667,D666&gt;E666,D665&gt;E665,D664&gt;E664,D663&gt;E663)</f>
        <v>0</v>
      </c>
      <c r="P670" s="3" t="b">
        <f>AND(Table1689106[[#This Row],[Measured Value]]&lt;Table1689106[[#This Row],[Mean Value]],D669&lt;E669,D668&lt;E668,D667&lt;E667,D666&lt;E666,D665&lt;E665,D664&lt;E664,D663&lt;E663)</f>
        <v>0</v>
      </c>
      <c r="Q670" s="3" t="b">
        <f>AND(Table1689106[[#This Row],[Measured Value]]&gt;E669,E669&gt;E668,E668&gt;E667,E667&gt;E666,E666&gt;E665)</f>
        <v>0</v>
      </c>
      <c r="R670" s="3" t="b">
        <f>AND(Table1689106[[#This Row],[Measured Value]]&lt;E669,E669&lt;E668,E668&lt;E667,E667&lt;E666,E666&lt;E665)</f>
        <v>0</v>
      </c>
      <c r="S670" s="3" t="b">
        <f>AND(Table1689106[[#This Row],[Measured Value]]&gt;E669,E669&lt;E668,E668&gt;E667,E667&lt;E666,E666&gt;E665,E665&lt;E664,E664&gt;E663,E663&lt;E662,E662&gt;E661,E661&lt;E660,E660&gt;E659,E659&lt;E658,E658&gt;E657)</f>
        <v>0</v>
      </c>
      <c r="T670" s="3" t="b">
        <f>AND(Table1689106[[#This Row],[Measured Value]]&lt;F669,F669&gt;F668,F668&lt;F667,F667&gt;F666,F666&lt;F665,F665&gt;F664,F664&lt;F663,F663&gt;F662,F662&lt;F661,F661&gt;F660,F660&lt;F659,F659&gt;F658,F658&lt;F657)</f>
        <v>0</v>
      </c>
    </row>
    <row r="671" spans="1:20" x14ac:dyDescent="0.25">
      <c r="A671" s="2">
        <v>43390</v>
      </c>
      <c r="B671" s="17">
        <v>1717</v>
      </c>
      <c r="C671" s="21" t="s">
        <v>51</v>
      </c>
      <c r="D671" s="25">
        <v>3.49</v>
      </c>
      <c r="E671" s="22">
        <f>'[1]pH meter #2__083118AM'!$O$2</f>
        <v>3.5073563535911592</v>
      </c>
      <c r="F6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43390.720138888886</v>
      </c>
      <c r="G671" s="6">
        <f>Table1689106[[#This Row],[Mean Value]]+$V$2</f>
        <v>3.527303060242065</v>
      </c>
      <c r="H671" s="6">
        <f>Table1689106[[#This Row],[Mean Value]]-$V$2</f>
        <v>3.4874096469402533</v>
      </c>
      <c r="I671" s="26">
        <f>Table1689106[[#This Row],[Mean Value]]+$W$2</f>
        <v>3.5472497668929703</v>
      </c>
      <c r="J671" s="26">
        <f>Table1689106[[#This Row],[Mean Value]]-($W$2)</f>
        <v>3.467462940289348</v>
      </c>
      <c r="K671" s="8">
        <f>Table1689106[[#This Row],[Mean Value]]+$X$2</f>
        <v>3.5671964735438761</v>
      </c>
      <c r="L671" s="9">
        <f>Table1689106[[#This Row],[Mean Value]]-$X$2</f>
        <v>3.4475162336384422</v>
      </c>
      <c r="M671" s="23" t="str">
        <f t="array" ref="M671">IF(OR(D671&lt;$AF$2, D671&gt;$AE$2), "Yes", "No")</f>
        <v>No</v>
      </c>
      <c r="N671" s="3"/>
      <c r="O671" s="3" t="b">
        <f>AND(Table1689106[[#This Row],[Measured Value]]&gt;Table1689106[[#This Row],[Mean Value]],D670&gt;E670,D669&gt;E669,D668&gt;E668,D667&gt;E667,D666&gt;E666,D665&gt;E665,D664&gt;E664)</f>
        <v>0</v>
      </c>
      <c r="P671" s="3" t="b">
        <f>AND(Table1689106[[#This Row],[Measured Value]]&lt;Table1689106[[#This Row],[Mean Value]],D670&lt;E670,D669&lt;E669,D668&lt;E668,D667&lt;E667,D666&lt;E666,D665&lt;E665,D664&lt;E664)</f>
        <v>0</v>
      </c>
      <c r="Q671" s="3" t="b">
        <f>AND(Table1689106[[#This Row],[Measured Value]]&gt;E670,E670&gt;E669,E669&gt;E668,E668&gt;E667,E667&gt;E666)</f>
        <v>0</v>
      </c>
      <c r="R671" s="3" t="b">
        <f>AND(Table1689106[[#This Row],[Measured Value]]&lt;E670,E670&lt;E669,E669&lt;E668,E668&lt;E667,E667&lt;E666)</f>
        <v>0</v>
      </c>
      <c r="S671" s="3" t="b">
        <f>AND(Table1689106[[#This Row],[Measured Value]]&gt;E670,E670&lt;E669,E669&gt;E668,E668&lt;E667,E667&gt;E666,E666&lt;E665,E665&gt;E664,E664&lt;E663,E663&gt;E662,E662&lt;E661,E661&gt;E660,E660&lt;E659,E659&gt;E658)</f>
        <v>0</v>
      </c>
      <c r="T671" s="3" t="b">
        <f>AND(Table1689106[[#This Row],[Measured Value]]&lt;F670,F670&gt;F669,F669&lt;F668,F668&gt;F667,F667&lt;F666,F666&gt;F665,F665&lt;F664,F664&gt;F663,F663&lt;F662,F662&gt;F661,F661&lt;F660,F660&gt;F659,F659&lt;F658)</f>
        <v>0</v>
      </c>
    </row>
    <row r="672" spans="1:20" x14ac:dyDescent="0.25">
      <c r="A672" s="2">
        <v>43390</v>
      </c>
      <c r="B672" s="17">
        <v>1733</v>
      </c>
      <c r="C672" s="21" t="s">
        <v>51</v>
      </c>
      <c r="D672" s="25">
        <v>3.49</v>
      </c>
      <c r="E672" s="22">
        <f>'[1]pH meter #2__083118AM'!$O$2</f>
        <v>3.5073563535911592</v>
      </c>
      <c r="F6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43390.731249999997</v>
      </c>
      <c r="G672" s="6">
        <f>Table1689106[[#This Row],[Mean Value]]+$V$2</f>
        <v>3.527303060242065</v>
      </c>
      <c r="H672" s="6">
        <f>Table1689106[[#This Row],[Mean Value]]-$V$2</f>
        <v>3.4874096469402533</v>
      </c>
      <c r="I672" s="26">
        <f>Table1689106[[#This Row],[Mean Value]]+$W$2</f>
        <v>3.5472497668929703</v>
      </c>
      <c r="J672" s="26">
        <f>Table1689106[[#This Row],[Mean Value]]-($W$2)</f>
        <v>3.467462940289348</v>
      </c>
      <c r="K672" s="8">
        <f>Table1689106[[#This Row],[Mean Value]]+$X$2</f>
        <v>3.5671964735438761</v>
      </c>
      <c r="L672" s="9">
        <f>Table1689106[[#This Row],[Mean Value]]-$X$2</f>
        <v>3.4475162336384422</v>
      </c>
      <c r="M672" s="23" t="str">
        <f t="array" ref="M672">IF(OR(D672&lt;$AF$2, D672&gt;$AE$2), "Yes", "No")</f>
        <v>No</v>
      </c>
      <c r="N672" s="3"/>
      <c r="O672" s="3" t="b">
        <f>AND(Table1689106[[#This Row],[Measured Value]]&gt;Table1689106[[#This Row],[Mean Value]],D671&gt;E671,D670&gt;E670,D669&gt;E669,D668&gt;E668,D667&gt;E667,D666&gt;E666,D665&gt;E665)</f>
        <v>0</v>
      </c>
      <c r="P672" s="3" t="b">
        <f>AND(Table1689106[[#This Row],[Measured Value]]&lt;Table1689106[[#This Row],[Mean Value]],D671&lt;E671,D670&lt;E670,D669&lt;E669,D668&lt;E668,D667&lt;E667,D666&lt;E666,D665&lt;E665)</f>
        <v>0</v>
      </c>
      <c r="Q672" s="3" t="b">
        <f>AND(Table1689106[[#This Row],[Measured Value]]&gt;E671,E671&gt;E670,E670&gt;E669,E669&gt;E668,E668&gt;E667)</f>
        <v>0</v>
      </c>
      <c r="R672" s="3" t="b">
        <f>AND(Table1689106[[#This Row],[Measured Value]]&lt;E671,E671&lt;E670,E670&lt;E669,E669&lt;E668,E668&lt;E667)</f>
        <v>0</v>
      </c>
      <c r="S672" s="3" t="b">
        <f>AND(Table1689106[[#This Row],[Measured Value]]&gt;E671,E671&lt;E670,E670&gt;E669,E669&lt;E668,E668&gt;E667,E667&lt;E666,E666&gt;E665,E665&lt;E664,E664&gt;E663,E663&lt;E662,E662&gt;E661,E661&lt;E660,E660&gt;E659)</f>
        <v>0</v>
      </c>
      <c r="T672" s="3" t="b">
        <f>AND(Table1689106[[#This Row],[Measured Value]]&lt;F671,F671&gt;F670,F670&lt;F669,F669&gt;F668,F668&lt;F667,F667&gt;F666,F666&lt;F665,F665&gt;F664,F664&lt;F663,F663&gt;F662,F662&lt;F661,F661&gt;F660,F660&lt;F659)</f>
        <v>0</v>
      </c>
    </row>
    <row r="673" spans="1:20" x14ac:dyDescent="0.25">
      <c r="A673" s="2">
        <v>43390</v>
      </c>
      <c r="B673" s="17">
        <v>1824</v>
      </c>
      <c r="C673" s="21" t="s">
        <v>34</v>
      </c>
      <c r="D673" s="25">
        <v>3.5</v>
      </c>
      <c r="E673" s="22">
        <f>'[1]pH meter #2__083118AM'!$O$2</f>
        <v>3.5073563535911592</v>
      </c>
      <c r="F6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43390.76666666667</v>
      </c>
      <c r="G673" s="6">
        <f>Table1689106[[#This Row],[Mean Value]]+$V$2</f>
        <v>3.527303060242065</v>
      </c>
      <c r="H673" s="6">
        <f>Table1689106[[#This Row],[Mean Value]]-$V$2</f>
        <v>3.4874096469402533</v>
      </c>
      <c r="I673" s="26">
        <f>Table1689106[[#This Row],[Mean Value]]+$W$2</f>
        <v>3.5472497668929703</v>
      </c>
      <c r="J673" s="26">
        <f>Table1689106[[#This Row],[Mean Value]]-($W$2)</f>
        <v>3.467462940289348</v>
      </c>
      <c r="K673" s="8">
        <f>Table1689106[[#This Row],[Mean Value]]+$X$2</f>
        <v>3.5671964735438761</v>
      </c>
      <c r="L673" s="9">
        <f>Table1689106[[#This Row],[Mean Value]]-$X$2</f>
        <v>3.4475162336384422</v>
      </c>
      <c r="M673" s="23" t="str">
        <f t="array" ref="M673">IF(OR(D673&lt;$AF$2, D673&gt;$AE$2), "Yes", "No")</f>
        <v>No</v>
      </c>
      <c r="N673" s="3"/>
      <c r="O673" s="3" t="b">
        <f>AND(Table1689106[[#This Row],[Measured Value]]&gt;Table1689106[[#This Row],[Mean Value]],D672&gt;E672,D671&gt;E671,D670&gt;E670,D669&gt;E669,D668&gt;E668,D667&gt;E667,D666&gt;E666)</f>
        <v>0</v>
      </c>
      <c r="P673" s="3" t="b">
        <f>AND(Table1689106[[#This Row],[Measured Value]]&lt;Table1689106[[#This Row],[Mean Value]],D672&lt;E672,D671&lt;E671,D670&lt;E670,D669&lt;E669,D668&lt;E668,D667&lt;E667,D666&lt;E666)</f>
        <v>0</v>
      </c>
      <c r="Q673" s="3" t="b">
        <f>AND(Table1689106[[#This Row],[Measured Value]]&gt;E672,E672&gt;E671,E671&gt;E670,E670&gt;E669,E669&gt;E668)</f>
        <v>0</v>
      </c>
      <c r="R673" s="3" t="b">
        <f>AND(Table1689106[[#This Row],[Measured Value]]&lt;E672,E672&lt;E671,E671&lt;E670,E670&lt;E669,E669&lt;E668)</f>
        <v>0</v>
      </c>
      <c r="S673" s="3" t="b">
        <f>AND(Table1689106[[#This Row],[Measured Value]]&gt;E672,E672&lt;E671,E671&gt;E670,E670&lt;E669,E669&gt;E668,E668&lt;E667,E667&gt;E666,E666&lt;E665,E665&gt;E664,E664&lt;E663,E663&gt;E662,E662&lt;E661,E661&gt;E660)</f>
        <v>0</v>
      </c>
      <c r="T673" s="3" t="b">
        <f>AND(Table1689106[[#This Row],[Measured Value]]&lt;F672,F672&gt;F671,F671&lt;F670,F670&gt;F669,F669&lt;F668,F668&gt;F667,F667&lt;F666,F666&gt;F665,F665&lt;F664,F664&gt;F663,F663&lt;F662,F662&gt;F661,F661&lt;F660)</f>
        <v>0</v>
      </c>
    </row>
    <row r="674" spans="1:20" x14ac:dyDescent="0.25">
      <c r="A674" s="2">
        <v>43390</v>
      </c>
      <c r="B674" s="17">
        <v>2000</v>
      </c>
      <c r="C674" s="21" t="s">
        <v>41</v>
      </c>
      <c r="D674" s="25">
        <v>3.57</v>
      </c>
      <c r="E674" s="22">
        <f>'[1]pH meter #2__083118AM'!$O$2</f>
        <v>3.5073563535911592</v>
      </c>
      <c r="F6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43390.833333333336</v>
      </c>
      <c r="G674" s="6">
        <f>Table1689106[[#This Row],[Mean Value]]+$V$2</f>
        <v>3.527303060242065</v>
      </c>
      <c r="H674" s="6">
        <f>Table1689106[[#This Row],[Mean Value]]-$V$2</f>
        <v>3.4874096469402533</v>
      </c>
      <c r="I674" s="26">
        <f>Table1689106[[#This Row],[Mean Value]]+$W$2</f>
        <v>3.5472497668929703</v>
      </c>
      <c r="J674" s="26">
        <f>Table1689106[[#This Row],[Mean Value]]-($W$2)</f>
        <v>3.467462940289348</v>
      </c>
      <c r="K674" s="8">
        <f>Table1689106[[#This Row],[Mean Value]]+$X$2</f>
        <v>3.5671964735438761</v>
      </c>
      <c r="L674" s="9">
        <f>Table1689106[[#This Row],[Mean Value]]-$X$2</f>
        <v>3.4475162336384422</v>
      </c>
      <c r="M674" s="23" t="str">
        <f t="array" ref="M674">IF(OR(D674&lt;$AF$2, D674&gt;$AE$2), "Yes", "No")</f>
        <v>No</v>
      </c>
      <c r="N674" s="3"/>
      <c r="O674" s="3" t="b">
        <f>AND(Table1689106[[#This Row],[Measured Value]]&gt;Table1689106[[#This Row],[Mean Value]],D673&gt;E673,D672&gt;E672,D671&gt;E671,D670&gt;E670,D669&gt;E669,D668&gt;E668,D667&gt;E667)</f>
        <v>0</v>
      </c>
      <c r="P674" s="3" t="b">
        <f>AND(Table1689106[[#This Row],[Measured Value]]&lt;Table1689106[[#This Row],[Mean Value]],D673&lt;E673,D672&lt;E672,D671&lt;E671,D670&lt;E670,D669&lt;E669,D668&lt;E668,D667&lt;E667)</f>
        <v>0</v>
      </c>
      <c r="Q674" s="3" t="b">
        <f>AND(Table1689106[[#This Row],[Measured Value]]&gt;E673,E673&gt;E672,E672&gt;E671,E671&gt;E670,E670&gt;E669)</f>
        <v>0</v>
      </c>
      <c r="R674" s="3" t="b">
        <f>AND(Table1689106[[#This Row],[Measured Value]]&lt;E673,E673&lt;E672,E672&lt;E671,E671&lt;E670,E670&lt;E669)</f>
        <v>0</v>
      </c>
      <c r="S674" s="3" t="b">
        <f>AND(Table1689106[[#This Row],[Measured Value]]&gt;E673,E673&lt;E672,E672&gt;E671,E671&lt;E670,E670&gt;E669,E669&lt;E668,E668&gt;E667,E667&lt;E666,E666&gt;E665,E665&lt;E664,E664&gt;E663,E663&lt;E662,E662&gt;E661)</f>
        <v>0</v>
      </c>
      <c r="T674" s="3" t="b">
        <f>AND(Table1689106[[#This Row],[Measured Value]]&lt;F673,F673&gt;F672,F672&lt;F671,F671&gt;F670,F670&lt;F669,F669&gt;F668,F668&lt;F667,F667&gt;F666,F666&lt;F665,F665&gt;F664,F664&lt;F663,F663&gt;F662,F662&lt;F661)</f>
        <v>0</v>
      </c>
    </row>
    <row r="675" spans="1:20" x14ac:dyDescent="0.25">
      <c r="A675" s="2">
        <v>43390</v>
      </c>
      <c r="B675" s="17">
        <v>2005</v>
      </c>
      <c r="C675" s="21" t="s">
        <v>41</v>
      </c>
      <c r="D675" s="25">
        <v>3.53</v>
      </c>
      <c r="E675" s="22">
        <f>'[1]pH meter #2__083118AM'!$O$2</f>
        <v>3.5073563535911592</v>
      </c>
      <c r="F6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43390.836805555555</v>
      </c>
      <c r="G675" s="6">
        <f>Table1689106[[#This Row],[Mean Value]]+$V$2</f>
        <v>3.527303060242065</v>
      </c>
      <c r="H675" s="6">
        <f>Table1689106[[#This Row],[Mean Value]]-$V$2</f>
        <v>3.4874096469402533</v>
      </c>
      <c r="I675" s="26">
        <f>Table1689106[[#This Row],[Mean Value]]+$W$2</f>
        <v>3.5472497668929703</v>
      </c>
      <c r="J675" s="26">
        <f>Table1689106[[#This Row],[Mean Value]]-($W$2)</f>
        <v>3.467462940289348</v>
      </c>
      <c r="K675" s="8">
        <f>Table1689106[[#This Row],[Mean Value]]+$X$2</f>
        <v>3.5671964735438761</v>
      </c>
      <c r="L675" s="9">
        <f>Table1689106[[#This Row],[Mean Value]]-$X$2</f>
        <v>3.4475162336384422</v>
      </c>
      <c r="M675" s="23" t="str">
        <f t="array" ref="M675">IF(OR(D675&lt;$AF$2, D675&gt;$AE$2), "Yes", "No")</f>
        <v>No</v>
      </c>
      <c r="N675" s="3"/>
      <c r="O675" s="3" t="b">
        <f>AND(Table1689106[[#This Row],[Measured Value]]&gt;Table1689106[[#This Row],[Mean Value]],D674&gt;E674,D673&gt;E673,D672&gt;E672,D671&gt;E671,D670&gt;E670,D669&gt;E669,D668&gt;E668)</f>
        <v>0</v>
      </c>
      <c r="P675" s="3" t="b">
        <f>AND(Table1689106[[#This Row],[Measured Value]]&lt;Table1689106[[#This Row],[Mean Value]],D674&lt;E674,D673&lt;E673,D672&lt;E672,D671&lt;E671,D670&lt;E670,D669&lt;E669,D668&lt;E668)</f>
        <v>0</v>
      </c>
      <c r="Q675" s="3" t="b">
        <f>AND(Table1689106[[#This Row],[Measured Value]]&gt;E674,E674&gt;E673,E673&gt;E672,E672&gt;E671,E671&gt;E670)</f>
        <v>0</v>
      </c>
      <c r="R675" s="3" t="b">
        <f>AND(Table1689106[[#This Row],[Measured Value]]&lt;E674,E674&lt;E673,E673&lt;E672,E672&lt;E671,E671&lt;E670)</f>
        <v>0</v>
      </c>
      <c r="S675" s="3" t="b">
        <f>AND(Table1689106[[#This Row],[Measured Value]]&gt;E674,E674&lt;E673,E673&gt;E672,E672&lt;E671,E671&gt;E670,E670&lt;E669,E669&gt;E668,E668&lt;E667,E667&gt;E666,E666&lt;E665,E665&gt;E664,E664&lt;E663,E663&gt;E662)</f>
        <v>0</v>
      </c>
      <c r="T675" s="3" t="b">
        <f>AND(Table1689106[[#This Row],[Measured Value]]&lt;F674,F674&gt;F673,F673&lt;F672,F672&gt;F671,F671&lt;F670,F670&gt;F669,F669&lt;F668,F668&gt;F667,F667&lt;F666,F666&gt;F665,F665&lt;F664,F664&gt;F663,F663&lt;F662)</f>
        <v>0</v>
      </c>
    </row>
    <row r="676" spans="1:20" x14ac:dyDescent="0.25">
      <c r="A676" s="2">
        <v>43391</v>
      </c>
      <c r="B676" s="17">
        <v>542</v>
      </c>
      <c r="C676" s="21" t="s">
        <v>31</v>
      </c>
      <c r="D676" s="25">
        <v>3.52</v>
      </c>
      <c r="E676" s="22">
        <f>'[1]pH meter #2__083118AM'!$O$2</f>
        <v>3.5073563535911592</v>
      </c>
      <c r="F6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43391.237500000003</v>
      </c>
      <c r="G676" s="6">
        <f>Table1689106[[#This Row],[Mean Value]]+$V$2</f>
        <v>3.527303060242065</v>
      </c>
      <c r="H676" s="6">
        <f>Table1689106[[#This Row],[Mean Value]]-$V$2</f>
        <v>3.4874096469402533</v>
      </c>
      <c r="I676" s="26">
        <f>Table1689106[[#This Row],[Mean Value]]+$W$2</f>
        <v>3.5472497668929703</v>
      </c>
      <c r="J676" s="26">
        <f>Table1689106[[#This Row],[Mean Value]]-($W$2)</f>
        <v>3.467462940289348</v>
      </c>
      <c r="K676" s="8">
        <f>Table1689106[[#This Row],[Mean Value]]+$X$2</f>
        <v>3.5671964735438761</v>
      </c>
      <c r="L676" s="9">
        <f>Table1689106[[#This Row],[Mean Value]]-$X$2</f>
        <v>3.4475162336384422</v>
      </c>
      <c r="M676" s="23" t="str">
        <f t="array" ref="M676">IF(OR(D676&lt;$AF$2, D676&gt;$AE$2), "Yes", "No")</f>
        <v>No</v>
      </c>
      <c r="N676" s="3"/>
      <c r="O676" s="3" t="b">
        <f>AND(Table1689106[[#This Row],[Measured Value]]&gt;Table1689106[[#This Row],[Mean Value]],D675&gt;E675,D674&gt;E674,D673&gt;E673,D672&gt;E672,D671&gt;E671,D670&gt;E670,D669&gt;E669)</f>
        <v>0</v>
      </c>
      <c r="P676" s="3" t="b">
        <f>AND(Table1689106[[#This Row],[Measured Value]]&lt;Table1689106[[#This Row],[Mean Value]],D675&lt;E675,D674&lt;E674,D673&lt;E673,D672&lt;E672,D671&lt;E671,D670&lt;E670,D669&lt;E669)</f>
        <v>0</v>
      </c>
      <c r="Q676" s="3" t="b">
        <f>AND(Table1689106[[#This Row],[Measured Value]]&gt;E675,E675&gt;E674,E674&gt;E673,E673&gt;E672,E672&gt;E671)</f>
        <v>0</v>
      </c>
      <c r="R676" s="3" t="b">
        <f>AND(Table1689106[[#This Row],[Measured Value]]&lt;E675,E675&lt;E674,E674&lt;E673,E673&lt;E672,E672&lt;E671)</f>
        <v>0</v>
      </c>
      <c r="S676" s="3" t="b">
        <f>AND(Table1689106[[#This Row],[Measured Value]]&gt;E675,E675&lt;E674,E674&gt;E673,E673&lt;E672,E672&gt;E671,E671&lt;E670,E670&gt;E669,E669&lt;E668,E668&gt;E667,E667&lt;E666,E666&gt;E665,E665&lt;E664,E664&gt;E663)</f>
        <v>0</v>
      </c>
      <c r="T676" s="3" t="b">
        <f>AND(Table1689106[[#This Row],[Measured Value]]&lt;F675,F675&gt;F674,F674&lt;F673,F673&gt;F672,F672&lt;F671,F671&gt;F670,F670&lt;F669,F669&gt;F668,F668&lt;F667,F667&gt;F666,F666&lt;F665,F665&gt;F664,F664&lt;F663)</f>
        <v>0</v>
      </c>
    </row>
    <row r="677" spans="1:20" x14ac:dyDescent="0.25">
      <c r="A677" s="2">
        <v>43391</v>
      </c>
      <c r="B677" s="17">
        <v>628</v>
      </c>
      <c r="C677" s="21" t="s">
        <v>40</v>
      </c>
      <c r="D677" s="25">
        <v>3.53</v>
      </c>
      <c r="E677" s="22">
        <f>'[1]pH meter #2__083118AM'!$O$2</f>
        <v>3.5073563535911592</v>
      </c>
      <c r="F6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43391.269444444442</v>
      </c>
      <c r="G677" s="6">
        <f>Table1689106[[#This Row],[Mean Value]]+$V$2</f>
        <v>3.527303060242065</v>
      </c>
      <c r="H677" s="6">
        <f>Table1689106[[#This Row],[Mean Value]]-$V$2</f>
        <v>3.4874096469402533</v>
      </c>
      <c r="I677" s="26">
        <f>Table1689106[[#This Row],[Mean Value]]+$W$2</f>
        <v>3.5472497668929703</v>
      </c>
      <c r="J677" s="26">
        <f>Table1689106[[#This Row],[Mean Value]]-($W$2)</f>
        <v>3.467462940289348</v>
      </c>
      <c r="K677" s="8">
        <f>Table1689106[[#This Row],[Mean Value]]+$X$2</f>
        <v>3.5671964735438761</v>
      </c>
      <c r="L677" s="9">
        <f>Table1689106[[#This Row],[Mean Value]]-$X$2</f>
        <v>3.4475162336384422</v>
      </c>
      <c r="M677" s="23" t="str">
        <f t="array" ref="M677">IF(OR(D677&lt;$AF$2, D677&gt;$AE$2), "Yes", "No")</f>
        <v>No</v>
      </c>
      <c r="N677" s="3"/>
      <c r="O677" s="3" t="b">
        <f>AND(Table1689106[[#This Row],[Measured Value]]&gt;Table1689106[[#This Row],[Mean Value]],D676&gt;E676,D675&gt;E675,D674&gt;E674,D673&gt;E673,D672&gt;E672,D671&gt;E671,D670&gt;E670)</f>
        <v>0</v>
      </c>
      <c r="P677" s="3" t="b">
        <f>AND(Table1689106[[#This Row],[Measured Value]]&lt;Table1689106[[#This Row],[Mean Value]],D676&lt;E676,D675&lt;E675,D674&lt;E674,D673&lt;E673,D672&lt;E672,D671&lt;E671,D670&lt;E670)</f>
        <v>0</v>
      </c>
      <c r="Q677" s="3" t="b">
        <f>AND(Table1689106[[#This Row],[Measured Value]]&gt;E676,E676&gt;E675,E675&gt;E674,E674&gt;E673,E673&gt;E672)</f>
        <v>0</v>
      </c>
      <c r="R677" s="3" t="b">
        <f>AND(Table1689106[[#This Row],[Measured Value]]&lt;E676,E676&lt;E675,E675&lt;E674,E674&lt;E673,E673&lt;E672)</f>
        <v>0</v>
      </c>
      <c r="S677" s="3" t="b">
        <f>AND(Table1689106[[#This Row],[Measured Value]]&gt;E676,E676&lt;E675,E675&gt;E674,E674&lt;E673,E673&gt;E672,E672&lt;E671,E671&gt;E670,E670&lt;E669,E669&gt;E668,E668&lt;E667,E667&gt;E666,E666&lt;E665,E665&gt;E664)</f>
        <v>0</v>
      </c>
      <c r="T677" s="3" t="b">
        <f>AND(Table1689106[[#This Row],[Measured Value]]&lt;F676,F676&gt;F675,F675&lt;F674,F674&gt;F673,F673&lt;F672,F672&gt;F671,F671&lt;F670,F670&gt;F669,F669&lt;F668,F668&gt;F667,F667&lt;F666,F666&gt;F665,F665&lt;F664)</f>
        <v>0</v>
      </c>
    </row>
    <row r="678" spans="1:20" x14ac:dyDescent="0.25">
      <c r="A678" s="2">
        <v>43391</v>
      </c>
      <c r="B678" s="17">
        <v>652</v>
      </c>
      <c r="C678" s="21" t="s">
        <v>40</v>
      </c>
      <c r="D678" s="25">
        <v>3.52</v>
      </c>
      <c r="E678" s="22">
        <f>'[1]pH meter #2__083118AM'!$O$2</f>
        <v>3.5073563535911592</v>
      </c>
      <c r="F6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43391.286111111112</v>
      </c>
      <c r="G678" s="6">
        <f>Table1689106[[#This Row],[Mean Value]]+$V$2</f>
        <v>3.527303060242065</v>
      </c>
      <c r="H678" s="6">
        <f>Table1689106[[#This Row],[Mean Value]]-$V$2</f>
        <v>3.4874096469402533</v>
      </c>
      <c r="I678" s="26">
        <f>Table1689106[[#This Row],[Mean Value]]+$W$2</f>
        <v>3.5472497668929703</v>
      </c>
      <c r="J678" s="26">
        <f>Table1689106[[#This Row],[Mean Value]]-($W$2)</f>
        <v>3.467462940289348</v>
      </c>
      <c r="K678" s="8">
        <f>Table1689106[[#This Row],[Mean Value]]+$X$2</f>
        <v>3.5671964735438761</v>
      </c>
      <c r="L678" s="9">
        <f>Table1689106[[#This Row],[Mean Value]]-$X$2</f>
        <v>3.4475162336384422</v>
      </c>
      <c r="M678" s="23" t="str">
        <f t="array" ref="M678">IF(OR(D678&lt;$AF$2, D678&gt;$AE$2), "Yes", "No")</f>
        <v>No</v>
      </c>
      <c r="N678" s="3"/>
      <c r="O678" s="3" t="b">
        <f>AND(Table1689106[[#This Row],[Measured Value]]&gt;Table1689106[[#This Row],[Mean Value]],D677&gt;E677,D676&gt;E676,D675&gt;E675,D674&gt;E674,D673&gt;E673,D672&gt;E672,D671&gt;E671)</f>
        <v>0</v>
      </c>
      <c r="P678" s="3" t="b">
        <f>AND(Table1689106[[#This Row],[Measured Value]]&lt;Table1689106[[#This Row],[Mean Value]],D677&lt;E677,D676&lt;E676,D675&lt;E675,D674&lt;E674,D673&lt;E673,D672&lt;E672,D671&lt;E671)</f>
        <v>0</v>
      </c>
      <c r="Q678" s="3" t="b">
        <f>AND(Table1689106[[#This Row],[Measured Value]]&gt;E677,E677&gt;E676,E676&gt;E675,E675&gt;E674,E674&gt;E673)</f>
        <v>0</v>
      </c>
      <c r="R678" s="3" t="b">
        <f>AND(Table1689106[[#This Row],[Measured Value]]&lt;E677,E677&lt;E676,E676&lt;E675,E675&lt;E674,E674&lt;E673)</f>
        <v>0</v>
      </c>
      <c r="S678" s="3" t="b">
        <f>AND(Table1689106[[#This Row],[Measured Value]]&gt;E677,E677&lt;E676,E676&gt;E675,E675&lt;E674,E674&gt;E673,E673&lt;E672,E672&gt;E671,E671&lt;E670,E670&gt;E669,E669&lt;E668,E668&gt;E667,E667&lt;E666,E666&gt;E665)</f>
        <v>0</v>
      </c>
      <c r="T678" s="3" t="b">
        <f>AND(Table1689106[[#This Row],[Measured Value]]&lt;F677,F677&gt;F676,F676&lt;F675,F675&gt;F674,F674&lt;F673,F673&gt;F672,F672&lt;F671,F671&gt;F670,F670&lt;F669,F669&gt;F668,F668&lt;F667,F667&gt;F666,F666&lt;F665)</f>
        <v>0</v>
      </c>
    </row>
    <row r="679" spans="1:20" x14ac:dyDescent="0.25">
      <c r="A679" s="2">
        <v>43391</v>
      </c>
      <c r="B679" s="17">
        <v>725</v>
      </c>
      <c r="C679" s="21" t="s">
        <v>31</v>
      </c>
      <c r="D679" s="25">
        <v>3.52</v>
      </c>
      <c r="E679" s="22">
        <f>'[1]pH meter #2__083118AM'!$O$2</f>
        <v>3.5073563535911592</v>
      </c>
      <c r="F6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43391.309027777781</v>
      </c>
      <c r="G679" s="6">
        <f>Table1689106[[#This Row],[Mean Value]]+$V$2</f>
        <v>3.527303060242065</v>
      </c>
      <c r="H679" s="6">
        <f>Table1689106[[#This Row],[Mean Value]]-$V$2</f>
        <v>3.4874096469402533</v>
      </c>
      <c r="I679" s="26">
        <f>Table1689106[[#This Row],[Mean Value]]+$W$2</f>
        <v>3.5472497668929703</v>
      </c>
      <c r="J679" s="26">
        <f>Table1689106[[#This Row],[Mean Value]]-($W$2)</f>
        <v>3.467462940289348</v>
      </c>
      <c r="K679" s="8">
        <f>Table1689106[[#This Row],[Mean Value]]+$X$2</f>
        <v>3.5671964735438761</v>
      </c>
      <c r="L679" s="9">
        <f>Table1689106[[#This Row],[Mean Value]]-$X$2</f>
        <v>3.4475162336384422</v>
      </c>
      <c r="M679" s="23" t="str">
        <f t="array" ref="M679">IF(OR(D679&lt;$AF$2, D679&gt;$AE$2), "Yes", "No")</f>
        <v>No</v>
      </c>
      <c r="N679" s="3"/>
      <c r="O679" s="3" t="b">
        <f>AND(Table1689106[[#This Row],[Measured Value]]&gt;Table1689106[[#This Row],[Mean Value]],D678&gt;E678,D677&gt;E677,D676&gt;E676,D675&gt;E675,D674&gt;E674,D673&gt;E673,D672&gt;E672)</f>
        <v>0</v>
      </c>
      <c r="P679" s="3" t="b">
        <f>AND(Table1689106[[#This Row],[Measured Value]]&lt;Table1689106[[#This Row],[Mean Value]],D678&lt;E678,D677&lt;E677,D676&lt;E676,D675&lt;E675,D674&lt;E674,D673&lt;E673,D672&lt;E672)</f>
        <v>0</v>
      </c>
      <c r="Q679" s="3" t="b">
        <f>AND(Table1689106[[#This Row],[Measured Value]]&gt;E678,E678&gt;E677,E677&gt;E676,E676&gt;E675,E675&gt;E674)</f>
        <v>0</v>
      </c>
      <c r="R679" s="3" t="b">
        <f>AND(Table1689106[[#This Row],[Measured Value]]&lt;E678,E678&lt;E677,E677&lt;E676,E676&lt;E675,E675&lt;E674)</f>
        <v>0</v>
      </c>
      <c r="S679" s="3" t="b">
        <f>AND(Table1689106[[#This Row],[Measured Value]]&gt;E678,E678&lt;E677,E677&gt;E676,E676&lt;E675,E675&gt;E674,E674&lt;E673,E673&gt;E672,E672&lt;E671,E671&gt;E670,E670&lt;E669,E669&gt;E668,E668&lt;E667,E667&gt;E666)</f>
        <v>0</v>
      </c>
      <c r="T679" s="3" t="b">
        <f>AND(Table1689106[[#This Row],[Measured Value]]&lt;F678,F678&gt;F677,F677&lt;F676,F676&gt;F675,F675&lt;F674,F674&gt;F673,F673&lt;F672,F672&gt;F671,F671&lt;F670,F670&gt;F669,F669&lt;F668,F668&gt;F667,F667&lt;F666)</f>
        <v>0</v>
      </c>
    </row>
    <row r="680" spans="1:20" x14ac:dyDescent="0.25">
      <c r="A680" s="2">
        <v>43391</v>
      </c>
      <c r="B680" s="17">
        <v>746</v>
      </c>
      <c r="C680" s="21" t="s">
        <v>31</v>
      </c>
      <c r="D680" s="25">
        <v>3.51</v>
      </c>
      <c r="E680" s="22">
        <f>'[1]pH meter #2__083118AM'!$O$2</f>
        <v>3.5073563535911592</v>
      </c>
      <c r="F6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43391.323611111111</v>
      </c>
      <c r="G680" s="6">
        <f>Table1689106[[#This Row],[Mean Value]]+$V$2</f>
        <v>3.527303060242065</v>
      </c>
      <c r="H680" s="6">
        <f>Table1689106[[#This Row],[Mean Value]]-$V$2</f>
        <v>3.4874096469402533</v>
      </c>
      <c r="I680" s="26">
        <f>Table1689106[[#This Row],[Mean Value]]+$W$2</f>
        <v>3.5472497668929703</v>
      </c>
      <c r="J680" s="26">
        <f>Table1689106[[#This Row],[Mean Value]]-($W$2)</f>
        <v>3.467462940289348</v>
      </c>
      <c r="K680" s="8">
        <f>Table1689106[[#This Row],[Mean Value]]+$X$2</f>
        <v>3.5671964735438761</v>
      </c>
      <c r="L680" s="9">
        <f>Table1689106[[#This Row],[Mean Value]]-$X$2</f>
        <v>3.4475162336384422</v>
      </c>
      <c r="M680" s="23" t="str">
        <f t="array" ref="M680">IF(OR(D680&lt;$AF$2, D680&gt;$AE$2), "Yes", "No")</f>
        <v>No</v>
      </c>
      <c r="N680" s="3"/>
      <c r="O680" s="3" t="b">
        <f>AND(Table1689106[[#This Row],[Measured Value]]&gt;Table1689106[[#This Row],[Mean Value]],D679&gt;E679,D678&gt;E678,D677&gt;E677,D676&gt;E676,D675&gt;E675,D674&gt;E674,D673&gt;E673)</f>
        <v>0</v>
      </c>
      <c r="P680" s="3" t="b">
        <f>AND(Table1689106[[#This Row],[Measured Value]]&lt;Table1689106[[#This Row],[Mean Value]],D679&lt;E679,D678&lt;E678,D677&lt;E677,D676&lt;E676,D675&lt;E675,D674&lt;E674,D673&lt;E673)</f>
        <v>0</v>
      </c>
      <c r="Q680" s="3" t="b">
        <f>AND(Table1689106[[#This Row],[Measured Value]]&gt;E679,E679&gt;E678,E678&gt;E677,E677&gt;E676,E676&gt;E675)</f>
        <v>0</v>
      </c>
      <c r="R680" s="3" t="b">
        <f>AND(Table1689106[[#This Row],[Measured Value]]&lt;E679,E679&lt;E678,E678&lt;E677,E677&lt;E676,E676&lt;E675)</f>
        <v>0</v>
      </c>
      <c r="S680" s="3" t="b">
        <f>AND(Table1689106[[#This Row],[Measured Value]]&gt;E679,E679&lt;E678,E678&gt;E677,E677&lt;E676,E676&gt;E675,E675&lt;E674,E674&gt;E673,E673&lt;E672,E672&gt;E671,E671&lt;E670,E670&gt;E669,E669&lt;E668,E668&gt;E667)</f>
        <v>0</v>
      </c>
      <c r="T680" s="3" t="b">
        <f>AND(Table1689106[[#This Row],[Measured Value]]&lt;F679,F679&gt;F678,F678&lt;F677,F677&gt;F676,F676&lt;F675,F675&gt;F674,F674&lt;F673,F673&gt;F672,F672&lt;F671,F671&gt;F670,F670&lt;F669,F669&gt;F668,F668&lt;F667)</f>
        <v>0</v>
      </c>
    </row>
    <row r="681" spans="1:20" x14ac:dyDescent="0.25">
      <c r="A681" s="2">
        <v>43391</v>
      </c>
      <c r="B681" s="17">
        <v>815</v>
      </c>
      <c r="C681" s="21" t="s">
        <v>30</v>
      </c>
      <c r="D681" s="25">
        <v>3.51</v>
      </c>
      <c r="E681" s="22">
        <f>'[1]pH meter #2__083118AM'!$O$2</f>
        <v>3.5073563535911592</v>
      </c>
      <c r="F6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43391.34375</v>
      </c>
      <c r="G681" s="6">
        <f>Table1689106[[#This Row],[Mean Value]]+$V$2</f>
        <v>3.527303060242065</v>
      </c>
      <c r="H681" s="6">
        <f>Table1689106[[#This Row],[Mean Value]]-$V$2</f>
        <v>3.4874096469402533</v>
      </c>
      <c r="I681" s="26">
        <f>Table1689106[[#This Row],[Mean Value]]+$W$2</f>
        <v>3.5472497668929703</v>
      </c>
      <c r="J681" s="26">
        <f>Table1689106[[#This Row],[Mean Value]]-($W$2)</f>
        <v>3.467462940289348</v>
      </c>
      <c r="K681" s="8">
        <f>Table1689106[[#This Row],[Mean Value]]+$X$2</f>
        <v>3.5671964735438761</v>
      </c>
      <c r="L681" s="9">
        <f>Table1689106[[#This Row],[Mean Value]]-$X$2</f>
        <v>3.4475162336384422</v>
      </c>
      <c r="M681" s="23" t="str">
        <f t="array" ref="M681">IF(OR(D681&lt;$AF$2, D681&gt;$AE$2), "Yes", "No")</f>
        <v>No</v>
      </c>
      <c r="N681" s="3"/>
      <c r="O681" s="3" t="b">
        <f>AND(Table1689106[[#This Row],[Measured Value]]&gt;Table1689106[[#This Row],[Mean Value]],D680&gt;E680,D679&gt;E679,D678&gt;E678,D677&gt;E677,D676&gt;E676,D675&gt;E675,D674&gt;E674)</f>
        <v>1</v>
      </c>
      <c r="P681" s="3" t="b">
        <f>AND(Table1689106[[#This Row],[Measured Value]]&lt;Table1689106[[#This Row],[Mean Value]],D680&lt;E680,D679&lt;E679,D678&lt;E678,D677&lt;E677,D676&lt;E676,D675&lt;E675,D674&lt;E674)</f>
        <v>0</v>
      </c>
      <c r="Q681" s="3" t="b">
        <f>AND(Table1689106[[#This Row],[Measured Value]]&gt;E680,E680&gt;E679,E679&gt;E678,E678&gt;E677,E677&gt;E676)</f>
        <v>0</v>
      </c>
      <c r="R681" s="3" t="b">
        <f>AND(Table1689106[[#This Row],[Measured Value]]&lt;E680,E680&lt;E679,E679&lt;E678,E678&lt;E677,E677&lt;E676)</f>
        <v>0</v>
      </c>
      <c r="S681" s="3" t="b">
        <f>AND(Table1689106[[#This Row],[Measured Value]]&gt;E680,E680&lt;E679,E679&gt;E678,E678&lt;E677,E677&gt;E676,E676&lt;E675,E675&gt;E674,E674&lt;E673,E673&gt;E672,E672&lt;E671,E671&gt;E670,E670&lt;E669,E669&gt;E668)</f>
        <v>0</v>
      </c>
      <c r="T681" s="3" t="b">
        <f>AND(Table1689106[[#This Row],[Measured Value]]&lt;F680,F680&gt;F679,F679&lt;F678,F678&gt;F677,F677&lt;F676,F676&gt;F675,F675&lt;F674,F674&gt;F673,F673&lt;F672,F672&gt;F671,F671&lt;F670,F670&gt;F669,F669&lt;F668)</f>
        <v>0</v>
      </c>
    </row>
    <row r="682" spans="1:20" x14ac:dyDescent="0.25">
      <c r="A682" s="2">
        <v>43391</v>
      </c>
      <c r="B682" s="17">
        <v>850</v>
      </c>
      <c r="C682" s="21" t="s">
        <v>43</v>
      </c>
      <c r="D682" s="25">
        <v>3.51</v>
      </c>
      <c r="E682" s="22">
        <f>'[1]pH meter #2__083118AM'!$O$2</f>
        <v>3.5073563535911592</v>
      </c>
      <c r="F6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43391.368055555555</v>
      </c>
      <c r="G682" s="6">
        <f>Table1689106[[#This Row],[Mean Value]]+$V$2</f>
        <v>3.527303060242065</v>
      </c>
      <c r="H682" s="6">
        <f>Table1689106[[#This Row],[Mean Value]]-$V$2</f>
        <v>3.4874096469402533</v>
      </c>
      <c r="I682" s="26">
        <f>Table1689106[[#This Row],[Mean Value]]+$W$2</f>
        <v>3.5472497668929703</v>
      </c>
      <c r="J682" s="26">
        <f>Table1689106[[#This Row],[Mean Value]]-($W$2)</f>
        <v>3.467462940289348</v>
      </c>
      <c r="K682" s="8">
        <f>Table1689106[[#This Row],[Mean Value]]+$X$2</f>
        <v>3.5671964735438761</v>
      </c>
      <c r="L682" s="9">
        <f>Table1689106[[#This Row],[Mean Value]]-$X$2</f>
        <v>3.4475162336384422</v>
      </c>
      <c r="M682" s="23" t="str">
        <f t="array" ref="M682">IF(OR(D682&lt;$AF$2, D682&gt;$AE$2), "Yes", "No")</f>
        <v>No</v>
      </c>
      <c r="N682" s="3"/>
      <c r="O682" s="3" t="b">
        <f>AND(Table1689106[[#This Row],[Measured Value]]&gt;Table1689106[[#This Row],[Mean Value]],D681&gt;E681,D680&gt;E680,D679&gt;E679,D678&gt;E678,D677&gt;E677,D676&gt;E676,D675&gt;E675)</f>
        <v>1</v>
      </c>
      <c r="P682" s="3" t="b">
        <f>AND(Table1689106[[#This Row],[Measured Value]]&lt;Table1689106[[#This Row],[Mean Value]],D681&lt;E681,D680&lt;E680,D679&lt;E679,D678&lt;E678,D677&lt;E677,D676&lt;E676,D675&lt;E675)</f>
        <v>0</v>
      </c>
      <c r="Q682" s="3" t="b">
        <f>AND(Table1689106[[#This Row],[Measured Value]]&gt;E681,E681&gt;E680,E680&gt;E679,E679&gt;E678,E678&gt;E677)</f>
        <v>0</v>
      </c>
      <c r="R682" s="3" t="b">
        <f>AND(Table1689106[[#This Row],[Measured Value]]&lt;E681,E681&lt;E680,E680&lt;E679,E679&lt;E678,E678&lt;E677)</f>
        <v>0</v>
      </c>
      <c r="S682" s="3" t="b">
        <f>AND(Table1689106[[#This Row],[Measured Value]]&gt;E681,E681&lt;E680,E680&gt;E679,E679&lt;E678,E678&gt;E677,E677&lt;E676,E676&gt;E675,E675&lt;E674,E674&gt;E673,E673&lt;E672,E672&gt;E671,E671&lt;E670,E670&gt;E669)</f>
        <v>0</v>
      </c>
      <c r="T682" s="3" t="b">
        <f>AND(Table1689106[[#This Row],[Measured Value]]&lt;F681,F681&gt;F680,F680&lt;F679,F679&gt;F678,F678&lt;F677,F677&gt;F676,F676&lt;F675,F675&gt;F674,F674&lt;F673,F673&gt;F672,F672&lt;F671,F671&gt;F670,F670&lt;F669)</f>
        <v>0</v>
      </c>
    </row>
    <row r="683" spans="1:20" x14ac:dyDescent="0.25">
      <c r="A683" s="2">
        <v>43391</v>
      </c>
      <c r="B683" s="17">
        <v>909</v>
      </c>
      <c r="C683" s="21" t="s">
        <v>31</v>
      </c>
      <c r="D683" s="25">
        <v>3.5</v>
      </c>
      <c r="E683" s="22">
        <f>'[1]pH meter #2__083118AM'!$O$2</f>
        <v>3.5073563535911592</v>
      </c>
      <c r="F6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43391.381249999999</v>
      </c>
      <c r="G683" s="6">
        <f>Table1689106[[#This Row],[Mean Value]]+$V$2</f>
        <v>3.527303060242065</v>
      </c>
      <c r="H683" s="6">
        <f>Table1689106[[#This Row],[Mean Value]]-$V$2</f>
        <v>3.4874096469402533</v>
      </c>
      <c r="I683" s="26">
        <f>Table1689106[[#This Row],[Mean Value]]+$W$2</f>
        <v>3.5472497668929703</v>
      </c>
      <c r="J683" s="26">
        <f>Table1689106[[#This Row],[Mean Value]]-($W$2)</f>
        <v>3.467462940289348</v>
      </c>
      <c r="K683" s="8">
        <f>Table1689106[[#This Row],[Mean Value]]+$X$2</f>
        <v>3.5671964735438761</v>
      </c>
      <c r="L683" s="9">
        <f>Table1689106[[#This Row],[Mean Value]]-$X$2</f>
        <v>3.4475162336384422</v>
      </c>
      <c r="M683" s="23" t="str">
        <f t="array" ref="M683">IF(OR(D683&lt;$AF$2, D683&gt;$AE$2), "Yes", "No")</f>
        <v>No</v>
      </c>
      <c r="N683" s="3"/>
      <c r="O683" s="3" t="b">
        <f>AND(Table1689106[[#This Row],[Measured Value]]&gt;Table1689106[[#This Row],[Mean Value]],D682&gt;E682,D681&gt;E681,D680&gt;E680,D679&gt;E679,D678&gt;E678,D677&gt;E677,D676&gt;E676)</f>
        <v>0</v>
      </c>
      <c r="P683" s="3" t="b">
        <f>AND(Table1689106[[#This Row],[Measured Value]]&lt;Table1689106[[#This Row],[Mean Value]],D682&lt;E682,D681&lt;E681,D680&lt;E680,D679&lt;E679,D678&lt;E678,D677&lt;E677,D676&lt;E676)</f>
        <v>0</v>
      </c>
      <c r="Q683" s="3" t="b">
        <f>AND(Table1689106[[#This Row],[Measured Value]]&gt;E682,E682&gt;E681,E681&gt;E680,E680&gt;E679,E679&gt;E678)</f>
        <v>0</v>
      </c>
      <c r="R683" s="3" t="b">
        <f>AND(Table1689106[[#This Row],[Measured Value]]&lt;E682,E682&lt;E681,E681&lt;E680,E680&lt;E679,E679&lt;E678)</f>
        <v>0</v>
      </c>
      <c r="S683" s="3" t="b">
        <f>AND(Table1689106[[#This Row],[Measured Value]]&gt;E682,E682&lt;E681,E681&gt;E680,E680&lt;E679,E679&gt;E678,E678&lt;E677,E677&gt;E676,E676&lt;E675,E675&gt;E674,E674&lt;E673,E673&gt;E672,E672&lt;E671,E671&gt;E670)</f>
        <v>0</v>
      </c>
      <c r="T683" s="3" t="b">
        <f>AND(Table1689106[[#This Row],[Measured Value]]&lt;F682,F682&gt;F681,F681&lt;F680,F680&gt;F679,F679&lt;F678,F678&gt;F677,F677&lt;F676,F676&gt;F675,F675&lt;F674,F674&gt;F673,F673&lt;F672,F672&gt;F671,F671&lt;F670)</f>
        <v>0</v>
      </c>
    </row>
    <row r="684" spans="1:20" x14ac:dyDescent="0.25">
      <c r="A684" s="2">
        <v>43391</v>
      </c>
      <c r="B684" s="17">
        <v>1015</v>
      </c>
      <c r="C684" s="21" t="s">
        <v>34</v>
      </c>
      <c r="D684" s="25">
        <v>3.5</v>
      </c>
      <c r="E684" s="22">
        <f>'[1]pH meter #2__083118AM'!$O$2</f>
        <v>3.5073563535911592</v>
      </c>
      <c r="F6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43391.427083333336</v>
      </c>
      <c r="G684" s="6">
        <f>Table1689106[[#This Row],[Mean Value]]+$V$2</f>
        <v>3.527303060242065</v>
      </c>
      <c r="H684" s="6">
        <f>Table1689106[[#This Row],[Mean Value]]-$V$2</f>
        <v>3.4874096469402533</v>
      </c>
      <c r="I684" s="26">
        <f>Table1689106[[#This Row],[Mean Value]]+$W$2</f>
        <v>3.5472497668929703</v>
      </c>
      <c r="J684" s="26">
        <f>Table1689106[[#This Row],[Mean Value]]-($W$2)</f>
        <v>3.467462940289348</v>
      </c>
      <c r="K684" s="8">
        <f>Table1689106[[#This Row],[Mean Value]]+$X$2</f>
        <v>3.5671964735438761</v>
      </c>
      <c r="L684" s="9">
        <f>Table1689106[[#This Row],[Mean Value]]-$X$2</f>
        <v>3.4475162336384422</v>
      </c>
      <c r="M684" s="23" t="str">
        <f t="array" ref="M684">IF(OR(D684&lt;$AF$2, D684&gt;$AE$2), "Yes", "No")</f>
        <v>No</v>
      </c>
      <c r="N684" s="3"/>
      <c r="O684" s="3" t="b">
        <f>AND(Table1689106[[#This Row],[Measured Value]]&gt;Table1689106[[#This Row],[Mean Value]],D683&gt;E683,D682&gt;E682,D681&gt;E681,D680&gt;E680,D679&gt;E679,D678&gt;E678,D677&gt;E677)</f>
        <v>0</v>
      </c>
      <c r="P684" s="3" t="b">
        <f>AND(Table1689106[[#This Row],[Measured Value]]&lt;Table1689106[[#This Row],[Mean Value]],D683&lt;E683,D682&lt;E682,D681&lt;E681,D680&lt;E680,D679&lt;E679,D678&lt;E678,D677&lt;E677)</f>
        <v>0</v>
      </c>
      <c r="Q684" s="3" t="b">
        <f>AND(Table1689106[[#This Row],[Measured Value]]&gt;E683,E683&gt;E682,E682&gt;E681,E681&gt;E680,E680&gt;E679)</f>
        <v>0</v>
      </c>
      <c r="R684" s="3" t="b">
        <f>AND(Table1689106[[#This Row],[Measured Value]]&lt;E683,E683&lt;E682,E682&lt;E681,E681&lt;E680,E680&lt;E679)</f>
        <v>0</v>
      </c>
      <c r="S684" s="3" t="b">
        <f>AND(Table1689106[[#This Row],[Measured Value]]&gt;E683,E683&lt;E682,E682&gt;E681,E681&lt;E680,E680&gt;E679,E679&lt;E678,E678&gt;E677,E677&lt;E676,E676&gt;E675,E675&lt;E674,E674&gt;E673,E673&lt;E672,E672&gt;E671)</f>
        <v>0</v>
      </c>
      <c r="T684" s="3" t="b">
        <f>AND(Table1689106[[#This Row],[Measured Value]]&lt;F683,F683&gt;F682,F682&lt;F681,F681&gt;F680,F680&lt;F679,F679&gt;F678,F678&lt;F677,F677&gt;F676,F676&lt;F675,F675&gt;F674,F674&lt;F673,F673&gt;F672,F672&lt;F671)</f>
        <v>0</v>
      </c>
    </row>
    <row r="685" spans="1:20" x14ac:dyDescent="0.25">
      <c r="A685" s="2">
        <v>43391</v>
      </c>
      <c r="B685" s="17">
        <v>1041</v>
      </c>
      <c r="C685" s="21" t="s">
        <v>31</v>
      </c>
      <c r="D685" s="25">
        <v>3.51</v>
      </c>
      <c r="E685" s="22">
        <f>'[1]pH meter #2__083118AM'!$O$2</f>
        <v>3.5073563535911592</v>
      </c>
      <c r="F6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43391.445138888892</v>
      </c>
      <c r="G685" s="6">
        <f>Table1689106[[#This Row],[Mean Value]]+$V$2</f>
        <v>3.527303060242065</v>
      </c>
      <c r="H685" s="6">
        <f>Table1689106[[#This Row],[Mean Value]]-$V$2</f>
        <v>3.4874096469402533</v>
      </c>
      <c r="I685" s="26">
        <f>Table1689106[[#This Row],[Mean Value]]+$W$2</f>
        <v>3.5472497668929703</v>
      </c>
      <c r="J685" s="26">
        <f>Table1689106[[#This Row],[Mean Value]]-($W$2)</f>
        <v>3.467462940289348</v>
      </c>
      <c r="K685" s="8">
        <f>Table1689106[[#This Row],[Mean Value]]+$X$2</f>
        <v>3.5671964735438761</v>
      </c>
      <c r="L685" s="9">
        <f>Table1689106[[#This Row],[Mean Value]]-$X$2</f>
        <v>3.4475162336384422</v>
      </c>
      <c r="M685" s="23" t="str">
        <f t="array" ref="M685">IF(OR(D685&lt;$AF$2, D685&gt;$AE$2), "Yes", "No")</f>
        <v>No</v>
      </c>
      <c r="N685" s="3"/>
      <c r="O685" s="3" t="b">
        <f>AND(Table1689106[[#This Row],[Measured Value]]&gt;Table1689106[[#This Row],[Mean Value]],D684&gt;E684,D683&gt;E683,D682&gt;E682,D681&gt;E681,D680&gt;E680,D679&gt;E679,D678&gt;E678)</f>
        <v>0</v>
      </c>
      <c r="P685" s="3" t="b">
        <f>AND(Table1689106[[#This Row],[Measured Value]]&lt;Table1689106[[#This Row],[Mean Value]],D684&lt;E684,D683&lt;E683,D682&lt;E682,D681&lt;E681,D680&lt;E680,D679&lt;E679,D678&lt;E678)</f>
        <v>0</v>
      </c>
      <c r="Q685" s="3" t="b">
        <f>AND(Table1689106[[#This Row],[Measured Value]]&gt;E684,E684&gt;E683,E683&gt;E682,E682&gt;E681,E681&gt;E680)</f>
        <v>0</v>
      </c>
      <c r="R685" s="3" t="b">
        <f>AND(Table1689106[[#This Row],[Measured Value]]&lt;E684,E684&lt;E683,E683&lt;E682,E682&lt;E681,E681&lt;E680)</f>
        <v>0</v>
      </c>
      <c r="S685" s="3" t="b">
        <f>AND(Table1689106[[#This Row],[Measured Value]]&gt;E684,E684&lt;E683,E683&gt;E682,E682&lt;E681,E681&gt;E680,E680&lt;E679,E679&gt;E678,E678&lt;E677,E677&gt;E676,E676&lt;E675,E675&gt;E674,E674&lt;E673,E673&gt;E672)</f>
        <v>0</v>
      </c>
      <c r="T685" s="3" t="b">
        <f>AND(Table1689106[[#This Row],[Measured Value]]&lt;F684,F684&gt;F683,F683&lt;F682,F682&gt;F681,F681&lt;F680,F680&gt;F679,F679&lt;F678,F678&gt;F677,F677&lt;F676,F676&gt;F675,F675&lt;F674,F674&gt;F673,F673&lt;F672)</f>
        <v>0</v>
      </c>
    </row>
    <row r="686" spans="1:20" x14ac:dyDescent="0.25">
      <c r="A686" s="2">
        <v>43391</v>
      </c>
      <c r="B686" s="17">
        <v>1101</v>
      </c>
      <c r="C686" s="21" t="s">
        <v>31</v>
      </c>
      <c r="D686" s="25">
        <v>3.48</v>
      </c>
      <c r="E686" s="22">
        <f>'[1]pH meter #2__083118AM'!$O$2</f>
        <v>3.5073563535911592</v>
      </c>
      <c r="F6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43391.459027777775</v>
      </c>
      <c r="G686" s="6">
        <f>Table1689106[[#This Row],[Mean Value]]+$V$2</f>
        <v>3.527303060242065</v>
      </c>
      <c r="H686" s="6">
        <f>Table1689106[[#This Row],[Mean Value]]-$V$2</f>
        <v>3.4874096469402533</v>
      </c>
      <c r="I686" s="26">
        <f>Table1689106[[#This Row],[Mean Value]]+$W$2</f>
        <v>3.5472497668929703</v>
      </c>
      <c r="J686" s="26">
        <f>Table1689106[[#This Row],[Mean Value]]-($W$2)</f>
        <v>3.467462940289348</v>
      </c>
      <c r="K686" s="8">
        <f>Table1689106[[#This Row],[Mean Value]]+$X$2</f>
        <v>3.5671964735438761</v>
      </c>
      <c r="L686" s="9">
        <f>Table1689106[[#This Row],[Mean Value]]-$X$2</f>
        <v>3.4475162336384422</v>
      </c>
      <c r="M686" s="23" t="str">
        <f t="array" ref="M686">IF(OR(D686&lt;$AF$2, D686&gt;$AE$2), "Yes", "No")</f>
        <v>No</v>
      </c>
      <c r="N686" s="3"/>
      <c r="O686" s="3" t="b">
        <f>AND(Table1689106[[#This Row],[Measured Value]]&gt;Table1689106[[#This Row],[Mean Value]],D685&gt;E685,D684&gt;E684,D683&gt;E683,D682&gt;E682,D681&gt;E681,D680&gt;E680,D679&gt;E679)</f>
        <v>0</v>
      </c>
      <c r="P686" s="3" t="b">
        <f>AND(Table1689106[[#This Row],[Measured Value]]&lt;Table1689106[[#This Row],[Mean Value]],D685&lt;E685,D684&lt;E684,D683&lt;E683,D682&lt;E682,D681&lt;E681,D680&lt;E680,D679&lt;E679)</f>
        <v>0</v>
      </c>
      <c r="Q686" s="3" t="b">
        <f>AND(Table1689106[[#This Row],[Measured Value]]&gt;E685,E685&gt;E684,E684&gt;E683,E683&gt;E682,E682&gt;E681)</f>
        <v>0</v>
      </c>
      <c r="R686" s="3" t="b">
        <f>AND(Table1689106[[#This Row],[Measured Value]]&lt;E685,E685&lt;E684,E684&lt;E683,E683&lt;E682,E682&lt;E681)</f>
        <v>0</v>
      </c>
      <c r="S686" s="3" t="b">
        <f>AND(Table1689106[[#This Row],[Measured Value]]&gt;E685,E685&lt;E684,E684&gt;E683,E683&lt;E682,E682&gt;E681,E681&lt;E680,E680&gt;E679,E679&lt;E678,E678&gt;E677,E677&lt;E676,E676&gt;E675,E675&lt;E674,E674&gt;E673)</f>
        <v>0</v>
      </c>
      <c r="T686" s="3" t="b">
        <f>AND(Table1689106[[#This Row],[Measured Value]]&lt;F685,F685&gt;F684,F684&lt;F683,F683&gt;F682,F682&lt;F681,F681&gt;F680,F680&lt;F679,F679&gt;F678,F678&lt;F677,F677&gt;F676,F676&lt;F675,F675&gt;F674,F674&lt;F673)</f>
        <v>0</v>
      </c>
    </row>
    <row r="687" spans="1:20" x14ac:dyDescent="0.25">
      <c r="A687" s="2">
        <v>43391</v>
      </c>
      <c r="B687" s="17">
        <v>1114</v>
      </c>
      <c r="C687" s="21" t="s">
        <v>34</v>
      </c>
      <c r="D687" s="25">
        <v>3.5</v>
      </c>
      <c r="E687" s="22">
        <f>'[1]pH meter #2__083118AM'!$O$2</f>
        <v>3.5073563535911592</v>
      </c>
      <c r="F6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43391.468055555553</v>
      </c>
      <c r="G687" s="6">
        <f>Table1689106[[#This Row],[Mean Value]]+$V$2</f>
        <v>3.527303060242065</v>
      </c>
      <c r="H687" s="6">
        <f>Table1689106[[#This Row],[Mean Value]]-$V$2</f>
        <v>3.4874096469402533</v>
      </c>
      <c r="I687" s="26">
        <f>Table1689106[[#This Row],[Mean Value]]+$W$2</f>
        <v>3.5472497668929703</v>
      </c>
      <c r="J687" s="26">
        <f>Table1689106[[#This Row],[Mean Value]]-($W$2)</f>
        <v>3.467462940289348</v>
      </c>
      <c r="K687" s="8">
        <f>Table1689106[[#This Row],[Mean Value]]+$X$2</f>
        <v>3.5671964735438761</v>
      </c>
      <c r="L687" s="9">
        <f>Table1689106[[#This Row],[Mean Value]]-$X$2</f>
        <v>3.4475162336384422</v>
      </c>
      <c r="M687" s="23" t="str">
        <f t="array" ref="M687">IF(OR(D687&lt;$AF$2, D687&gt;$AE$2), "Yes", "No")</f>
        <v>No</v>
      </c>
      <c r="N687" s="3"/>
      <c r="O687" s="3" t="b">
        <f>AND(Table1689106[[#This Row],[Measured Value]]&gt;Table1689106[[#This Row],[Mean Value]],D686&gt;E686,D685&gt;E685,D684&gt;E684,D683&gt;E683,D682&gt;E682,D681&gt;E681,D680&gt;E680)</f>
        <v>0</v>
      </c>
      <c r="P687" s="3" t="b">
        <f>AND(Table1689106[[#This Row],[Measured Value]]&lt;Table1689106[[#This Row],[Mean Value]],D686&lt;E686,D685&lt;E685,D684&lt;E684,D683&lt;E683,D682&lt;E682,D681&lt;E681,D680&lt;E680)</f>
        <v>0</v>
      </c>
      <c r="Q687" s="3" t="b">
        <f>AND(Table1689106[[#This Row],[Measured Value]]&gt;E686,E686&gt;E685,E685&gt;E684,E684&gt;E683,E683&gt;E682)</f>
        <v>0</v>
      </c>
      <c r="R687" s="3" t="b">
        <f>AND(Table1689106[[#This Row],[Measured Value]]&lt;E686,E686&lt;E685,E685&lt;E684,E684&lt;E683,E683&lt;E682)</f>
        <v>0</v>
      </c>
      <c r="S687" s="3" t="b">
        <f>AND(Table1689106[[#This Row],[Measured Value]]&gt;E686,E686&lt;E685,E685&gt;E684,E684&lt;E683,E683&gt;E682,E682&lt;E681,E681&gt;E680,E680&lt;E679,E679&gt;E678,E678&lt;E677,E677&gt;E676,E676&lt;E675,E675&gt;E674)</f>
        <v>0</v>
      </c>
      <c r="T687" s="3" t="b">
        <f>AND(Table1689106[[#This Row],[Measured Value]]&lt;F686,F686&gt;F685,F685&lt;F684,F684&gt;F683,F683&lt;F682,F682&gt;F681,F681&lt;F680,F680&gt;F679,F679&lt;F678,F678&gt;F677,F677&lt;F676,F676&gt;F675,F675&lt;F674)</f>
        <v>0</v>
      </c>
    </row>
    <row r="688" spans="1:20" x14ac:dyDescent="0.25">
      <c r="A688" s="2">
        <v>43391</v>
      </c>
      <c r="B688" s="17">
        <v>1131</v>
      </c>
      <c r="C688" s="21" t="s">
        <v>31</v>
      </c>
      <c r="D688" s="25">
        <v>3.5</v>
      </c>
      <c r="E688" s="22">
        <f>'[1]pH meter #2__083118AM'!$O$2</f>
        <v>3.5073563535911592</v>
      </c>
      <c r="F6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43391.479861111111</v>
      </c>
      <c r="G688" s="6">
        <f>Table1689106[[#This Row],[Mean Value]]+$V$2</f>
        <v>3.527303060242065</v>
      </c>
      <c r="H688" s="6">
        <f>Table1689106[[#This Row],[Mean Value]]-$V$2</f>
        <v>3.4874096469402533</v>
      </c>
      <c r="I688" s="26">
        <f>Table1689106[[#This Row],[Mean Value]]+$W$2</f>
        <v>3.5472497668929703</v>
      </c>
      <c r="J688" s="26">
        <f>Table1689106[[#This Row],[Mean Value]]-($W$2)</f>
        <v>3.467462940289348</v>
      </c>
      <c r="K688" s="8">
        <f>Table1689106[[#This Row],[Mean Value]]+$X$2</f>
        <v>3.5671964735438761</v>
      </c>
      <c r="L688" s="9">
        <f>Table1689106[[#This Row],[Mean Value]]-$X$2</f>
        <v>3.4475162336384422</v>
      </c>
      <c r="M688" s="23" t="str">
        <f t="array" ref="M688">IF(OR(D688&lt;$AF$2, D688&gt;$AE$2), "Yes", "No")</f>
        <v>No</v>
      </c>
      <c r="N688" s="3"/>
      <c r="O688" s="3" t="b">
        <f>AND(Table1689106[[#This Row],[Measured Value]]&gt;Table1689106[[#This Row],[Mean Value]],D687&gt;E687,D686&gt;E686,D685&gt;E685,D684&gt;E684,D683&gt;E683,D682&gt;E682,D681&gt;E681)</f>
        <v>0</v>
      </c>
      <c r="P688" s="3" t="b">
        <f>AND(Table1689106[[#This Row],[Measured Value]]&lt;Table1689106[[#This Row],[Mean Value]],D687&lt;E687,D686&lt;E686,D685&lt;E685,D684&lt;E684,D683&lt;E683,D682&lt;E682,D681&lt;E681)</f>
        <v>0</v>
      </c>
      <c r="Q688" s="3" t="b">
        <f>AND(Table1689106[[#This Row],[Measured Value]]&gt;E687,E687&gt;E686,E686&gt;E685,E685&gt;E684,E684&gt;E683)</f>
        <v>0</v>
      </c>
      <c r="R688" s="3" t="b">
        <f>AND(Table1689106[[#This Row],[Measured Value]]&lt;E687,E687&lt;E686,E686&lt;E685,E685&lt;E684,E684&lt;E683)</f>
        <v>0</v>
      </c>
      <c r="S688" s="3" t="b">
        <f>AND(Table1689106[[#This Row],[Measured Value]]&gt;E687,E687&lt;E686,E686&gt;E685,E685&lt;E684,E684&gt;E683,E683&lt;E682,E682&gt;E681,E681&lt;E680,E680&gt;E679,E679&lt;E678,E678&gt;E677,E677&lt;E676,E676&gt;E675)</f>
        <v>0</v>
      </c>
      <c r="T688" s="3" t="b">
        <f>AND(Table1689106[[#This Row],[Measured Value]]&lt;F687,F687&gt;F686,F686&lt;F685,F685&gt;F684,F684&lt;F683,F683&gt;F682,F682&lt;F681,F681&gt;F680,F680&lt;F679,F679&gt;F678,F678&lt;F677,F677&gt;F676,F676&lt;F675)</f>
        <v>0</v>
      </c>
    </row>
    <row r="689" spans="1:20" x14ac:dyDescent="0.25">
      <c r="A689" s="2">
        <v>43391</v>
      </c>
      <c r="B689" s="17">
        <v>1150</v>
      </c>
      <c r="C689" s="21" t="s">
        <v>43</v>
      </c>
      <c r="D689" s="25">
        <v>3.49</v>
      </c>
      <c r="E689" s="22">
        <f>'[1]pH meter #2__083118AM'!$O$2</f>
        <v>3.5073563535911592</v>
      </c>
      <c r="F6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43391.493055555555</v>
      </c>
      <c r="G689" s="6">
        <f>Table1689106[[#This Row],[Mean Value]]+$V$2</f>
        <v>3.527303060242065</v>
      </c>
      <c r="H689" s="6">
        <f>Table1689106[[#This Row],[Mean Value]]-$V$2</f>
        <v>3.4874096469402533</v>
      </c>
      <c r="I689" s="26">
        <f>Table1689106[[#This Row],[Mean Value]]+$W$2</f>
        <v>3.5472497668929703</v>
      </c>
      <c r="J689" s="26">
        <f>Table1689106[[#This Row],[Mean Value]]-($W$2)</f>
        <v>3.467462940289348</v>
      </c>
      <c r="K689" s="8">
        <f>Table1689106[[#This Row],[Mean Value]]+$X$2</f>
        <v>3.5671964735438761</v>
      </c>
      <c r="L689" s="9">
        <f>Table1689106[[#This Row],[Mean Value]]-$X$2</f>
        <v>3.4475162336384422</v>
      </c>
      <c r="M689" s="23" t="str">
        <f t="array" ref="M689">IF(OR(D689&lt;$AF$2, D689&gt;$AE$2), "Yes", "No")</f>
        <v>No</v>
      </c>
      <c r="N689" s="3"/>
      <c r="O689" s="3" t="b">
        <f>AND(Table1689106[[#This Row],[Measured Value]]&gt;Table1689106[[#This Row],[Mean Value]],D688&gt;E688,D687&gt;E687,D686&gt;E686,D685&gt;E685,D684&gt;E684,D683&gt;E683,D682&gt;E682)</f>
        <v>0</v>
      </c>
      <c r="P689" s="3" t="b">
        <f>AND(Table1689106[[#This Row],[Measured Value]]&lt;Table1689106[[#This Row],[Mean Value]],D688&lt;E688,D687&lt;E687,D686&lt;E686,D685&lt;E685,D684&lt;E684,D683&lt;E683,D682&lt;E682)</f>
        <v>0</v>
      </c>
      <c r="Q689" s="3" t="b">
        <f>AND(Table1689106[[#This Row],[Measured Value]]&gt;E688,E688&gt;E687,E687&gt;E686,E686&gt;E685,E685&gt;E684)</f>
        <v>0</v>
      </c>
      <c r="R689" s="3" t="b">
        <f>AND(Table1689106[[#This Row],[Measured Value]]&lt;E688,E688&lt;E687,E687&lt;E686,E686&lt;E685,E685&lt;E684)</f>
        <v>0</v>
      </c>
      <c r="S689" s="3" t="b">
        <f>AND(Table1689106[[#This Row],[Measured Value]]&gt;E688,E688&lt;E687,E687&gt;E686,E686&lt;E685,E685&gt;E684,E684&lt;E683,E683&gt;E682,E682&lt;E681,E681&gt;E680,E680&lt;E679,E679&gt;E678,E678&lt;E677,E677&gt;E676)</f>
        <v>0</v>
      </c>
      <c r="T689" s="3" t="b">
        <f>AND(Table1689106[[#This Row],[Measured Value]]&lt;F688,F688&gt;F687,F687&lt;F686,F686&gt;F685,F685&lt;F684,F684&gt;F683,F683&lt;F682,F682&gt;F681,F681&lt;F680,F680&gt;F679,F679&lt;F678,F678&gt;F677,F677&lt;F676)</f>
        <v>0</v>
      </c>
    </row>
    <row r="690" spans="1:20" x14ac:dyDescent="0.25">
      <c r="A690" s="2">
        <v>43391</v>
      </c>
      <c r="B690" s="17">
        <v>1207</v>
      </c>
      <c r="C690" s="21" t="s">
        <v>26</v>
      </c>
      <c r="D690" s="25">
        <v>3.49</v>
      </c>
      <c r="E690" s="22">
        <f>'[1]pH meter #2__083118AM'!$O$2</f>
        <v>3.5073563535911592</v>
      </c>
      <c r="F6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43391.504861111112</v>
      </c>
      <c r="G690" s="6">
        <f>Table1689106[[#This Row],[Mean Value]]+$V$2</f>
        <v>3.527303060242065</v>
      </c>
      <c r="H690" s="6">
        <f>Table1689106[[#This Row],[Mean Value]]-$V$2</f>
        <v>3.4874096469402533</v>
      </c>
      <c r="I690" s="26">
        <f>Table1689106[[#This Row],[Mean Value]]+$W$2</f>
        <v>3.5472497668929703</v>
      </c>
      <c r="J690" s="26">
        <f>Table1689106[[#This Row],[Mean Value]]-($W$2)</f>
        <v>3.467462940289348</v>
      </c>
      <c r="K690" s="8">
        <f>Table1689106[[#This Row],[Mean Value]]+$X$2</f>
        <v>3.5671964735438761</v>
      </c>
      <c r="L690" s="9">
        <f>Table1689106[[#This Row],[Mean Value]]-$X$2</f>
        <v>3.4475162336384422</v>
      </c>
      <c r="M690" s="23" t="str">
        <f t="array" ref="M690">IF(OR(D690&lt;$AF$2, D690&gt;$AE$2), "Yes", "No")</f>
        <v>No</v>
      </c>
      <c r="N690" s="3"/>
      <c r="O690" s="3" t="b">
        <f>AND(Table1689106[[#This Row],[Measured Value]]&gt;Table1689106[[#This Row],[Mean Value]],D689&gt;E689,D688&gt;E688,D687&gt;E687,D686&gt;E686,D685&gt;E685,D684&gt;E684,D683&gt;E683)</f>
        <v>0</v>
      </c>
      <c r="P690" s="3" t="b">
        <f>AND(Table1689106[[#This Row],[Measured Value]]&lt;Table1689106[[#This Row],[Mean Value]],D689&lt;E689,D688&lt;E688,D687&lt;E687,D686&lt;E686,D685&lt;E685,D684&lt;E684,D683&lt;E683)</f>
        <v>0</v>
      </c>
      <c r="Q690" s="3" t="b">
        <f>AND(Table1689106[[#This Row],[Measured Value]]&gt;E689,E689&gt;E688,E688&gt;E687,E687&gt;E686,E686&gt;E685)</f>
        <v>0</v>
      </c>
      <c r="R690" s="3" t="b">
        <f>AND(Table1689106[[#This Row],[Measured Value]]&lt;E689,E689&lt;E688,E688&lt;E687,E687&lt;E686,E686&lt;E685)</f>
        <v>0</v>
      </c>
      <c r="S690" s="3" t="b">
        <f>AND(Table1689106[[#This Row],[Measured Value]]&gt;E689,E689&lt;E688,E688&gt;E687,E687&lt;E686,E686&gt;E685,E685&lt;E684,E684&gt;E683,E683&lt;E682,E682&gt;E681,E681&lt;E680,E680&gt;E679,E679&lt;E678,E678&gt;E677)</f>
        <v>0</v>
      </c>
      <c r="T690" s="3" t="b">
        <f>AND(Table1689106[[#This Row],[Measured Value]]&lt;F689,F689&gt;F688,F688&lt;F687,F687&gt;F686,F686&lt;F685,F685&gt;F684,F684&lt;F683,F683&gt;F682,F682&lt;F681,F681&gt;F680,F680&lt;F679,F679&gt;F678,F678&lt;F677)</f>
        <v>0</v>
      </c>
    </row>
    <row r="691" spans="1:20" x14ac:dyDescent="0.25">
      <c r="A691" s="2">
        <v>43391</v>
      </c>
      <c r="B691" s="17">
        <v>1225</v>
      </c>
      <c r="C691" s="21" t="s">
        <v>40</v>
      </c>
      <c r="D691" s="25">
        <v>3.49</v>
      </c>
      <c r="E691" s="22">
        <f>'[1]pH meter #2__083118AM'!$O$2</f>
        <v>3.5073563535911592</v>
      </c>
      <c r="F6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43391.517361111109</v>
      </c>
      <c r="G691" s="6">
        <f>Table1689106[[#This Row],[Mean Value]]+$V$2</f>
        <v>3.527303060242065</v>
      </c>
      <c r="H691" s="6">
        <f>Table1689106[[#This Row],[Mean Value]]-$V$2</f>
        <v>3.4874096469402533</v>
      </c>
      <c r="I691" s="26">
        <f>Table1689106[[#This Row],[Mean Value]]+$W$2</f>
        <v>3.5472497668929703</v>
      </c>
      <c r="J691" s="26">
        <f>Table1689106[[#This Row],[Mean Value]]-($W$2)</f>
        <v>3.467462940289348</v>
      </c>
      <c r="K691" s="8">
        <f>Table1689106[[#This Row],[Mean Value]]+$X$2</f>
        <v>3.5671964735438761</v>
      </c>
      <c r="L691" s="9">
        <f>Table1689106[[#This Row],[Mean Value]]-$X$2</f>
        <v>3.4475162336384422</v>
      </c>
      <c r="M691" s="23" t="str">
        <f t="array" ref="M691">IF(OR(D691&lt;$AF$2, D691&gt;$AE$2), "Yes", "No")</f>
        <v>No</v>
      </c>
      <c r="N691" s="3"/>
      <c r="O691" s="3" t="b">
        <f>AND(Table1689106[[#This Row],[Measured Value]]&gt;Table1689106[[#This Row],[Mean Value]],D690&gt;E690,D689&gt;E689,D688&gt;E688,D687&gt;E687,D686&gt;E686,D685&gt;E685,D684&gt;E684)</f>
        <v>0</v>
      </c>
      <c r="P691" s="3" t="b">
        <f>AND(Table1689106[[#This Row],[Measured Value]]&lt;Table1689106[[#This Row],[Mean Value]],D690&lt;E690,D689&lt;E689,D688&lt;E688,D687&lt;E687,D686&lt;E686,D685&lt;E685,D684&lt;E684)</f>
        <v>0</v>
      </c>
      <c r="Q691" s="3" t="b">
        <f>AND(Table1689106[[#This Row],[Measured Value]]&gt;E690,E690&gt;E689,E689&gt;E688,E688&gt;E687,E687&gt;E686)</f>
        <v>0</v>
      </c>
      <c r="R691" s="3" t="b">
        <f>AND(Table1689106[[#This Row],[Measured Value]]&lt;E690,E690&lt;E689,E689&lt;E688,E688&lt;E687,E687&lt;E686)</f>
        <v>0</v>
      </c>
      <c r="S691" s="3" t="b">
        <f>AND(Table1689106[[#This Row],[Measured Value]]&gt;E690,E690&lt;E689,E689&gt;E688,E688&lt;E687,E687&gt;E686,E686&lt;E685,E685&gt;E684,E684&lt;E683,E683&gt;E682,E682&lt;E681,E681&gt;E680,E680&lt;E679,E679&gt;E678)</f>
        <v>0</v>
      </c>
      <c r="T691" s="3" t="b">
        <f>AND(Table1689106[[#This Row],[Measured Value]]&lt;F690,F690&gt;F689,F689&lt;F688,F688&gt;F687,F687&lt;F686,F686&gt;F685,F685&lt;F684,F684&gt;F683,F683&lt;F682,F682&gt;F681,F681&lt;F680,F680&gt;F679,F679&lt;F678)</f>
        <v>0</v>
      </c>
    </row>
    <row r="692" spans="1:20" x14ac:dyDescent="0.25">
      <c r="A692" s="2">
        <v>43391</v>
      </c>
      <c r="B692" s="17">
        <v>1240</v>
      </c>
      <c r="C692" s="21" t="s">
        <v>31</v>
      </c>
      <c r="D692" s="25">
        <v>3.49</v>
      </c>
      <c r="E692" s="22">
        <f>'[1]pH meter #2__083118AM'!$O$2</f>
        <v>3.5073563535911592</v>
      </c>
      <c r="F6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43391.527777777781</v>
      </c>
      <c r="G692" s="6">
        <f>Table1689106[[#This Row],[Mean Value]]+$V$2</f>
        <v>3.527303060242065</v>
      </c>
      <c r="H692" s="6">
        <f>Table1689106[[#This Row],[Mean Value]]-$V$2</f>
        <v>3.4874096469402533</v>
      </c>
      <c r="I692" s="26">
        <f>Table1689106[[#This Row],[Mean Value]]+$W$2</f>
        <v>3.5472497668929703</v>
      </c>
      <c r="J692" s="26">
        <f>Table1689106[[#This Row],[Mean Value]]-($W$2)</f>
        <v>3.467462940289348</v>
      </c>
      <c r="K692" s="8">
        <f>Table1689106[[#This Row],[Mean Value]]+$X$2</f>
        <v>3.5671964735438761</v>
      </c>
      <c r="L692" s="9">
        <f>Table1689106[[#This Row],[Mean Value]]-$X$2</f>
        <v>3.4475162336384422</v>
      </c>
      <c r="M692" s="23" t="str">
        <f t="array" ref="M692">IF(OR(D692&lt;$AF$2, D692&gt;$AE$2), "Yes", "No")</f>
        <v>No</v>
      </c>
      <c r="N692" s="3"/>
      <c r="O692" s="3" t="b">
        <f>AND(Table1689106[[#This Row],[Measured Value]]&gt;Table1689106[[#This Row],[Mean Value]],D691&gt;E691,D690&gt;E690,D689&gt;E689,D688&gt;E688,D687&gt;E687,D686&gt;E686,D685&gt;E685)</f>
        <v>0</v>
      </c>
      <c r="P692" s="3" t="b">
        <f>AND(Table1689106[[#This Row],[Measured Value]]&lt;Table1689106[[#This Row],[Mean Value]],D691&lt;E691,D690&lt;E690,D689&lt;E689,D688&lt;E688,D687&lt;E687,D686&lt;E686,D685&lt;E685)</f>
        <v>0</v>
      </c>
      <c r="Q692" s="3" t="b">
        <f>AND(Table1689106[[#This Row],[Measured Value]]&gt;E691,E691&gt;E690,E690&gt;E689,E689&gt;E688,E688&gt;E687)</f>
        <v>0</v>
      </c>
      <c r="R692" s="3" t="b">
        <f>AND(Table1689106[[#This Row],[Measured Value]]&lt;E691,E691&lt;E690,E690&lt;E689,E689&lt;E688,E688&lt;E687)</f>
        <v>0</v>
      </c>
      <c r="S692" s="3" t="b">
        <f>AND(Table1689106[[#This Row],[Measured Value]]&gt;E691,E691&lt;E690,E690&gt;E689,E689&lt;E688,E688&gt;E687,E687&lt;E686,E686&gt;E685,E685&lt;E684,E684&gt;E683,E683&lt;E682,E682&gt;E681,E681&lt;E680,E680&gt;E679)</f>
        <v>0</v>
      </c>
      <c r="T692" s="3" t="b">
        <f>AND(Table1689106[[#This Row],[Measured Value]]&lt;F691,F691&gt;F690,F690&lt;F689,F689&gt;F688,F688&lt;F687,F687&gt;F686,F686&lt;F685,F685&gt;F684,F684&lt;F683,F683&gt;F682,F682&lt;F681,F681&gt;F680,F680&lt;F679)</f>
        <v>0</v>
      </c>
    </row>
    <row r="693" spans="1:20" x14ac:dyDescent="0.25">
      <c r="A693" s="2">
        <v>43391</v>
      </c>
      <c r="B693" s="17">
        <v>1304</v>
      </c>
      <c r="C693" s="21" t="s">
        <v>40</v>
      </c>
      <c r="D693" s="25">
        <v>3.49</v>
      </c>
      <c r="E693" s="22">
        <f>'[1]pH meter #2__083118AM'!$O$2</f>
        <v>3.5073563535911592</v>
      </c>
      <c r="F6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43391.544444444444</v>
      </c>
      <c r="G693" s="6">
        <f>Table1689106[[#This Row],[Mean Value]]+$V$2</f>
        <v>3.527303060242065</v>
      </c>
      <c r="H693" s="6">
        <f>Table1689106[[#This Row],[Mean Value]]-$V$2</f>
        <v>3.4874096469402533</v>
      </c>
      <c r="I693" s="26">
        <f>Table1689106[[#This Row],[Mean Value]]+$W$2</f>
        <v>3.5472497668929703</v>
      </c>
      <c r="J693" s="26">
        <f>Table1689106[[#This Row],[Mean Value]]-($W$2)</f>
        <v>3.467462940289348</v>
      </c>
      <c r="K693" s="8">
        <f>Table1689106[[#This Row],[Mean Value]]+$X$2</f>
        <v>3.5671964735438761</v>
      </c>
      <c r="L693" s="9">
        <f>Table1689106[[#This Row],[Mean Value]]-$X$2</f>
        <v>3.4475162336384422</v>
      </c>
      <c r="M693" s="23" t="str">
        <f t="array" ref="M693">IF(OR(D693&lt;$AF$2, D693&gt;$AE$2), "Yes", "No")</f>
        <v>No</v>
      </c>
      <c r="N693" s="3"/>
      <c r="O693" s="3" t="b">
        <f>AND(Table1689106[[#This Row],[Measured Value]]&gt;Table1689106[[#This Row],[Mean Value]],D692&gt;E692,D691&gt;E691,D690&gt;E690,D689&gt;E689,D688&gt;E688,D687&gt;E687,D686&gt;E686)</f>
        <v>0</v>
      </c>
      <c r="P693" s="3" t="b">
        <f>AND(Table1689106[[#This Row],[Measured Value]]&lt;Table1689106[[#This Row],[Mean Value]],D692&lt;E692,D691&lt;E691,D690&lt;E690,D689&lt;E689,D688&lt;E688,D687&lt;E687,D686&lt;E686)</f>
        <v>1</v>
      </c>
      <c r="Q693" s="3" t="b">
        <f>AND(Table1689106[[#This Row],[Measured Value]]&gt;E692,E692&gt;E691,E691&gt;E690,E690&gt;E689,E689&gt;E688)</f>
        <v>0</v>
      </c>
      <c r="R693" s="3" t="b">
        <f>AND(Table1689106[[#This Row],[Measured Value]]&lt;E692,E692&lt;E691,E691&lt;E690,E690&lt;E689,E689&lt;E688)</f>
        <v>0</v>
      </c>
      <c r="S693" s="3" t="b">
        <f>AND(Table1689106[[#This Row],[Measured Value]]&gt;E692,E692&lt;E691,E691&gt;E690,E690&lt;E689,E689&gt;E688,E688&lt;E687,E687&gt;E686,E686&lt;E685,E685&gt;E684,E684&lt;E683,E683&gt;E682,E682&lt;E681,E681&gt;E680)</f>
        <v>0</v>
      </c>
      <c r="T693" s="3" t="b">
        <f>AND(Table1689106[[#This Row],[Measured Value]]&lt;F692,F692&gt;F691,F691&lt;F690,F690&gt;F689,F689&lt;F688,F688&gt;F687,F687&lt;F686,F686&gt;F685,F685&lt;F684,F684&gt;F683,F683&lt;F682,F682&gt;F681,F681&lt;F680)</f>
        <v>0</v>
      </c>
    </row>
    <row r="694" spans="1:20" x14ac:dyDescent="0.25">
      <c r="A694" s="2">
        <v>43391</v>
      </c>
      <c r="B694" s="17">
        <v>1340</v>
      </c>
      <c r="C694" s="21" t="s">
        <v>31</v>
      </c>
      <c r="D694" s="25">
        <v>3.48</v>
      </c>
      <c r="E694" s="22">
        <f>'[1]pH meter #2__083118AM'!$O$2</f>
        <v>3.5073563535911592</v>
      </c>
      <c r="F6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43391.569444444445</v>
      </c>
      <c r="G694" s="6">
        <f>Table1689106[[#This Row],[Mean Value]]+$V$2</f>
        <v>3.527303060242065</v>
      </c>
      <c r="H694" s="6">
        <f>Table1689106[[#This Row],[Mean Value]]-$V$2</f>
        <v>3.4874096469402533</v>
      </c>
      <c r="I694" s="26">
        <f>Table1689106[[#This Row],[Mean Value]]+$W$2</f>
        <v>3.5472497668929703</v>
      </c>
      <c r="J694" s="26">
        <f>Table1689106[[#This Row],[Mean Value]]-($W$2)</f>
        <v>3.467462940289348</v>
      </c>
      <c r="K694" s="8">
        <f>Table1689106[[#This Row],[Mean Value]]+$X$2</f>
        <v>3.5671964735438761</v>
      </c>
      <c r="L694" s="9">
        <f>Table1689106[[#This Row],[Mean Value]]-$X$2</f>
        <v>3.4475162336384422</v>
      </c>
      <c r="M694" s="23" t="str">
        <f t="array" ref="M694">IF(OR(D694&lt;$AF$2, D694&gt;$AE$2), "Yes", "No")</f>
        <v>No</v>
      </c>
      <c r="N694" s="3"/>
      <c r="O694" s="3" t="b">
        <f>AND(Table1689106[[#This Row],[Measured Value]]&gt;Table1689106[[#This Row],[Mean Value]],D693&gt;E693,D692&gt;E692,D691&gt;E691,D690&gt;E690,D689&gt;E689,D688&gt;E688,D687&gt;E687)</f>
        <v>0</v>
      </c>
      <c r="P694" s="3" t="b">
        <f>AND(Table1689106[[#This Row],[Measured Value]]&lt;Table1689106[[#This Row],[Mean Value]],D693&lt;E693,D692&lt;E692,D691&lt;E691,D690&lt;E690,D689&lt;E689,D688&lt;E688,D687&lt;E687)</f>
        <v>1</v>
      </c>
      <c r="Q694" s="3" t="b">
        <f>AND(Table1689106[[#This Row],[Measured Value]]&gt;E693,E693&gt;E692,E692&gt;E691,E691&gt;E690,E690&gt;E689)</f>
        <v>0</v>
      </c>
      <c r="R694" s="3" t="b">
        <f>AND(Table1689106[[#This Row],[Measured Value]]&lt;E693,E693&lt;E692,E692&lt;E691,E691&lt;E690,E690&lt;E689)</f>
        <v>0</v>
      </c>
      <c r="S694" s="3" t="b">
        <f>AND(Table1689106[[#This Row],[Measured Value]]&gt;E693,E693&lt;E692,E692&gt;E691,E691&lt;E690,E690&gt;E689,E689&lt;E688,E688&gt;E687,E687&lt;E686,E686&gt;E685,E685&lt;E684,E684&gt;E683,E683&lt;E682,E682&gt;E681)</f>
        <v>0</v>
      </c>
      <c r="T694" s="3" t="b">
        <f>AND(Table1689106[[#This Row],[Measured Value]]&lt;F693,F693&gt;F692,F692&lt;F691,F691&gt;F690,F690&lt;F689,F689&gt;F688,F688&lt;F687,F687&gt;F686,F686&lt;F685,F685&gt;F684,F684&lt;F683,F683&gt;F682,F682&lt;F681)</f>
        <v>0</v>
      </c>
    </row>
    <row r="695" spans="1:20" x14ac:dyDescent="0.25">
      <c r="A695" s="2">
        <v>43391</v>
      </c>
      <c r="B695" s="17">
        <v>1350</v>
      </c>
      <c r="C695" s="21" t="s">
        <v>31</v>
      </c>
      <c r="D695" s="25">
        <v>3.47</v>
      </c>
      <c r="E695" s="22">
        <f>'[1]pH meter #2__083118AM'!$O$2</f>
        <v>3.5073563535911592</v>
      </c>
      <c r="F6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43391.576388888891</v>
      </c>
      <c r="G695" s="6">
        <f>Table1689106[[#This Row],[Mean Value]]+$V$2</f>
        <v>3.527303060242065</v>
      </c>
      <c r="H695" s="6">
        <f>Table1689106[[#This Row],[Mean Value]]-$V$2</f>
        <v>3.4874096469402533</v>
      </c>
      <c r="I695" s="26">
        <f>Table1689106[[#This Row],[Mean Value]]+$W$2</f>
        <v>3.5472497668929703</v>
      </c>
      <c r="J695" s="26">
        <f>Table1689106[[#This Row],[Mean Value]]-($W$2)</f>
        <v>3.467462940289348</v>
      </c>
      <c r="K695" s="8">
        <f>Table1689106[[#This Row],[Mean Value]]+$X$2</f>
        <v>3.5671964735438761</v>
      </c>
      <c r="L695" s="9">
        <f>Table1689106[[#This Row],[Mean Value]]-$X$2</f>
        <v>3.4475162336384422</v>
      </c>
      <c r="M695" s="23" t="str">
        <f t="array" ref="M695">IF(OR(D695&lt;$AF$2, D695&gt;$AE$2), "Yes", "No")</f>
        <v>No</v>
      </c>
      <c r="N695" s="3"/>
      <c r="O695" s="3" t="b">
        <f>AND(Table1689106[[#This Row],[Measured Value]]&gt;Table1689106[[#This Row],[Mean Value]],D694&gt;E694,D693&gt;E693,D692&gt;E692,D691&gt;E691,D690&gt;E690,D689&gt;E689,D688&gt;E688)</f>
        <v>0</v>
      </c>
      <c r="P695" s="3" t="b">
        <f>AND(Table1689106[[#This Row],[Measured Value]]&lt;Table1689106[[#This Row],[Mean Value]],D694&lt;E694,D693&lt;E693,D692&lt;E692,D691&lt;E691,D690&lt;E690,D689&lt;E689,D688&lt;E688)</f>
        <v>1</v>
      </c>
      <c r="Q695" s="3" t="b">
        <f>AND(Table1689106[[#This Row],[Measured Value]]&gt;E694,E694&gt;E693,E693&gt;E692,E692&gt;E691,E691&gt;E690)</f>
        <v>0</v>
      </c>
      <c r="R695" s="3" t="b">
        <f>AND(Table1689106[[#This Row],[Measured Value]]&lt;E694,E694&lt;E693,E693&lt;E692,E692&lt;E691,E691&lt;E690)</f>
        <v>0</v>
      </c>
      <c r="S695" s="3" t="b">
        <f>AND(Table1689106[[#This Row],[Measured Value]]&gt;E694,E694&lt;E693,E693&gt;E692,E692&lt;E691,E691&gt;E690,E690&lt;E689,E689&gt;E688,E688&lt;E687,E687&gt;E686,E686&lt;E685,E685&gt;E684,E684&lt;E683,E683&gt;E682)</f>
        <v>0</v>
      </c>
      <c r="T695" s="3" t="b">
        <f>AND(Table1689106[[#This Row],[Measured Value]]&lt;F694,F694&gt;F693,F693&lt;F692,F692&gt;F691,F691&lt;F690,F690&gt;F689,F689&lt;F688,F688&gt;F687,F687&lt;F686,F686&gt;F685,F685&lt;F684,F684&gt;F683,F683&lt;F682)</f>
        <v>0</v>
      </c>
    </row>
    <row r="696" spans="1:20" x14ac:dyDescent="0.25">
      <c r="A696" s="2">
        <v>43391</v>
      </c>
      <c r="B696" s="17">
        <v>1450</v>
      </c>
      <c r="C696" s="21" t="s">
        <v>54</v>
      </c>
      <c r="D696" s="25">
        <v>3.48</v>
      </c>
      <c r="E696" s="22">
        <f>'[1]pH meter #2__083118AM'!$O$2</f>
        <v>3.5073563535911592</v>
      </c>
      <c r="F6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43391.618055555555</v>
      </c>
      <c r="G696" s="6">
        <f>Table1689106[[#This Row],[Mean Value]]+$V$2</f>
        <v>3.527303060242065</v>
      </c>
      <c r="H696" s="6">
        <f>Table1689106[[#This Row],[Mean Value]]-$V$2</f>
        <v>3.4874096469402533</v>
      </c>
      <c r="I696" s="26">
        <f>Table1689106[[#This Row],[Mean Value]]+$W$2</f>
        <v>3.5472497668929703</v>
      </c>
      <c r="J696" s="26">
        <f>Table1689106[[#This Row],[Mean Value]]-($W$2)</f>
        <v>3.467462940289348</v>
      </c>
      <c r="K696" s="8">
        <f>Table1689106[[#This Row],[Mean Value]]+$X$2</f>
        <v>3.5671964735438761</v>
      </c>
      <c r="L696" s="9">
        <f>Table1689106[[#This Row],[Mean Value]]-$X$2</f>
        <v>3.4475162336384422</v>
      </c>
      <c r="M696" s="23" t="str">
        <f t="array" ref="M696">IF(OR(D696&lt;$AF$2, D696&gt;$AE$2), "Yes", "No")</f>
        <v>No</v>
      </c>
      <c r="N696" s="3"/>
      <c r="O696" s="3" t="b">
        <f>AND(Table1689106[[#This Row],[Measured Value]]&gt;Table1689106[[#This Row],[Mean Value]],D695&gt;E695,D694&gt;E694,D693&gt;E693,D692&gt;E692,D691&gt;E691,D690&gt;E690,D689&gt;E689)</f>
        <v>0</v>
      </c>
      <c r="P696" s="3" t="b">
        <f>AND(Table1689106[[#This Row],[Measured Value]]&lt;Table1689106[[#This Row],[Mean Value]],D695&lt;E695,D694&lt;E694,D693&lt;E693,D692&lt;E692,D691&lt;E691,D690&lt;E690,D689&lt;E689)</f>
        <v>1</v>
      </c>
      <c r="Q696" s="3" t="b">
        <f>AND(Table1689106[[#This Row],[Measured Value]]&gt;E695,E695&gt;E694,E694&gt;E693,E693&gt;E692,E692&gt;E691)</f>
        <v>0</v>
      </c>
      <c r="R696" s="3" t="b">
        <f>AND(Table1689106[[#This Row],[Measured Value]]&lt;E695,E695&lt;E694,E694&lt;E693,E693&lt;E692,E692&lt;E691)</f>
        <v>0</v>
      </c>
      <c r="S696" s="3" t="b">
        <f>AND(Table1689106[[#This Row],[Measured Value]]&gt;E695,E695&lt;E694,E694&gt;E693,E693&lt;E692,E692&gt;E691,E691&lt;E690,E690&gt;E689,E689&lt;E688,E688&gt;E687,E687&lt;E686,E686&gt;E685,E685&lt;E684,E684&gt;E683)</f>
        <v>0</v>
      </c>
      <c r="T696" s="3" t="b">
        <f>AND(Table1689106[[#This Row],[Measured Value]]&lt;F695,F695&gt;F694,F694&lt;F693,F693&gt;F692,F692&lt;F691,F691&gt;F690,F690&lt;F689,F689&gt;F688,F688&lt;F687,F687&gt;F686,F686&lt;F685,F685&gt;F684,F684&lt;F683)</f>
        <v>0</v>
      </c>
    </row>
    <row r="697" spans="1:20" x14ac:dyDescent="0.25">
      <c r="A697" s="2">
        <v>43391</v>
      </c>
      <c r="B697" s="17">
        <v>1547</v>
      </c>
      <c r="C697" s="21" t="s">
        <v>44</v>
      </c>
      <c r="D697" s="25">
        <v>3.47</v>
      </c>
      <c r="E697" s="22">
        <f>'[1]pH meter #2__083118AM'!$O$2</f>
        <v>3.5073563535911592</v>
      </c>
      <c r="F6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43391.657638888886</v>
      </c>
      <c r="G697" s="6">
        <f>Table1689106[[#This Row],[Mean Value]]+$V$2</f>
        <v>3.527303060242065</v>
      </c>
      <c r="H697" s="6">
        <f>Table1689106[[#This Row],[Mean Value]]-$V$2</f>
        <v>3.4874096469402533</v>
      </c>
      <c r="I697" s="26">
        <f>Table1689106[[#This Row],[Mean Value]]+$W$2</f>
        <v>3.5472497668929703</v>
      </c>
      <c r="J697" s="26">
        <f>Table1689106[[#This Row],[Mean Value]]-($W$2)</f>
        <v>3.467462940289348</v>
      </c>
      <c r="K697" s="8">
        <f>Table1689106[[#This Row],[Mean Value]]+$X$2</f>
        <v>3.5671964735438761</v>
      </c>
      <c r="L697" s="9">
        <f>Table1689106[[#This Row],[Mean Value]]-$X$2</f>
        <v>3.4475162336384422</v>
      </c>
      <c r="M697" s="23" t="str">
        <f t="array" ref="M697">IF(OR(D697&lt;$AF$2, D697&gt;$AE$2), "Yes", "No")</f>
        <v>No</v>
      </c>
      <c r="N697" s="3"/>
      <c r="O697" s="3" t="b">
        <f>AND(Table1689106[[#This Row],[Measured Value]]&gt;Table1689106[[#This Row],[Mean Value]],D696&gt;E696,D695&gt;E695,D694&gt;E694,D693&gt;E693,D692&gt;E692,D691&gt;E691,D690&gt;E690)</f>
        <v>0</v>
      </c>
      <c r="P697" s="3" t="b">
        <f>AND(Table1689106[[#This Row],[Measured Value]]&lt;Table1689106[[#This Row],[Mean Value]],D696&lt;E696,D695&lt;E695,D694&lt;E694,D693&lt;E693,D692&lt;E692,D691&lt;E691,D690&lt;E690)</f>
        <v>1</v>
      </c>
      <c r="Q697" s="3" t="b">
        <f>AND(Table1689106[[#This Row],[Measured Value]]&gt;E696,E696&gt;E695,E695&gt;E694,E694&gt;E693,E693&gt;E692)</f>
        <v>0</v>
      </c>
      <c r="R697" s="3" t="b">
        <f>AND(Table1689106[[#This Row],[Measured Value]]&lt;E696,E696&lt;E695,E695&lt;E694,E694&lt;E693,E693&lt;E692)</f>
        <v>0</v>
      </c>
      <c r="S697" s="3" t="b">
        <f>AND(Table1689106[[#This Row],[Measured Value]]&gt;E696,E696&lt;E695,E695&gt;E694,E694&lt;E693,E693&gt;E692,E692&lt;E691,E691&gt;E690,E690&lt;E689,E689&gt;E688,E688&lt;E687,E687&gt;E686,E686&lt;E685,E685&gt;E684)</f>
        <v>0</v>
      </c>
      <c r="T697" s="3" t="b">
        <f>AND(Table1689106[[#This Row],[Measured Value]]&lt;F696,F696&gt;F695,F695&lt;F694,F694&gt;F693,F693&lt;F692,F692&gt;F691,F691&lt;F690,F690&gt;F689,F689&lt;F688,F688&gt;F687,F687&lt;F686,F686&gt;F685,F685&lt;F684)</f>
        <v>0</v>
      </c>
    </row>
    <row r="698" spans="1:20" x14ac:dyDescent="0.25">
      <c r="A698" s="2">
        <v>43391</v>
      </c>
      <c r="B698" s="17">
        <v>1634</v>
      </c>
      <c r="C698" s="21" t="s">
        <v>34</v>
      </c>
      <c r="D698" s="25">
        <v>3.51</v>
      </c>
      <c r="E698" s="22">
        <f>'[1]pH meter #2__083118AM'!$O$2</f>
        <v>3.5073563535911592</v>
      </c>
      <c r="F6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43391.69027777778</v>
      </c>
      <c r="G698" s="6">
        <f>Table1689106[[#This Row],[Mean Value]]+$V$2</f>
        <v>3.527303060242065</v>
      </c>
      <c r="H698" s="6">
        <f>Table1689106[[#This Row],[Mean Value]]-$V$2</f>
        <v>3.4874096469402533</v>
      </c>
      <c r="I698" s="26">
        <f>Table1689106[[#This Row],[Mean Value]]+$W$2</f>
        <v>3.5472497668929703</v>
      </c>
      <c r="J698" s="26">
        <f>Table1689106[[#This Row],[Mean Value]]-($W$2)</f>
        <v>3.467462940289348</v>
      </c>
      <c r="K698" s="8">
        <f>Table1689106[[#This Row],[Mean Value]]+$X$2</f>
        <v>3.5671964735438761</v>
      </c>
      <c r="L698" s="9">
        <f>Table1689106[[#This Row],[Mean Value]]-$X$2</f>
        <v>3.4475162336384422</v>
      </c>
      <c r="M698" s="23" t="str">
        <f t="array" ref="M698">IF(OR(D698&lt;$AF$2, D698&gt;$AE$2), "Yes", "No")</f>
        <v>No</v>
      </c>
      <c r="N698" s="3"/>
      <c r="O698" s="3" t="b">
        <f>AND(Table1689106[[#This Row],[Measured Value]]&gt;Table1689106[[#This Row],[Mean Value]],D697&gt;E697,D696&gt;E696,D695&gt;E695,D694&gt;E694,D693&gt;E693,D692&gt;E692,D691&gt;E691)</f>
        <v>0</v>
      </c>
      <c r="P698" s="3" t="b">
        <f>AND(Table1689106[[#This Row],[Measured Value]]&lt;Table1689106[[#This Row],[Mean Value]],D697&lt;E697,D696&lt;E696,D695&lt;E695,D694&lt;E694,D693&lt;E693,D692&lt;E692,D691&lt;E691)</f>
        <v>0</v>
      </c>
      <c r="Q698" s="3" t="b">
        <f>AND(Table1689106[[#This Row],[Measured Value]]&gt;E697,E697&gt;E696,E696&gt;E695,E695&gt;E694,E694&gt;E693)</f>
        <v>0</v>
      </c>
      <c r="R698" s="3" t="b">
        <f>AND(Table1689106[[#This Row],[Measured Value]]&lt;E697,E697&lt;E696,E696&lt;E695,E695&lt;E694,E694&lt;E693)</f>
        <v>0</v>
      </c>
      <c r="S698" s="3" t="b">
        <f>AND(Table1689106[[#This Row],[Measured Value]]&gt;E697,E697&lt;E696,E696&gt;E695,E695&lt;E694,E694&gt;E693,E693&lt;E692,E692&gt;E691,E691&lt;E690,E690&gt;E689,E689&lt;E688,E688&gt;E687,E687&lt;E686,E686&gt;E685)</f>
        <v>0</v>
      </c>
      <c r="T698" s="3" t="b">
        <f>AND(Table1689106[[#This Row],[Measured Value]]&lt;F697,F697&gt;F696,F696&lt;F695,F695&gt;F694,F694&lt;F693,F693&gt;F692,F692&lt;F691,F691&gt;F690,F690&lt;F689,F689&gt;F688,F688&lt;F687,F687&gt;F686,F686&lt;F685)</f>
        <v>0</v>
      </c>
    </row>
    <row r="699" spans="1:20" x14ac:dyDescent="0.25">
      <c r="A699" s="2">
        <v>43391</v>
      </c>
      <c r="B699" s="17">
        <v>1745</v>
      </c>
      <c r="C699" s="21" t="s">
        <v>51</v>
      </c>
      <c r="D699" s="25">
        <v>3.55</v>
      </c>
      <c r="E699" s="22">
        <f>'[1]pH meter #2__083118AM'!$O$2</f>
        <v>3.5073563535911592</v>
      </c>
      <c r="F6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43391.739583333336</v>
      </c>
      <c r="G699" s="6">
        <f>Table1689106[[#This Row],[Mean Value]]+$V$2</f>
        <v>3.527303060242065</v>
      </c>
      <c r="H699" s="6">
        <f>Table1689106[[#This Row],[Mean Value]]-$V$2</f>
        <v>3.4874096469402533</v>
      </c>
      <c r="I699" s="26">
        <f>Table1689106[[#This Row],[Mean Value]]+$W$2</f>
        <v>3.5472497668929703</v>
      </c>
      <c r="J699" s="26">
        <f>Table1689106[[#This Row],[Mean Value]]-($W$2)</f>
        <v>3.467462940289348</v>
      </c>
      <c r="K699" s="8">
        <f>Table1689106[[#This Row],[Mean Value]]+$X$2</f>
        <v>3.5671964735438761</v>
      </c>
      <c r="L699" s="9">
        <f>Table1689106[[#This Row],[Mean Value]]-$X$2</f>
        <v>3.4475162336384422</v>
      </c>
      <c r="M699" s="23" t="str">
        <f t="array" ref="M699">IF(OR(D699&lt;$AF$2, D699&gt;$AE$2), "Yes", "No")</f>
        <v>No</v>
      </c>
      <c r="N699" s="3"/>
      <c r="O699" s="3" t="b">
        <f>AND(Table1689106[[#This Row],[Measured Value]]&gt;Table1689106[[#This Row],[Mean Value]],D698&gt;E698,D697&gt;E697,D696&gt;E696,D695&gt;E695,D694&gt;E694,D693&gt;E693,D692&gt;E692)</f>
        <v>0</v>
      </c>
      <c r="P699" s="3" t="b">
        <f>AND(Table1689106[[#This Row],[Measured Value]]&lt;Table1689106[[#This Row],[Mean Value]],D698&lt;E698,D697&lt;E697,D696&lt;E696,D695&lt;E695,D694&lt;E694,D693&lt;E693,D692&lt;E692)</f>
        <v>0</v>
      </c>
      <c r="Q699" s="3" t="b">
        <f>AND(Table1689106[[#This Row],[Measured Value]]&gt;E698,E698&gt;E697,E697&gt;E696,E696&gt;E695,E695&gt;E694)</f>
        <v>0</v>
      </c>
      <c r="R699" s="3" t="b">
        <f>AND(Table1689106[[#This Row],[Measured Value]]&lt;E698,E698&lt;E697,E697&lt;E696,E696&lt;E695,E695&lt;E694)</f>
        <v>0</v>
      </c>
      <c r="S699" s="3" t="b">
        <f>AND(Table1689106[[#This Row],[Measured Value]]&gt;E698,E698&lt;E697,E697&gt;E696,E696&lt;E695,E695&gt;E694,E694&lt;E693,E693&gt;E692,E692&lt;E691,E691&gt;E690,E690&lt;E689,E689&gt;E688,E688&lt;E687,E687&gt;E686)</f>
        <v>0</v>
      </c>
      <c r="T699" s="3" t="b">
        <f>AND(Table1689106[[#This Row],[Measured Value]]&lt;F698,F698&gt;F697,F697&lt;F696,F696&gt;F695,F695&lt;F694,F694&gt;F693,F693&lt;F692,F692&gt;F691,F691&lt;F690,F690&gt;F689,F689&lt;F688,F688&gt;F687,F687&lt;F686)</f>
        <v>0</v>
      </c>
    </row>
    <row r="700" spans="1:20" x14ac:dyDescent="0.25">
      <c r="A700" s="2">
        <v>43391</v>
      </c>
      <c r="B700" s="17">
        <v>1835</v>
      </c>
      <c r="C700" s="21" t="s">
        <v>34</v>
      </c>
      <c r="D700" s="25">
        <v>3.5</v>
      </c>
      <c r="E700" s="22">
        <f>'[1]pH meter #2__083118AM'!$O$2</f>
        <v>3.5073563535911592</v>
      </c>
      <c r="F7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43391.774305555555</v>
      </c>
      <c r="G700" s="6">
        <f>Table1689106[[#This Row],[Mean Value]]+$V$2</f>
        <v>3.527303060242065</v>
      </c>
      <c r="H700" s="6">
        <f>Table1689106[[#This Row],[Mean Value]]-$V$2</f>
        <v>3.4874096469402533</v>
      </c>
      <c r="I700" s="26">
        <f>Table1689106[[#This Row],[Mean Value]]+$W$2</f>
        <v>3.5472497668929703</v>
      </c>
      <c r="J700" s="26">
        <f>Table1689106[[#This Row],[Mean Value]]-($W$2)</f>
        <v>3.467462940289348</v>
      </c>
      <c r="K700" s="8">
        <f>Table1689106[[#This Row],[Mean Value]]+$X$2</f>
        <v>3.5671964735438761</v>
      </c>
      <c r="L700" s="9">
        <f>Table1689106[[#This Row],[Mean Value]]-$X$2</f>
        <v>3.4475162336384422</v>
      </c>
      <c r="M700" s="23" t="str">
        <f t="array" ref="M700">IF(OR(D700&lt;$AF$2, D700&gt;$AE$2), "Yes", "No")</f>
        <v>No</v>
      </c>
      <c r="N700" s="3"/>
      <c r="O700" s="3" t="b">
        <f>AND(Table1689106[[#This Row],[Measured Value]]&gt;Table1689106[[#This Row],[Mean Value]],D699&gt;E699,D698&gt;E698,D697&gt;E697,D696&gt;E696,D695&gt;E695,D694&gt;E694,D693&gt;E693)</f>
        <v>0</v>
      </c>
      <c r="P700" s="3" t="b">
        <f>AND(Table1689106[[#This Row],[Measured Value]]&lt;Table1689106[[#This Row],[Mean Value]],D699&lt;E699,D698&lt;E698,D697&lt;E697,D696&lt;E696,D695&lt;E695,D694&lt;E694,D693&lt;E693)</f>
        <v>0</v>
      </c>
      <c r="Q700" s="3" t="b">
        <f>AND(Table1689106[[#This Row],[Measured Value]]&gt;E699,E699&gt;E698,E698&gt;E697,E697&gt;E696,E696&gt;E695)</f>
        <v>0</v>
      </c>
      <c r="R700" s="3" t="b">
        <f>AND(Table1689106[[#This Row],[Measured Value]]&lt;E699,E699&lt;E698,E698&lt;E697,E697&lt;E696,E696&lt;E695)</f>
        <v>0</v>
      </c>
      <c r="S700" s="3" t="b">
        <f>AND(Table1689106[[#This Row],[Measured Value]]&gt;E699,E699&lt;E698,E698&gt;E697,E697&lt;E696,E696&gt;E695,E695&lt;E694,E694&gt;E693,E693&lt;E692,E692&gt;E691,E691&lt;E690,E690&gt;E689,E689&lt;E688,E688&gt;E687)</f>
        <v>0</v>
      </c>
      <c r="T700" s="3" t="b">
        <f>AND(Table1689106[[#This Row],[Measured Value]]&lt;F699,F699&gt;F698,F698&lt;F697,F697&gt;F696,F696&lt;F695,F695&gt;F694,F694&lt;F693,F693&gt;F692,F692&lt;F691,F691&gt;F690,F690&lt;F689,F689&gt;F688,F688&lt;F687)</f>
        <v>0</v>
      </c>
    </row>
    <row r="701" spans="1:20" x14ac:dyDescent="0.25">
      <c r="A701" s="2">
        <v>43391</v>
      </c>
      <c r="B701" s="17">
        <v>1907</v>
      </c>
      <c r="C701" s="21" t="s">
        <v>26</v>
      </c>
      <c r="D701" s="25">
        <v>3.51</v>
      </c>
      <c r="E701" s="22">
        <f>'[1]pH meter #2__083118AM'!$O$2</f>
        <v>3.5073563535911592</v>
      </c>
      <c r="F7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43391.796527777777</v>
      </c>
      <c r="G701" s="6">
        <f>Table1689106[[#This Row],[Mean Value]]+$V$2</f>
        <v>3.527303060242065</v>
      </c>
      <c r="H701" s="6">
        <f>Table1689106[[#This Row],[Mean Value]]-$V$2</f>
        <v>3.4874096469402533</v>
      </c>
      <c r="I701" s="26">
        <f>Table1689106[[#This Row],[Mean Value]]+$W$2</f>
        <v>3.5472497668929703</v>
      </c>
      <c r="J701" s="26">
        <f>Table1689106[[#This Row],[Mean Value]]-($W$2)</f>
        <v>3.467462940289348</v>
      </c>
      <c r="K701" s="8">
        <f>Table1689106[[#This Row],[Mean Value]]+$X$2</f>
        <v>3.5671964735438761</v>
      </c>
      <c r="L701" s="9">
        <f>Table1689106[[#This Row],[Mean Value]]-$X$2</f>
        <v>3.4475162336384422</v>
      </c>
      <c r="M701" s="23" t="str">
        <f t="array" ref="M701">IF(OR(D701&lt;$AF$2, D701&gt;$AE$2), "Yes", "No")</f>
        <v>No</v>
      </c>
      <c r="N701" s="3"/>
      <c r="O701" s="3" t="b">
        <f>AND(Table1689106[[#This Row],[Measured Value]]&gt;Table1689106[[#This Row],[Mean Value]],D700&gt;E700,D699&gt;E699,D698&gt;E698,D697&gt;E697,D696&gt;E696,D695&gt;E695,D694&gt;E694)</f>
        <v>0</v>
      </c>
      <c r="P701" s="3" t="b">
        <f>AND(Table1689106[[#This Row],[Measured Value]]&lt;Table1689106[[#This Row],[Mean Value]],D700&lt;E700,D699&lt;E699,D698&lt;E698,D697&lt;E697,D696&lt;E696,D695&lt;E695,D694&lt;E694)</f>
        <v>0</v>
      </c>
      <c r="Q701" s="3" t="b">
        <f>AND(Table1689106[[#This Row],[Measured Value]]&gt;E700,E700&gt;E699,E699&gt;E698,E698&gt;E697,E697&gt;E696)</f>
        <v>0</v>
      </c>
      <c r="R701" s="3" t="b">
        <f>AND(Table1689106[[#This Row],[Measured Value]]&lt;E700,E700&lt;E699,E699&lt;E698,E698&lt;E697,E697&lt;E696)</f>
        <v>0</v>
      </c>
      <c r="S701" s="3" t="b">
        <f>AND(Table1689106[[#This Row],[Measured Value]]&gt;E700,E700&lt;E699,E699&gt;E698,E698&lt;E697,E697&gt;E696,E696&lt;E695,E695&gt;E694,E694&lt;E693,E693&gt;E692,E692&lt;E691,E691&gt;E690,E690&lt;E689,E689&gt;E688)</f>
        <v>0</v>
      </c>
      <c r="T701" s="3" t="b">
        <f>AND(Table1689106[[#This Row],[Measured Value]]&lt;F700,F700&gt;F699,F699&lt;F698,F698&gt;F697,F697&lt;F696,F696&gt;F695,F695&lt;F694,F694&gt;F693,F693&lt;F692,F692&gt;F691,F691&lt;F690,F690&gt;F689,F689&lt;F688)</f>
        <v>0</v>
      </c>
    </row>
    <row r="702" spans="1:20" x14ac:dyDescent="0.25">
      <c r="A702" s="2">
        <v>43391</v>
      </c>
      <c r="B702" s="17">
        <v>1925</v>
      </c>
      <c r="C702" s="21" t="s">
        <v>34</v>
      </c>
      <c r="D702" s="25">
        <v>3.51</v>
      </c>
      <c r="E702" s="22">
        <f>'[1]pH meter #2__083118AM'!$O$2</f>
        <v>3.5073563535911592</v>
      </c>
      <c r="F7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43391.809027777781</v>
      </c>
      <c r="G702" s="6">
        <f>Table1689106[[#This Row],[Mean Value]]+$V$2</f>
        <v>3.527303060242065</v>
      </c>
      <c r="H702" s="6">
        <f>Table1689106[[#This Row],[Mean Value]]-$V$2</f>
        <v>3.4874096469402533</v>
      </c>
      <c r="I702" s="26">
        <f>Table1689106[[#This Row],[Mean Value]]+$W$2</f>
        <v>3.5472497668929703</v>
      </c>
      <c r="J702" s="26">
        <f>Table1689106[[#This Row],[Mean Value]]-($W$2)</f>
        <v>3.467462940289348</v>
      </c>
      <c r="K702" s="8">
        <f>Table1689106[[#This Row],[Mean Value]]+$X$2</f>
        <v>3.5671964735438761</v>
      </c>
      <c r="L702" s="9">
        <f>Table1689106[[#This Row],[Mean Value]]-$X$2</f>
        <v>3.4475162336384422</v>
      </c>
      <c r="M702" s="23" t="str">
        <f t="array" ref="M702">IF(OR(D702&lt;$AF$2, D702&gt;$AE$2), "Yes", "No")</f>
        <v>No</v>
      </c>
      <c r="N702" s="3"/>
      <c r="O702" s="3" t="b">
        <f>AND(Table1689106[[#This Row],[Measured Value]]&gt;Table1689106[[#This Row],[Mean Value]],D701&gt;E701,D700&gt;E700,D699&gt;E699,D698&gt;E698,D697&gt;E697,D696&gt;E696,D695&gt;E695)</f>
        <v>0</v>
      </c>
      <c r="P702" s="3" t="b">
        <f>AND(Table1689106[[#This Row],[Measured Value]]&lt;Table1689106[[#This Row],[Mean Value]],D701&lt;E701,D700&lt;E700,D699&lt;E699,D698&lt;E698,D697&lt;E697,D696&lt;E696,D695&lt;E695)</f>
        <v>0</v>
      </c>
      <c r="Q702" s="3" t="b">
        <f>AND(Table1689106[[#This Row],[Measured Value]]&gt;E701,E701&gt;E700,E700&gt;E699,E699&gt;E698,E698&gt;E697)</f>
        <v>0</v>
      </c>
      <c r="R702" s="3" t="b">
        <f>AND(Table1689106[[#This Row],[Measured Value]]&lt;E701,E701&lt;E700,E700&lt;E699,E699&lt;E698,E698&lt;E697)</f>
        <v>0</v>
      </c>
      <c r="S702" s="3" t="b">
        <f>AND(Table1689106[[#This Row],[Measured Value]]&gt;E701,E701&lt;E700,E700&gt;E699,E699&lt;E698,E698&gt;E697,E697&lt;E696,E696&gt;E695,E695&lt;E694,E694&gt;E693,E693&lt;E692,E692&gt;E691,E691&lt;E690,E690&gt;E689)</f>
        <v>0</v>
      </c>
      <c r="T702" s="3" t="b">
        <f>AND(Table1689106[[#This Row],[Measured Value]]&lt;F701,F701&gt;F700,F700&lt;F699,F699&gt;F698,F698&lt;F697,F697&gt;F696,F696&lt;F695,F695&gt;F694,F694&lt;F693,F693&gt;F692,F692&lt;F691,F691&gt;F690,F690&lt;F689)</f>
        <v>0</v>
      </c>
    </row>
    <row r="703" spans="1:20" x14ac:dyDescent="0.25">
      <c r="A703" s="2">
        <v>43391</v>
      </c>
      <c r="B703" s="17">
        <v>1931</v>
      </c>
      <c r="C703" s="21" t="s">
        <v>34</v>
      </c>
      <c r="D703" s="25">
        <v>3.5</v>
      </c>
      <c r="E703" s="22">
        <f>'[1]pH meter #2__083118AM'!$O$2</f>
        <v>3.5073563535911592</v>
      </c>
      <c r="F7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43391.813194444447</v>
      </c>
      <c r="G703" s="6">
        <f>Table1689106[[#This Row],[Mean Value]]+$V$2</f>
        <v>3.527303060242065</v>
      </c>
      <c r="H703" s="6">
        <f>Table1689106[[#This Row],[Mean Value]]-$V$2</f>
        <v>3.4874096469402533</v>
      </c>
      <c r="I703" s="26">
        <f>Table1689106[[#This Row],[Mean Value]]+$W$2</f>
        <v>3.5472497668929703</v>
      </c>
      <c r="J703" s="26">
        <f>Table1689106[[#This Row],[Mean Value]]-($W$2)</f>
        <v>3.467462940289348</v>
      </c>
      <c r="K703" s="8">
        <f>Table1689106[[#This Row],[Mean Value]]+$X$2</f>
        <v>3.5671964735438761</v>
      </c>
      <c r="L703" s="9">
        <f>Table1689106[[#This Row],[Mean Value]]-$X$2</f>
        <v>3.4475162336384422</v>
      </c>
      <c r="M703" s="23" t="str">
        <f t="array" ref="M703">IF(OR(D703&lt;$AF$2, D703&gt;$AE$2), "Yes", "No")</f>
        <v>No</v>
      </c>
      <c r="N703" s="3"/>
      <c r="O703" s="3" t="b">
        <f>AND(Table1689106[[#This Row],[Measured Value]]&gt;Table1689106[[#This Row],[Mean Value]],D702&gt;E702,D701&gt;E701,D700&gt;E700,D699&gt;E699,D698&gt;E698,D697&gt;E697,D696&gt;E696)</f>
        <v>0</v>
      </c>
      <c r="P703" s="3" t="b">
        <f>AND(Table1689106[[#This Row],[Measured Value]]&lt;Table1689106[[#This Row],[Mean Value]],D702&lt;E702,D701&lt;E701,D700&lt;E700,D699&lt;E699,D698&lt;E698,D697&lt;E697,D696&lt;E696)</f>
        <v>0</v>
      </c>
      <c r="Q703" s="3" t="b">
        <f>AND(Table1689106[[#This Row],[Measured Value]]&gt;E702,E702&gt;E701,E701&gt;E700,E700&gt;E699,E699&gt;E698)</f>
        <v>0</v>
      </c>
      <c r="R703" s="3" t="b">
        <f>AND(Table1689106[[#This Row],[Measured Value]]&lt;E702,E702&lt;E701,E701&lt;E700,E700&lt;E699,E699&lt;E698)</f>
        <v>0</v>
      </c>
      <c r="S703" s="3" t="b">
        <f>AND(Table1689106[[#This Row],[Measured Value]]&gt;E702,E702&lt;E701,E701&gt;E700,E700&lt;E699,E699&gt;E698,E698&lt;E697,E697&gt;E696,E696&lt;E695,E695&gt;E694,E694&lt;E693,E693&gt;E692,E692&lt;E691,E691&gt;E690)</f>
        <v>0</v>
      </c>
      <c r="T703" s="3" t="b">
        <f>AND(Table1689106[[#This Row],[Measured Value]]&lt;F702,F702&gt;F701,F701&lt;F700,F700&gt;F699,F699&lt;F698,F698&gt;F697,F697&lt;F696,F696&gt;F695,F695&lt;F694,F694&gt;F693,F693&lt;F692,F692&gt;F691,F691&lt;F690)</f>
        <v>0</v>
      </c>
    </row>
    <row r="704" spans="1:20" x14ac:dyDescent="0.25">
      <c r="A704" s="2">
        <v>43392</v>
      </c>
      <c r="B704" s="17">
        <v>547</v>
      </c>
      <c r="C704" s="21" t="s">
        <v>31</v>
      </c>
      <c r="D704" s="25">
        <v>3.52</v>
      </c>
      <c r="E704" s="22">
        <f>'[1]pH meter #2__083118AM'!$O$2</f>
        <v>3.5073563535911592</v>
      </c>
      <c r="F7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43392.240972222222</v>
      </c>
      <c r="G704" s="6">
        <f>Table1689106[[#This Row],[Mean Value]]+$V$2</f>
        <v>3.527303060242065</v>
      </c>
      <c r="H704" s="6">
        <f>Table1689106[[#This Row],[Mean Value]]-$V$2</f>
        <v>3.4874096469402533</v>
      </c>
      <c r="I704" s="26">
        <f>Table1689106[[#This Row],[Mean Value]]+$W$2</f>
        <v>3.5472497668929703</v>
      </c>
      <c r="J704" s="26">
        <f>Table1689106[[#This Row],[Mean Value]]-($W$2)</f>
        <v>3.467462940289348</v>
      </c>
      <c r="K704" s="8">
        <f>Table1689106[[#This Row],[Mean Value]]+$X$2</f>
        <v>3.5671964735438761</v>
      </c>
      <c r="L704" s="9">
        <f>Table1689106[[#This Row],[Mean Value]]-$X$2</f>
        <v>3.4475162336384422</v>
      </c>
      <c r="M704" s="23" t="str">
        <f t="array" ref="M704">IF(OR(D704&lt;$AF$2, D704&gt;$AE$2), "Yes", "No")</f>
        <v>No</v>
      </c>
      <c r="N704" s="3"/>
      <c r="O704" s="3" t="b">
        <f>AND(Table1689106[[#This Row],[Measured Value]]&gt;Table1689106[[#This Row],[Mean Value]],D703&gt;E703,D702&gt;E702,D701&gt;E701,D700&gt;E700,D699&gt;E699,D698&gt;E698,D697&gt;E697)</f>
        <v>0</v>
      </c>
      <c r="P704" s="3" t="b">
        <f>AND(Table1689106[[#This Row],[Measured Value]]&lt;Table1689106[[#This Row],[Mean Value]],D703&lt;E703,D702&lt;E702,D701&lt;E701,D700&lt;E700,D699&lt;E699,D698&lt;E698,D697&lt;E697)</f>
        <v>0</v>
      </c>
      <c r="Q704" s="3" t="b">
        <f>AND(Table1689106[[#This Row],[Measured Value]]&gt;E703,E703&gt;E702,E702&gt;E701,E701&gt;E700,E700&gt;E699)</f>
        <v>0</v>
      </c>
      <c r="R704" s="3" t="b">
        <f>AND(Table1689106[[#This Row],[Measured Value]]&lt;E703,E703&lt;E702,E702&lt;E701,E701&lt;E700,E700&lt;E699)</f>
        <v>0</v>
      </c>
      <c r="S704" s="3" t="b">
        <f>AND(Table1689106[[#This Row],[Measured Value]]&gt;E703,E703&lt;E702,E702&gt;E701,E701&lt;E700,E700&gt;E699,E699&lt;E698,E698&gt;E697,E697&lt;E696,E696&gt;E695,E695&lt;E694,E694&gt;E693,E693&lt;E692,E692&gt;E691)</f>
        <v>0</v>
      </c>
      <c r="T704" s="3" t="b">
        <f>AND(Table1689106[[#This Row],[Measured Value]]&lt;F703,F703&gt;F702,F702&lt;F701,F701&gt;F700,F700&lt;F699,F699&gt;F698,F698&lt;F697,F697&gt;F696,F696&lt;F695,F695&gt;F694,F694&lt;F693,F693&gt;F692,F692&lt;F691)</f>
        <v>0</v>
      </c>
    </row>
    <row r="705" spans="1:20" x14ac:dyDescent="0.25">
      <c r="A705" s="2">
        <v>43392</v>
      </c>
      <c r="B705" s="17">
        <v>559</v>
      </c>
      <c r="C705" s="21" t="s">
        <v>30</v>
      </c>
      <c r="D705" s="25">
        <v>3.52</v>
      </c>
      <c r="E705" s="22">
        <f>'[1]pH meter #2__083118AM'!$O$2</f>
        <v>3.5073563535911592</v>
      </c>
      <c r="F7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43392.249305555553</v>
      </c>
      <c r="G705" s="6">
        <f>Table1689106[[#This Row],[Mean Value]]+$V$2</f>
        <v>3.527303060242065</v>
      </c>
      <c r="H705" s="6">
        <f>Table1689106[[#This Row],[Mean Value]]-$V$2</f>
        <v>3.4874096469402533</v>
      </c>
      <c r="I705" s="26">
        <f>Table1689106[[#This Row],[Mean Value]]+$W$2</f>
        <v>3.5472497668929703</v>
      </c>
      <c r="J705" s="26">
        <f>Table1689106[[#This Row],[Mean Value]]-($W$2)</f>
        <v>3.467462940289348</v>
      </c>
      <c r="K705" s="8">
        <f>Table1689106[[#This Row],[Mean Value]]+$X$2</f>
        <v>3.5671964735438761</v>
      </c>
      <c r="L705" s="9">
        <f>Table1689106[[#This Row],[Mean Value]]-$X$2</f>
        <v>3.4475162336384422</v>
      </c>
      <c r="M705" s="23" t="str">
        <f t="array" ref="M705">IF(OR(D705&lt;$AF$2, D705&gt;$AE$2), "Yes", "No")</f>
        <v>No</v>
      </c>
      <c r="N705" s="3"/>
      <c r="O705" s="3" t="b">
        <f>AND(Table1689106[[#This Row],[Measured Value]]&gt;Table1689106[[#This Row],[Mean Value]],D704&gt;E704,D703&gt;E703,D702&gt;E702,D701&gt;E701,D700&gt;E700,D699&gt;E699,D698&gt;E698)</f>
        <v>0</v>
      </c>
      <c r="P705" s="3" t="b">
        <f>AND(Table1689106[[#This Row],[Measured Value]]&lt;Table1689106[[#This Row],[Mean Value]],D704&lt;E704,D703&lt;E703,D702&lt;E702,D701&lt;E701,D700&lt;E700,D699&lt;E699,D698&lt;E698)</f>
        <v>0</v>
      </c>
      <c r="Q705" s="3" t="b">
        <f>AND(Table1689106[[#This Row],[Measured Value]]&gt;E704,E704&gt;E703,E703&gt;E702,E702&gt;E701,E701&gt;E700)</f>
        <v>0</v>
      </c>
      <c r="R705" s="3" t="b">
        <f>AND(Table1689106[[#This Row],[Measured Value]]&lt;E704,E704&lt;E703,E703&lt;E702,E702&lt;E701,E701&lt;E700)</f>
        <v>0</v>
      </c>
      <c r="S705" s="3" t="b">
        <f>AND(Table1689106[[#This Row],[Measured Value]]&gt;E704,E704&lt;E703,E703&gt;E702,E702&lt;E701,E701&gt;E700,E700&lt;E699,E699&gt;E698,E698&lt;E697,E697&gt;E696,E696&lt;E695,E695&gt;E694,E694&lt;E693,E693&gt;E692)</f>
        <v>0</v>
      </c>
      <c r="T705" s="3" t="b">
        <f>AND(Table1689106[[#This Row],[Measured Value]]&lt;F704,F704&gt;F703,F703&lt;F702,F702&gt;F701,F701&lt;F700,F700&gt;F699,F699&lt;F698,F698&gt;F697,F697&lt;F696,F696&gt;F695,F695&lt;F694,F694&gt;F693,F693&lt;F692)</f>
        <v>0</v>
      </c>
    </row>
    <row r="706" spans="1:20" x14ac:dyDescent="0.25">
      <c r="A706" s="2">
        <v>43392</v>
      </c>
      <c r="B706" s="17">
        <v>611</v>
      </c>
      <c r="C706" s="21" t="s">
        <v>31</v>
      </c>
      <c r="D706" s="25">
        <v>3.53</v>
      </c>
      <c r="E706" s="22">
        <f>'[1]pH meter #2__083118AM'!$O$2</f>
        <v>3.5073563535911592</v>
      </c>
      <c r="F7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43392.257638888892</v>
      </c>
      <c r="G706" s="6">
        <f>Table1689106[[#This Row],[Mean Value]]+$V$2</f>
        <v>3.527303060242065</v>
      </c>
      <c r="H706" s="6">
        <f>Table1689106[[#This Row],[Mean Value]]-$V$2</f>
        <v>3.4874096469402533</v>
      </c>
      <c r="I706" s="26">
        <f>Table1689106[[#This Row],[Mean Value]]+$W$2</f>
        <v>3.5472497668929703</v>
      </c>
      <c r="J706" s="26">
        <f>Table1689106[[#This Row],[Mean Value]]-($W$2)</f>
        <v>3.467462940289348</v>
      </c>
      <c r="K706" s="8">
        <f>Table1689106[[#This Row],[Mean Value]]+$X$2</f>
        <v>3.5671964735438761</v>
      </c>
      <c r="L706" s="9">
        <f>Table1689106[[#This Row],[Mean Value]]-$X$2</f>
        <v>3.4475162336384422</v>
      </c>
      <c r="M706" s="23" t="str">
        <f t="array" ref="M706">IF(OR(D706&lt;$AF$2, D706&gt;$AE$2), "Yes", "No")</f>
        <v>No</v>
      </c>
      <c r="N706" s="3"/>
      <c r="O706" s="3" t="b">
        <f>AND(Table1689106[[#This Row],[Measured Value]]&gt;Table1689106[[#This Row],[Mean Value]],D705&gt;E705,D704&gt;E704,D703&gt;E703,D702&gt;E702,D701&gt;E701,D700&gt;E700,D699&gt;E699)</f>
        <v>0</v>
      </c>
      <c r="P706" s="3" t="b">
        <f>AND(Table1689106[[#This Row],[Measured Value]]&lt;Table1689106[[#This Row],[Mean Value]],D705&lt;E705,D704&lt;E704,D703&lt;E703,D702&lt;E702,D701&lt;E701,D700&lt;E700,D699&lt;E699)</f>
        <v>0</v>
      </c>
      <c r="Q706" s="3" t="b">
        <f>AND(Table1689106[[#This Row],[Measured Value]]&gt;E705,E705&gt;E704,E704&gt;E703,E703&gt;E702,E702&gt;E701)</f>
        <v>0</v>
      </c>
      <c r="R706" s="3" t="b">
        <f>AND(Table1689106[[#This Row],[Measured Value]]&lt;E705,E705&lt;E704,E704&lt;E703,E703&lt;E702,E702&lt;E701)</f>
        <v>0</v>
      </c>
      <c r="S706" s="3" t="b">
        <f>AND(Table1689106[[#This Row],[Measured Value]]&gt;E705,E705&lt;E704,E704&gt;E703,E703&lt;E702,E702&gt;E701,E701&lt;E700,E700&gt;E699,E699&lt;E698,E698&gt;E697,E697&lt;E696,E696&gt;E695,E695&lt;E694,E694&gt;E693)</f>
        <v>0</v>
      </c>
      <c r="T706" s="3" t="b">
        <f>AND(Table1689106[[#This Row],[Measured Value]]&lt;F705,F705&gt;F704,F704&lt;F703,F703&gt;F702,F702&lt;F701,F701&gt;F700,F700&lt;F699,F699&gt;F698,F698&lt;F697,F697&gt;F696,F696&lt;F695,F695&gt;F694,F694&lt;F693)</f>
        <v>0</v>
      </c>
    </row>
    <row r="707" spans="1:20" x14ac:dyDescent="0.25">
      <c r="A707" s="2">
        <v>43392</v>
      </c>
      <c r="B707" s="17">
        <v>628</v>
      </c>
      <c r="C707" s="21" t="s">
        <v>31</v>
      </c>
      <c r="D707" s="25">
        <v>3.53</v>
      </c>
      <c r="E707" s="22">
        <f>'[1]pH meter #2__083118AM'!$O$2</f>
        <v>3.5073563535911592</v>
      </c>
      <c r="F7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43392.269444444442</v>
      </c>
      <c r="G707" s="6">
        <f>Table1689106[[#This Row],[Mean Value]]+$V$2</f>
        <v>3.527303060242065</v>
      </c>
      <c r="H707" s="6">
        <f>Table1689106[[#This Row],[Mean Value]]-$V$2</f>
        <v>3.4874096469402533</v>
      </c>
      <c r="I707" s="26">
        <f>Table1689106[[#This Row],[Mean Value]]+$W$2</f>
        <v>3.5472497668929703</v>
      </c>
      <c r="J707" s="26">
        <f>Table1689106[[#This Row],[Mean Value]]-($W$2)</f>
        <v>3.467462940289348</v>
      </c>
      <c r="K707" s="8">
        <f>Table1689106[[#This Row],[Mean Value]]+$X$2</f>
        <v>3.5671964735438761</v>
      </c>
      <c r="L707" s="9">
        <f>Table1689106[[#This Row],[Mean Value]]-$X$2</f>
        <v>3.4475162336384422</v>
      </c>
      <c r="M707" s="23" t="str">
        <f t="array" ref="M707">IF(OR(D707&lt;$AF$2, D707&gt;$AE$2), "Yes", "No")</f>
        <v>No</v>
      </c>
      <c r="N707" s="3"/>
      <c r="O707" s="3" t="b">
        <f>AND(Table1689106[[#This Row],[Measured Value]]&gt;Table1689106[[#This Row],[Mean Value]],D706&gt;E706,D705&gt;E705,D704&gt;E704,D703&gt;E703,D702&gt;E702,D701&gt;E701,D700&gt;E700)</f>
        <v>0</v>
      </c>
      <c r="P707" s="3" t="b">
        <f>AND(Table1689106[[#This Row],[Measured Value]]&lt;Table1689106[[#This Row],[Mean Value]],D706&lt;E706,D705&lt;E705,D704&lt;E704,D703&lt;E703,D702&lt;E702,D701&lt;E701,D700&lt;E700)</f>
        <v>0</v>
      </c>
      <c r="Q707" s="3" t="b">
        <f>AND(Table1689106[[#This Row],[Measured Value]]&gt;E706,E706&gt;E705,E705&gt;E704,E704&gt;E703,E703&gt;E702)</f>
        <v>0</v>
      </c>
      <c r="R707" s="3" t="b">
        <f>AND(Table1689106[[#This Row],[Measured Value]]&lt;E706,E706&lt;E705,E705&lt;E704,E704&lt;E703,E703&lt;E702)</f>
        <v>0</v>
      </c>
      <c r="S707" s="3" t="b">
        <f>AND(Table1689106[[#This Row],[Measured Value]]&gt;E706,E706&lt;E705,E705&gt;E704,E704&lt;E703,E703&gt;E702,E702&lt;E701,E701&gt;E700,E700&lt;E699,E699&gt;E698,E698&lt;E697,E697&gt;E696,E696&lt;E695,E695&gt;E694)</f>
        <v>0</v>
      </c>
      <c r="T707" s="3" t="b">
        <f>AND(Table1689106[[#This Row],[Measured Value]]&lt;F706,F706&gt;F705,F705&lt;F704,F704&gt;F703,F703&lt;F702,F702&gt;F701,F701&lt;F700,F700&gt;F699,F699&lt;F698,F698&gt;F697,F697&lt;F696,F696&gt;F695,F695&lt;F694)</f>
        <v>0</v>
      </c>
    </row>
    <row r="708" spans="1:20" x14ac:dyDescent="0.25">
      <c r="A708" s="2">
        <v>43392</v>
      </c>
      <c r="B708" s="17">
        <v>647</v>
      </c>
      <c r="C708" s="21" t="s">
        <v>31</v>
      </c>
      <c r="D708" s="25">
        <v>3.53</v>
      </c>
      <c r="E708" s="22">
        <f>'[1]pH meter #2__083118AM'!$O$2</f>
        <v>3.5073563535911592</v>
      </c>
      <c r="F7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43392.282638888886</v>
      </c>
      <c r="G708" s="6">
        <f>Table1689106[[#This Row],[Mean Value]]+$V$2</f>
        <v>3.527303060242065</v>
      </c>
      <c r="H708" s="6">
        <f>Table1689106[[#This Row],[Mean Value]]-$V$2</f>
        <v>3.4874096469402533</v>
      </c>
      <c r="I708" s="26">
        <f>Table1689106[[#This Row],[Mean Value]]+$W$2</f>
        <v>3.5472497668929703</v>
      </c>
      <c r="J708" s="26">
        <f>Table1689106[[#This Row],[Mean Value]]-($W$2)</f>
        <v>3.467462940289348</v>
      </c>
      <c r="K708" s="8">
        <f>Table1689106[[#This Row],[Mean Value]]+$X$2</f>
        <v>3.5671964735438761</v>
      </c>
      <c r="L708" s="9">
        <f>Table1689106[[#This Row],[Mean Value]]-$X$2</f>
        <v>3.4475162336384422</v>
      </c>
      <c r="M708" s="23" t="str">
        <f t="array" ref="M708">IF(OR(D708&lt;$AF$2, D708&gt;$AE$2), "Yes", "No")</f>
        <v>No</v>
      </c>
      <c r="N708" s="3"/>
      <c r="O708" s="3" t="b">
        <f>AND(Table1689106[[#This Row],[Measured Value]]&gt;Table1689106[[#This Row],[Mean Value]],D707&gt;E707,D706&gt;E706,D705&gt;E705,D704&gt;E704,D703&gt;E703,D702&gt;E702,D701&gt;E701)</f>
        <v>0</v>
      </c>
      <c r="P708" s="3" t="b">
        <f>AND(Table1689106[[#This Row],[Measured Value]]&lt;Table1689106[[#This Row],[Mean Value]],D707&lt;E707,D706&lt;E706,D705&lt;E705,D704&lt;E704,D703&lt;E703,D702&lt;E702,D701&lt;E701)</f>
        <v>0</v>
      </c>
      <c r="Q708" s="3" t="b">
        <f>AND(Table1689106[[#This Row],[Measured Value]]&gt;E707,E707&gt;E706,E706&gt;E705,E705&gt;E704,E704&gt;E703)</f>
        <v>0</v>
      </c>
      <c r="R708" s="3" t="b">
        <f>AND(Table1689106[[#This Row],[Measured Value]]&lt;E707,E707&lt;E706,E706&lt;E705,E705&lt;E704,E704&lt;E703)</f>
        <v>0</v>
      </c>
      <c r="S708" s="3" t="b">
        <f>AND(Table1689106[[#This Row],[Measured Value]]&gt;E707,E707&lt;E706,E706&gt;E705,E705&lt;E704,E704&gt;E703,E703&lt;E702,E702&gt;E701,E701&lt;E700,E700&gt;E699,E699&lt;E698,E698&gt;E697,E697&lt;E696,E696&gt;E695)</f>
        <v>0</v>
      </c>
      <c r="T708" s="3" t="b">
        <f>AND(Table1689106[[#This Row],[Measured Value]]&lt;F707,F707&gt;F706,F706&lt;F705,F705&gt;F704,F704&lt;F703,F703&gt;F702,F702&lt;F701,F701&gt;F700,F700&lt;F699,F699&gt;F698,F698&lt;F697,F697&gt;F696,F696&lt;F695)</f>
        <v>0</v>
      </c>
    </row>
    <row r="709" spans="1:20" x14ac:dyDescent="0.25">
      <c r="A709" s="2">
        <v>43392</v>
      </c>
      <c r="B709" s="17">
        <v>704</v>
      </c>
      <c r="C709" s="21" t="s">
        <v>40</v>
      </c>
      <c r="D709" s="25">
        <v>3.53</v>
      </c>
      <c r="E709" s="22">
        <f>'[1]pH meter #2__083118AM'!$O$2</f>
        <v>3.5073563535911592</v>
      </c>
      <c r="F7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43392.294444444444</v>
      </c>
      <c r="G709" s="6">
        <f>Table1689106[[#This Row],[Mean Value]]+$V$2</f>
        <v>3.527303060242065</v>
      </c>
      <c r="H709" s="6">
        <f>Table1689106[[#This Row],[Mean Value]]-$V$2</f>
        <v>3.4874096469402533</v>
      </c>
      <c r="I709" s="26">
        <f>Table1689106[[#This Row],[Mean Value]]+$W$2</f>
        <v>3.5472497668929703</v>
      </c>
      <c r="J709" s="26">
        <f>Table1689106[[#This Row],[Mean Value]]-($W$2)</f>
        <v>3.467462940289348</v>
      </c>
      <c r="K709" s="8">
        <f>Table1689106[[#This Row],[Mean Value]]+$X$2</f>
        <v>3.5671964735438761</v>
      </c>
      <c r="L709" s="9">
        <f>Table1689106[[#This Row],[Mean Value]]-$X$2</f>
        <v>3.4475162336384422</v>
      </c>
      <c r="M709" s="23" t="str">
        <f t="array" ref="M709">IF(OR(D709&lt;$AF$2, D709&gt;$AE$2), "Yes", "No")</f>
        <v>No</v>
      </c>
      <c r="N709" s="3"/>
      <c r="O709" s="3" t="b">
        <f>AND(Table1689106[[#This Row],[Measured Value]]&gt;Table1689106[[#This Row],[Mean Value]],D708&gt;E708,D707&gt;E707,D706&gt;E706,D705&gt;E705,D704&gt;E704,D703&gt;E703,D702&gt;E702)</f>
        <v>0</v>
      </c>
      <c r="P709" s="3" t="b">
        <f>AND(Table1689106[[#This Row],[Measured Value]]&lt;Table1689106[[#This Row],[Mean Value]],D708&lt;E708,D707&lt;E707,D706&lt;E706,D705&lt;E705,D704&lt;E704,D703&lt;E703,D702&lt;E702)</f>
        <v>0</v>
      </c>
      <c r="Q709" s="3" t="b">
        <f>AND(Table1689106[[#This Row],[Measured Value]]&gt;E708,E708&gt;E707,E707&gt;E706,E706&gt;E705,E705&gt;E704)</f>
        <v>0</v>
      </c>
      <c r="R709" s="3" t="b">
        <f>AND(Table1689106[[#This Row],[Measured Value]]&lt;E708,E708&lt;E707,E707&lt;E706,E706&lt;E705,E705&lt;E704)</f>
        <v>0</v>
      </c>
      <c r="S709" s="3" t="b">
        <f>AND(Table1689106[[#This Row],[Measured Value]]&gt;E708,E708&lt;E707,E707&gt;E706,E706&lt;E705,E705&gt;E704,E704&lt;E703,E703&gt;E702,E702&lt;E701,E701&gt;E700,E700&lt;E699,E699&gt;E698,E698&lt;E697,E697&gt;E696)</f>
        <v>0</v>
      </c>
      <c r="T709" s="3" t="b">
        <f>AND(Table1689106[[#This Row],[Measured Value]]&lt;F708,F708&gt;F707,F707&lt;F706,F706&gt;F705,F705&lt;F704,F704&gt;F703,F703&lt;F702,F702&gt;F701,F701&lt;F700,F700&gt;F699,F699&lt;F698,F698&gt;F697,F697&lt;F696)</f>
        <v>0</v>
      </c>
    </row>
    <row r="710" spans="1:20" x14ac:dyDescent="0.25">
      <c r="A710" s="2">
        <v>43392</v>
      </c>
      <c r="B710" s="17">
        <v>723</v>
      </c>
      <c r="C710" s="21" t="s">
        <v>40</v>
      </c>
      <c r="D710" s="25">
        <v>3.53</v>
      </c>
      <c r="E710" s="22">
        <f>'[1]pH meter #2__083118AM'!$O$2</f>
        <v>3.5073563535911592</v>
      </c>
      <c r="F7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43392.307638888888</v>
      </c>
      <c r="G710" s="6">
        <f>Table1689106[[#This Row],[Mean Value]]+$V$2</f>
        <v>3.527303060242065</v>
      </c>
      <c r="H710" s="6">
        <f>Table1689106[[#This Row],[Mean Value]]-$V$2</f>
        <v>3.4874096469402533</v>
      </c>
      <c r="I710" s="26">
        <f>Table1689106[[#This Row],[Mean Value]]+$W$2</f>
        <v>3.5472497668929703</v>
      </c>
      <c r="J710" s="26">
        <f>Table1689106[[#This Row],[Mean Value]]-($W$2)</f>
        <v>3.467462940289348</v>
      </c>
      <c r="K710" s="8">
        <f>Table1689106[[#This Row],[Mean Value]]+$X$2</f>
        <v>3.5671964735438761</v>
      </c>
      <c r="L710" s="9">
        <f>Table1689106[[#This Row],[Mean Value]]-$X$2</f>
        <v>3.4475162336384422</v>
      </c>
      <c r="M710" s="23" t="str">
        <f t="array" ref="M710">IF(OR(D710&lt;$AF$2, D710&gt;$AE$2), "Yes", "No")</f>
        <v>No</v>
      </c>
      <c r="N710" s="3"/>
      <c r="O710" s="3" t="b">
        <f>AND(Table1689106[[#This Row],[Measured Value]]&gt;Table1689106[[#This Row],[Mean Value]],D709&gt;E709,D708&gt;E708,D707&gt;E707,D706&gt;E706,D705&gt;E705,D704&gt;E704,D703&gt;E703)</f>
        <v>0</v>
      </c>
      <c r="P710" s="3" t="b">
        <f>AND(Table1689106[[#This Row],[Measured Value]]&lt;Table1689106[[#This Row],[Mean Value]],D709&lt;E709,D708&lt;E708,D707&lt;E707,D706&lt;E706,D705&lt;E705,D704&lt;E704,D703&lt;E703)</f>
        <v>0</v>
      </c>
      <c r="Q710" s="3" t="b">
        <f>AND(Table1689106[[#This Row],[Measured Value]]&gt;E709,E709&gt;E708,E708&gt;E707,E707&gt;E706,E706&gt;E705)</f>
        <v>0</v>
      </c>
      <c r="R710" s="3" t="b">
        <f>AND(Table1689106[[#This Row],[Measured Value]]&lt;E709,E709&lt;E708,E708&lt;E707,E707&lt;E706,E706&lt;E705)</f>
        <v>0</v>
      </c>
      <c r="S710" s="3" t="b">
        <f>AND(Table1689106[[#This Row],[Measured Value]]&gt;E709,E709&lt;E708,E708&gt;E707,E707&lt;E706,E706&gt;E705,E705&lt;E704,E704&gt;E703,E703&lt;E702,E702&gt;E701,E701&lt;E700,E700&gt;E699,E699&lt;E698,E698&gt;E697)</f>
        <v>0</v>
      </c>
      <c r="T710" s="3" t="b">
        <f>AND(Table1689106[[#This Row],[Measured Value]]&lt;F709,F709&gt;F708,F708&lt;F707,F707&gt;F706,F706&lt;F705,F705&gt;F704,F704&lt;F703,F703&gt;F702,F702&lt;F701,F701&gt;F700,F700&lt;F699,F699&gt;F698,F698&lt;F697)</f>
        <v>0</v>
      </c>
    </row>
    <row r="711" spans="1:20" x14ac:dyDescent="0.25">
      <c r="A711" s="2">
        <v>43392</v>
      </c>
      <c r="B711" s="17">
        <v>803</v>
      </c>
      <c r="C711" s="21" t="s">
        <v>31</v>
      </c>
      <c r="D711" s="25">
        <v>3.52</v>
      </c>
      <c r="E711" s="22">
        <f>'[1]pH meter #2__083118AM'!$O$2</f>
        <v>3.5073563535911592</v>
      </c>
      <c r="F7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43392.335416666669</v>
      </c>
      <c r="G711" s="6">
        <f>Table1689106[[#This Row],[Mean Value]]+$V$2</f>
        <v>3.527303060242065</v>
      </c>
      <c r="H711" s="6">
        <f>Table1689106[[#This Row],[Mean Value]]-$V$2</f>
        <v>3.4874096469402533</v>
      </c>
      <c r="I711" s="26">
        <f>Table1689106[[#This Row],[Mean Value]]+$W$2</f>
        <v>3.5472497668929703</v>
      </c>
      <c r="J711" s="26">
        <f>Table1689106[[#This Row],[Mean Value]]-($W$2)</f>
        <v>3.467462940289348</v>
      </c>
      <c r="K711" s="8">
        <f>Table1689106[[#This Row],[Mean Value]]+$X$2</f>
        <v>3.5671964735438761</v>
      </c>
      <c r="L711" s="9">
        <f>Table1689106[[#This Row],[Mean Value]]-$X$2</f>
        <v>3.4475162336384422</v>
      </c>
      <c r="M711" s="23" t="str">
        <f t="array" ref="M711">IF(OR(D711&lt;$AF$2, D711&gt;$AE$2), "Yes", "No")</f>
        <v>No</v>
      </c>
      <c r="N711" s="3"/>
      <c r="O711" s="3" t="b">
        <f>AND(Table1689106[[#This Row],[Measured Value]]&gt;Table1689106[[#This Row],[Mean Value]],D710&gt;E710,D709&gt;E709,D708&gt;E708,D707&gt;E707,D706&gt;E706,D705&gt;E705,D704&gt;E704)</f>
        <v>1</v>
      </c>
      <c r="P711" s="3" t="b">
        <f>AND(Table1689106[[#This Row],[Measured Value]]&lt;Table1689106[[#This Row],[Mean Value]],D710&lt;E710,D709&lt;E709,D708&lt;E708,D707&lt;E707,D706&lt;E706,D705&lt;E705,D704&lt;E704)</f>
        <v>0</v>
      </c>
      <c r="Q711" s="3" t="b">
        <f>AND(Table1689106[[#This Row],[Measured Value]]&gt;E710,E710&gt;E709,E709&gt;E708,E708&gt;E707,E707&gt;E706)</f>
        <v>0</v>
      </c>
      <c r="R711" s="3" t="b">
        <f>AND(Table1689106[[#This Row],[Measured Value]]&lt;E710,E710&lt;E709,E709&lt;E708,E708&lt;E707,E707&lt;E706)</f>
        <v>0</v>
      </c>
      <c r="S711" s="3" t="b">
        <f>AND(Table1689106[[#This Row],[Measured Value]]&gt;E710,E710&lt;E709,E709&gt;E708,E708&lt;E707,E707&gt;E706,E706&lt;E705,E705&gt;E704,E704&lt;E703,E703&gt;E702,E702&lt;E701,E701&gt;E700,E700&lt;E699,E699&gt;E698)</f>
        <v>0</v>
      </c>
      <c r="T711" s="3" t="b">
        <f>AND(Table1689106[[#This Row],[Measured Value]]&lt;F710,F710&gt;F709,F709&lt;F708,F708&gt;F707,F707&lt;F706,F706&gt;F705,F705&lt;F704,F704&gt;F703,F703&lt;F702,F702&gt;F701,F701&lt;F700,F700&gt;F699,F699&lt;F698)</f>
        <v>0</v>
      </c>
    </row>
    <row r="712" spans="1:20" x14ac:dyDescent="0.25">
      <c r="A712" s="2">
        <v>43392</v>
      </c>
      <c r="B712" s="17">
        <v>855</v>
      </c>
      <c r="C712" s="21" t="s">
        <v>31</v>
      </c>
      <c r="D712" s="25">
        <v>3.52</v>
      </c>
      <c r="E712" s="22">
        <f>'[1]pH meter #2__083118AM'!$O$2</f>
        <v>3.5073563535911592</v>
      </c>
      <c r="F7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43392.371527777781</v>
      </c>
      <c r="G712" s="6">
        <f>Table1689106[[#This Row],[Mean Value]]+$V$2</f>
        <v>3.527303060242065</v>
      </c>
      <c r="H712" s="6">
        <f>Table1689106[[#This Row],[Mean Value]]-$V$2</f>
        <v>3.4874096469402533</v>
      </c>
      <c r="I712" s="26">
        <f>Table1689106[[#This Row],[Mean Value]]+$W$2</f>
        <v>3.5472497668929703</v>
      </c>
      <c r="J712" s="26">
        <f>Table1689106[[#This Row],[Mean Value]]-($W$2)</f>
        <v>3.467462940289348</v>
      </c>
      <c r="K712" s="8">
        <f>Table1689106[[#This Row],[Mean Value]]+$X$2</f>
        <v>3.5671964735438761</v>
      </c>
      <c r="L712" s="9">
        <f>Table1689106[[#This Row],[Mean Value]]-$X$2</f>
        <v>3.4475162336384422</v>
      </c>
      <c r="M712" s="23" t="str">
        <f t="array" ref="M712">IF(OR(D712&lt;$AF$2, D712&gt;$AE$2), "Yes", "No")</f>
        <v>No</v>
      </c>
      <c r="N712" s="3"/>
      <c r="O712" s="3" t="b">
        <f>AND(Table1689106[[#This Row],[Measured Value]]&gt;Table1689106[[#This Row],[Mean Value]],D711&gt;E711,D710&gt;E710,D709&gt;E709,D708&gt;E708,D707&gt;E707,D706&gt;E706,D705&gt;E705)</f>
        <v>1</v>
      </c>
      <c r="P712" s="3" t="b">
        <f>AND(Table1689106[[#This Row],[Measured Value]]&lt;Table1689106[[#This Row],[Mean Value]],D711&lt;E711,D710&lt;E710,D709&lt;E709,D708&lt;E708,D707&lt;E707,D706&lt;E706,D705&lt;E705)</f>
        <v>0</v>
      </c>
      <c r="Q712" s="3" t="b">
        <f>AND(Table1689106[[#This Row],[Measured Value]]&gt;E711,E711&gt;E710,E710&gt;E709,E709&gt;E708,E708&gt;E707)</f>
        <v>0</v>
      </c>
      <c r="R712" s="3" t="b">
        <f>AND(Table1689106[[#This Row],[Measured Value]]&lt;E711,E711&lt;E710,E710&lt;E709,E709&lt;E708,E708&lt;E707)</f>
        <v>0</v>
      </c>
      <c r="S712" s="3" t="b">
        <f>AND(Table1689106[[#This Row],[Measured Value]]&gt;E711,E711&lt;E710,E710&gt;E709,E709&lt;E708,E708&gt;E707,E707&lt;E706,E706&gt;E705,E705&lt;E704,E704&gt;E703,E703&lt;E702,E702&gt;E701,E701&lt;E700,E700&gt;E699)</f>
        <v>0</v>
      </c>
      <c r="T712" s="3" t="b">
        <f>AND(Table1689106[[#This Row],[Measured Value]]&lt;F711,F711&gt;F710,F710&lt;F709,F709&gt;F708,F708&lt;F707,F707&gt;F706,F706&lt;F705,F705&gt;F704,F704&lt;F703,F703&gt;F702,F702&lt;F701,F701&gt;F700,F700&lt;F699)</f>
        <v>0</v>
      </c>
    </row>
    <row r="713" spans="1:20" x14ac:dyDescent="0.25">
      <c r="A713" s="2">
        <v>43392</v>
      </c>
      <c r="B713" s="17">
        <v>920</v>
      </c>
      <c r="C713" s="21" t="s">
        <v>39</v>
      </c>
      <c r="D713" s="25">
        <v>3.51</v>
      </c>
      <c r="E713" s="22">
        <f>'[1]pH meter #2__083118AM'!$O$2</f>
        <v>3.5073563535911592</v>
      </c>
      <c r="F7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43392.388888888891</v>
      </c>
      <c r="G713" s="6">
        <f>Table1689106[[#This Row],[Mean Value]]+$V$2</f>
        <v>3.527303060242065</v>
      </c>
      <c r="H713" s="6">
        <f>Table1689106[[#This Row],[Mean Value]]-$V$2</f>
        <v>3.4874096469402533</v>
      </c>
      <c r="I713" s="26">
        <f>Table1689106[[#This Row],[Mean Value]]+$W$2</f>
        <v>3.5472497668929703</v>
      </c>
      <c r="J713" s="26">
        <f>Table1689106[[#This Row],[Mean Value]]-($W$2)</f>
        <v>3.467462940289348</v>
      </c>
      <c r="K713" s="8">
        <f>Table1689106[[#This Row],[Mean Value]]+$X$2</f>
        <v>3.5671964735438761</v>
      </c>
      <c r="L713" s="9">
        <f>Table1689106[[#This Row],[Mean Value]]-$X$2</f>
        <v>3.4475162336384422</v>
      </c>
      <c r="M713" s="23" t="str">
        <f t="array" ref="M713">IF(OR(D713&lt;$AF$2, D713&gt;$AE$2), "Yes", "No")</f>
        <v>No</v>
      </c>
      <c r="N713" s="3"/>
      <c r="O713" s="3" t="b">
        <f>AND(Table1689106[[#This Row],[Measured Value]]&gt;Table1689106[[#This Row],[Mean Value]],D712&gt;E712,D711&gt;E711,D710&gt;E710,D709&gt;E709,D708&gt;E708,D707&gt;E707,D706&gt;E706)</f>
        <v>1</v>
      </c>
      <c r="P713" s="3" t="b">
        <f>AND(Table1689106[[#This Row],[Measured Value]]&lt;Table1689106[[#This Row],[Mean Value]],D712&lt;E712,D711&lt;E711,D710&lt;E710,D709&lt;E709,D708&lt;E708,D707&lt;E707,D706&lt;E706)</f>
        <v>0</v>
      </c>
      <c r="Q713" s="3" t="b">
        <f>AND(Table1689106[[#This Row],[Measured Value]]&gt;E712,E712&gt;E711,E711&gt;E710,E710&gt;E709,E709&gt;E708)</f>
        <v>0</v>
      </c>
      <c r="R713" s="3" t="b">
        <f>AND(Table1689106[[#This Row],[Measured Value]]&lt;E712,E712&lt;E711,E711&lt;E710,E710&lt;E709,E709&lt;E708)</f>
        <v>0</v>
      </c>
      <c r="S713" s="3" t="b">
        <f>AND(Table1689106[[#This Row],[Measured Value]]&gt;E712,E712&lt;E711,E711&gt;E710,E710&lt;E709,E709&gt;E708,E708&lt;E707,E707&gt;E706,E706&lt;E705,E705&gt;E704,E704&lt;E703,E703&gt;E702,E702&lt;E701,E701&gt;E700)</f>
        <v>0</v>
      </c>
      <c r="T713" s="3" t="b">
        <f>AND(Table1689106[[#This Row],[Measured Value]]&lt;F712,F712&gt;F711,F711&lt;F710,F710&gt;F709,F709&lt;F708,F708&gt;F707,F707&lt;F706,F706&gt;F705,F705&lt;F704,F704&gt;F703,F703&lt;F702,F702&gt;F701,F701&lt;F700)</f>
        <v>0</v>
      </c>
    </row>
    <row r="714" spans="1:20" x14ac:dyDescent="0.25">
      <c r="A714" s="2">
        <v>43392</v>
      </c>
      <c r="B714" s="17">
        <v>1010</v>
      </c>
      <c r="C714" s="21" t="s">
        <v>30</v>
      </c>
      <c r="D714" s="25">
        <v>3.51</v>
      </c>
      <c r="E714" s="22">
        <f>'[1]pH meter #2__083118AM'!$O$2</f>
        <v>3.5073563535911592</v>
      </c>
      <c r="F7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43392.423611111109</v>
      </c>
      <c r="G714" s="6">
        <f>Table1689106[[#This Row],[Mean Value]]+$V$2</f>
        <v>3.527303060242065</v>
      </c>
      <c r="H714" s="6">
        <f>Table1689106[[#This Row],[Mean Value]]-$V$2</f>
        <v>3.4874096469402533</v>
      </c>
      <c r="I714" s="26">
        <f>Table1689106[[#This Row],[Mean Value]]+$W$2</f>
        <v>3.5472497668929703</v>
      </c>
      <c r="J714" s="26">
        <f>Table1689106[[#This Row],[Mean Value]]-($W$2)</f>
        <v>3.467462940289348</v>
      </c>
      <c r="K714" s="8">
        <f>Table1689106[[#This Row],[Mean Value]]+$X$2</f>
        <v>3.5671964735438761</v>
      </c>
      <c r="L714" s="9">
        <f>Table1689106[[#This Row],[Mean Value]]-$X$2</f>
        <v>3.4475162336384422</v>
      </c>
      <c r="M714" s="23" t="str">
        <f t="array" ref="M714">IF(OR(D714&lt;$AF$2, D714&gt;$AE$2), "Yes", "No")</f>
        <v>No</v>
      </c>
      <c r="N714" s="3"/>
      <c r="O714" s="3" t="b">
        <f>AND(Table1689106[[#This Row],[Measured Value]]&gt;Table1689106[[#This Row],[Mean Value]],D713&gt;E713,D712&gt;E712,D711&gt;E711,D710&gt;E710,D709&gt;E709,D708&gt;E708,D707&gt;E707)</f>
        <v>1</v>
      </c>
      <c r="P714" s="3" t="b">
        <f>AND(Table1689106[[#This Row],[Measured Value]]&lt;Table1689106[[#This Row],[Mean Value]],D713&lt;E713,D712&lt;E712,D711&lt;E711,D710&lt;E710,D709&lt;E709,D708&lt;E708,D707&lt;E707)</f>
        <v>0</v>
      </c>
      <c r="Q714" s="3" t="b">
        <f>AND(Table1689106[[#This Row],[Measured Value]]&gt;E713,E713&gt;E712,E712&gt;E711,E711&gt;E710,E710&gt;E709)</f>
        <v>0</v>
      </c>
      <c r="R714" s="3" t="b">
        <f>AND(Table1689106[[#This Row],[Measured Value]]&lt;E713,E713&lt;E712,E712&lt;E711,E711&lt;E710,E710&lt;E709)</f>
        <v>0</v>
      </c>
      <c r="S714" s="3" t="b">
        <f>AND(Table1689106[[#This Row],[Measured Value]]&gt;E713,E713&lt;E712,E712&gt;E711,E711&lt;E710,E710&gt;E709,E709&lt;E708,E708&gt;E707,E707&lt;E706,E706&gt;E705,E705&lt;E704,E704&gt;E703,E703&lt;E702,E702&gt;E701)</f>
        <v>0</v>
      </c>
      <c r="T714" s="3" t="b">
        <f>AND(Table1689106[[#This Row],[Measured Value]]&lt;F713,F713&gt;F712,F712&lt;F711,F711&gt;F710,F710&lt;F709,F709&gt;F708,F708&lt;F707,F707&gt;F706,F706&lt;F705,F705&gt;F704,F704&lt;F703,F703&gt;F702,F702&lt;F701)</f>
        <v>0</v>
      </c>
    </row>
    <row r="715" spans="1:20" x14ac:dyDescent="0.25">
      <c r="A715" s="2">
        <v>43392</v>
      </c>
      <c r="B715" s="17">
        <v>1039</v>
      </c>
      <c r="C715" s="21" t="s">
        <v>31</v>
      </c>
      <c r="D715" s="25">
        <v>3.51</v>
      </c>
      <c r="E715" s="22">
        <f>'[1]pH meter #2__083118AM'!$O$2</f>
        <v>3.5073563535911592</v>
      </c>
      <c r="F7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43392.443749999999</v>
      </c>
      <c r="G715" s="6">
        <f>Table1689106[[#This Row],[Mean Value]]+$V$2</f>
        <v>3.527303060242065</v>
      </c>
      <c r="H715" s="6">
        <f>Table1689106[[#This Row],[Mean Value]]-$V$2</f>
        <v>3.4874096469402533</v>
      </c>
      <c r="I715" s="26">
        <f>Table1689106[[#This Row],[Mean Value]]+$W$2</f>
        <v>3.5472497668929703</v>
      </c>
      <c r="J715" s="26">
        <f>Table1689106[[#This Row],[Mean Value]]-($W$2)</f>
        <v>3.467462940289348</v>
      </c>
      <c r="K715" s="8">
        <f>Table1689106[[#This Row],[Mean Value]]+$X$2</f>
        <v>3.5671964735438761</v>
      </c>
      <c r="L715" s="9">
        <f>Table1689106[[#This Row],[Mean Value]]-$X$2</f>
        <v>3.4475162336384422</v>
      </c>
      <c r="M715" s="23" t="str">
        <f t="array" ref="M715">IF(OR(D715&lt;$AF$2, D715&gt;$AE$2), "Yes", "No")</f>
        <v>No</v>
      </c>
      <c r="N715" s="3"/>
      <c r="O715" s="3" t="b">
        <f>AND(Table1689106[[#This Row],[Measured Value]]&gt;Table1689106[[#This Row],[Mean Value]],D714&gt;E714,D713&gt;E713,D712&gt;E712,D711&gt;E711,D710&gt;E710,D709&gt;E709,D708&gt;E708)</f>
        <v>1</v>
      </c>
      <c r="P715" s="3" t="b">
        <f>AND(Table1689106[[#This Row],[Measured Value]]&lt;Table1689106[[#This Row],[Mean Value]],D714&lt;E714,D713&lt;E713,D712&lt;E712,D711&lt;E711,D710&lt;E710,D709&lt;E709,D708&lt;E708)</f>
        <v>0</v>
      </c>
      <c r="Q715" s="3" t="b">
        <f>AND(Table1689106[[#This Row],[Measured Value]]&gt;E714,E714&gt;E713,E713&gt;E712,E712&gt;E711,E711&gt;E710)</f>
        <v>0</v>
      </c>
      <c r="R715" s="3" t="b">
        <f>AND(Table1689106[[#This Row],[Measured Value]]&lt;E714,E714&lt;E713,E713&lt;E712,E712&lt;E711,E711&lt;E710)</f>
        <v>0</v>
      </c>
      <c r="S715" s="3" t="b">
        <f>AND(Table1689106[[#This Row],[Measured Value]]&gt;E714,E714&lt;E713,E713&gt;E712,E712&lt;E711,E711&gt;E710,E710&lt;E709,E709&gt;E708,E708&lt;E707,E707&gt;E706,E706&lt;E705,E705&gt;E704,E704&lt;E703,E703&gt;E702)</f>
        <v>0</v>
      </c>
      <c r="T715" s="3" t="b">
        <f>AND(Table1689106[[#This Row],[Measured Value]]&lt;F714,F714&gt;F713,F713&lt;F712,F712&gt;F711,F711&lt;F710,F710&gt;F709,F709&lt;F708,F708&gt;F707,F707&lt;F706,F706&gt;F705,F705&lt;F704,F704&gt;F703,F703&lt;F702)</f>
        <v>0</v>
      </c>
    </row>
    <row r="716" spans="1:20" x14ac:dyDescent="0.25">
      <c r="A716" s="2">
        <v>43392</v>
      </c>
      <c r="B716" s="17">
        <v>1113</v>
      </c>
      <c r="C716" s="21" t="s">
        <v>31</v>
      </c>
      <c r="D716" s="25">
        <v>3.5</v>
      </c>
      <c r="E716" s="22">
        <f>'[1]pH meter #2__083118AM'!$O$2</f>
        <v>3.5073563535911592</v>
      </c>
      <c r="F7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43392.467361111114</v>
      </c>
      <c r="G716" s="6">
        <f>Table1689106[[#This Row],[Mean Value]]+$V$2</f>
        <v>3.527303060242065</v>
      </c>
      <c r="H716" s="6">
        <f>Table1689106[[#This Row],[Mean Value]]-$V$2</f>
        <v>3.4874096469402533</v>
      </c>
      <c r="I716" s="26">
        <f>Table1689106[[#This Row],[Mean Value]]+$W$2</f>
        <v>3.5472497668929703</v>
      </c>
      <c r="J716" s="26">
        <f>Table1689106[[#This Row],[Mean Value]]-($W$2)</f>
        <v>3.467462940289348</v>
      </c>
      <c r="K716" s="8">
        <f>Table1689106[[#This Row],[Mean Value]]+$X$2</f>
        <v>3.5671964735438761</v>
      </c>
      <c r="L716" s="9">
        <f>Table1689106[[#This Row],[Mean Value]]-$X$2</f>
        <v>3.4475162336384422</v>
      </c>
      <c r="M716" s="23" t="str">
        <f t="array" ref="M716">IF(OR(D716&lt;$AF$2, D716&gt;$AE$2), "Yes", "No")</f>
        <v>No</v>
      </c>
      <c r="N716" s="3"/>
      <c r="O716" s="3" t="b">
        <f>AND(Table1689106[[#This Row],[Measured Value]]&gt;Table1689106[[#This Row],[Mean Value]],D715&gt;E715,D714&gt;E714,D713&gt;E713,D712&gt;E712,D711&gt;E711,D710&gt;E710,D709&gt;E709)</f>
        <v>0</v>
      </c>
      <c r="P716" s="3" t="b">
        <f>AND(Table1689106[[#This Row],[Measured Value]]&lt;Table1689106[[#This Row],[Mean Value]],D715&lt;E715,D714&lt;E714,D713&lt;E713,D712&lt;E712,D711&lt;E711,D710&lt;E710,D709&lt;E709)</f>
        <v>0</v>
      </c>
      <c r="Q716" s="3" t="b">
        <f>AND(Table1689106[[#This Row],[Measured Value]]&gt;E715,E715&gt;E714,E714&gt;E713,E713&gt;E712,E712&gt;E711)</f>
        <v>0</v>
      </c>
      <c r="R716" s="3" t="b">
        <f>AND(Table1689106[[#This Row],[Measured Value]]&lt;E715,E715&lt;E714,E714&lt;E713,E713&lt;E712,E712&lt;E711)</f>
        <v>0</v>
      </c>
      <c r="S716" s="3" t="b">
        <f>AND(Table1689106[[#This Row],[Measured Value]]&gt;E715,E715&lt;E714,E714&gt;E713,E713&lt;E712,E712&gt;E711,E711&lt;E710,E710&gt;E709,E709&lt;E708,E708&gt;E707,E707&lt;E706,E706&gt;E705,E705&lt;E704,E704&gt;E703)</f>
        <v>0</v>
      </c>
      <c r="T716" s="3" t="b">
        <f>AND(Table1689106[[#This Row],[Measured Value]]&lt;F715,F715&gt;F714,F714&lt;F713,F713&gt;F712,F712&lt;F711,F711&gt;F710,F710&lt;F709,F709&gt;F708,F708&lt;F707,F707&gt;F706,F706&lt;F705,F705&gt;F704,F704&lt;F703)</f>
        <v>0</v>
      </c>
    </row>
    <row r="717" spans="1:20" x14ac:dyDescent="0.25">
      <c r="A717" s="2">
        <v>43392</v>
      </c>
      <c r="B717" s="17">
        <v>1150</v>
      </c>
      <c r="C717" s="21" t="s">
        <v>40</v>
      </c>
      <c r="D717" s="25">
        <v>3.51</v>
      </c>
      <c r="E717" s="22">
        <f>'[1]pH meter #2__083118AM'!$O$2</f>
        <v>3.5073563535911592</v>
      </c>
      <c r="F7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43392.493055555555</v>
      </c>
      <c r="G717" s="6">
        <f>Table1689106[[#This Row],[Mean Value]]+$V$2</f>
        <v>3.527303060242065</v>
      </c>
      <c r="H717" s="6">
        <f>Table1689106[[#This Row],[Mean Value]]-$V$2</f>
        <v>3.4874096469402533</v>
      </c>
      <c r="I717" s="26">
        <f>Table1689106[[#This Row],[Mean Value]]+$W$2</f>
        <v>3.5472497668929703</v>
      </c>
      <c r="J717" s="26">
        <f>Table1689106[[#This Row],[Mean Value]]-($W$2)</f>
        <v>3.467462940289348</v>
      </c>
      <c r="K717" s="8">
        <f>Table1689106[[#This Row],[Mean Value]]+$X$2</f>
        <v>3.5671964735438761</v>
      </c>
      <c r="L717" s="9">
        <f>Table1689106[[#This Row],[Mean Value]]-$X$2</f>
        <v>3.4475162336384422</v>
      </c>
      <c r="M717" s="23" t="str">
        <f t="array" ref="M717">IF(OR(D717&lt;$AF$2, D717&gt;$AE$2), "Yes", "No")</f>
        <v>No</v>
      </c>
      <c r="N717" s="3"/>
      <c r="O717" s="3" t="b">
        <f>AND(Table1689106[[#This Row],[Measured Value]]&gt;Table1689106[[#This Row],[Mean Value]],D716&gt;E716,D715&gt;E715,D714&gt;E714,D713&gt;E713,D712&gt;E712,D711&gt;E711,D710&gt;E710)</f>
        <v>0</v>
      </c>
      <c r="P717" s="3" t="b">
        <f>AND(Table1689106[[#This Row],[Measured Value]]&lt;Table1689106[[#This Row],[Mean Value]],D716&lt;E716,D715&lt;E715,D714&lt;E714,D713&lt;E713,D712&lt;E712,D711&lt;E711,D710&lt;E710)</f>
        <v>0</v>
      </c>
      <c r="Q717" s="3" t="b">
        <f>AND(Table1689106[[#This Row],[Measured Value]]&gt;E716,E716&gt;E715,E715&gt;E714,E714&gt;E713,E713&gt;E712)</f>
        <v>0</v>
      </c>
      <c r="R717" s="3" t="b">
        <f>AND(Table1689106[[#This Row],[Measured Value]]&lt;E716,E716&lt;E715,E715&lt;E714,E714&lt;E713,E713&lt;E712)</f>
        <v>0</v>
      </c>
      <c r="S717" s="3" t="b">
        <f>AND(Table1689106[[#This Row],[Measured Value]]&gt;E716,E716&lt;E715,E715&gt;E714,E714&lt;E713,E713&gt;E712,E712&lt;E711,E711&gt;E710,E710&lt;E709,E709&gt;E708,E708&lt;E707,E707&gt;E706,E706&lt;E705,E705&gt;E704)</f>
        <v>0</v>
      </c>
      <c r="T717" s="3" t="b">
        <f>AND(Table1689106[[#This Row],[Measured Value]]&lt;F716,F716&gt;F715,F715&lt;F714,F714&gt;F713,F713&lt;F712,F712&gt;F711,F711&lt;F710,F710&gt;F709,F709&lt;F708,F708&gt;F707,F707&lt;F706,F706&gt;F705,F705&lt;F704)</f>
        <v>0</v>
      </c>
    </row>
    <row r="718" spans="1:20" x14ac:dyDescent="0.25">
      <c r="A718" s="2">
        <v>43392</v>
      </c>
      <c r="B718" s="17">
        <v>1255</v>
      </c>
      <c r="C718" s="21" t="s">
        <v>31</v>
      </c>
      <c r="D718" s="25">
        <v>3.5</v>
      </c>
      <c r="E718" s="22">
        <f>'[1]pH meter #2__083118AM'!$O$2</f>
        <v>3.5073563535911592</v>
      </c>
      <c r="F7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43392.538194444445</v>
      </c>
      <c r="G718" s="6">
        <f>Table1689106[[#This Row],[Mean Value]]+$V$2</f>
        <v>3.527303060242065</v>
      </c>
      <c r="H718" s="6">
        <f>Table1689106[[#This Row],[Mean Value]]-$V$2</f>
        <v>3.4874096469402533</v>
      </c>
      <c r="I718" s="26">
        <f>Table1689106[[#This Row],[Mean Value]]+$W$2</f>
        <v>3.5472497668929703</v>
      </c>
      <c r="J718" s="26">
        <f>Table1689106[[#This Row],[Mean Value]]-($W$2)</f>
        <v>3.467462940289348</v>
      </c>
      <c r="K718" s="8">
        <f>Table1689106[[#This Row],[Mean Value]]+$X$2</f>
        <v>3.5671964735438761</v>
      </c>
      <c r="L718" s="9">
        <f>Table1689106[[#This Row],[Mean Value]]-$X$2</f>
        <v>3.4475162336384422</v>
      </c>
      <c r="M718" s="23" t="str">
        <f t="array" ref="M718">IF(OR(D718&lt;$AF$2, D718&gt;$AE$2), "Yes", "No")</f>
        <v>No</v>
      </c>
      <c r="N718" s="3"/>
      <c r="O718" s="3" t="b">
        <f>AND(Table1689106[[#This Row],[Measured Value]]&gt;Table1689106[[#This Row],[Mean Value]],D717&gt;E717,D716&gt;E716,D715&gt;E715,D714&gt;E714,D713&gt;E713,D712&gt;E712,D711&gt;E711)</f>
        <v>0</v>
      </c>
      <c r="P718" s="3" t="b">
        <f>AND(Table1689106[[#This Row],[Measured Value]]&lt;Table1689106[[#This Row],[Mean Value]],D717&lt;E717,D716&lt;E716,D715&lt;E715,D714&lt;E714,D713&lt;E713,D712&lt;E712,D711&lt;E711)</f>
        <v>0</v>
      </c>
      <c r="Q718" s="3" t="b">
        <f>AND(Table1689106[[#This Row],[Measured Value]]&gt;E717,E717&gt;E716,E716&gt;E715,E715&gt;E714,E714&gt;E713)</f>
        <v>0</v>
      </c>
      <c r="R718" s="3" t="b">
        <f>AND(Table1689106[[#This Row],[Measured Value]]&lt;E717,E717&lt;E716,E716&lt;E715,E715&lt;E714,E714&lt;E713)</f>
        <v>0</v>
      </c>
      <c r="S718" s="3" t="b">
        <f>AND(Table1689106[[#This Row],[Measured Value]]&gt;E717,E717&lt;E716,E716&gt;E715,E715&lt;E714,E714&gt;E713,E713&lt;E712,E712&gt;E711,E711&lt;E710,E710&gt;E709,E709&lt;E708,E708&gt;E707,E707&lt;E706,E706&gt;E705)</f>
        <v>0</v>
      </c>
      <c r="T718" s="3" t="b">
        <f>AND(Table1689106[[#This Row],[Measured Value]]&lt;F717,F717&gt;F716,F716&lt;F715,F715&gt;F714,F714&lt;F713,F713&gt;F712,F712&lt;F711,F711&gt;F710,F710&lt;F709,F709&gt;F708,F708&lt;F707,F707&gt;F706,F706&lt;F705)</f>
        <v>0</v>
      </c>
    </row>
    <row r="719" spans="1:20" x14ac:dyDescent="0.25">
      <c r="A719" s="2">
        <v>43392</v>
      </c>
      <c r="B719" s="17">
        <v>1327</v>
      </c>
      <c r="C719" s="21" t="s">
        <v>31</v>
      </c>
      <c r="D719" s="25">
        <v>3.5</v>
      </c>
      <c r="E719" s="22">
        <f>'[1]pH meter #2__083118AM'!$O$2</f>
        <v>3.5073563535911592</v>
      </c>
      <c r="F7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43392.560416666667</v>
      </c>
      <c r="G719" s="6">
        <f>Table1689106[[#This Row],[Mean Value]]+$V$2</f>
        <v>3.527303060242065</v>
      </c>
      <c r="H719" s="6">
        <f>Table1689106[[#This Row],[Mean Value]]-$V$2</f>
        <v>3.4874096469402533</v>
      </c>
      <c r="I719" s="26">
        <f>Table1689106[[#This Row],[Mean Value]]+$W$2</f>
        <v>3.5472497668929703</v>
      </c>
      <c r="J719" s="26">
        <f>Table1689106[[#This Row],[Mean Value]]-($W$2)</f>
        <v>3.467462940289348</v>
      </c>
      <c r="K719" s="8">
        <f>Table1689106[[#This Row],[Mean Value]]+$X$2</f>
        <v>3.5671964735438761</v>
      </c>
      <c r="L719" s="9">
        <f>Table1689106[[#This Row],[Mean Value]]-$X$2</f>
        <v>3.4475162336384422</v>
      </c>
      <c r="M719" s="23" t="str">
        <f t="array" ref="M719">IF(OR(D719&lt;$AF$2, D719&gt;$AE$2), "Yes", "No")</f>
        <v>No</v>
      </c>
      <c r="N719" s="3"/>
      <c r="O719" s="3" t="b">
        <f>AND(Table1689106[[#This Row],[Measured Value]]&gt;Table1689106[[#This Row],[Mean Value]],D718&gt;E718,D717&gt;E717,D716&gt;E716,D715&gt;E715,D714&gt;E714,D713&gt;E713,D712&gt;E712)</f>
        <v>0</v>
      </c>
      <c r="P719" s="3" t="b">
        <f>AND(Table1689106[[#This Row],[Measured Value]]&lt;Table1689106[[#This Row],[Mean Value]],D718&lt;E718,D717&lt;E717,D716&lt;E716,D715&lt;E715,D714&lt;E714,D713&lt;E713,D712&lt;E712)</f>
        <v>0</v>
      </c>
      <c r="Q719" s="3" t="b">
        <f>AND(Table1689106[[#This Row],[Measured Value]]&gt;E718,E718&gt;E717,E717&gt;E716,E716&gt;E715,E715&gt;E714)</f>
        <v>0</v>
      </c>
      <c r="R719" s="3" t="b">
        <f>AND(Table1689106[[#This Row],[Measured Value]]&lt;E718,E718&lt;E717,E717&lt;E716,E716&lt;E715,E715&lt;E714)</f>
        <v>0</v>
      </c>
      <c r="S719" s="3" t="b">
        <f>AND(Table1689106[[#This Row],[Measured Value]]&gt;E718,E718&lt;E717,E717&gt;E716,E716&lt;E715,E715&gt;E714,E714&lt;E713,E713&gt;E712,E712&lt;E711,E711&gt;E710,E710&lt;E709,E709&gt;E708,E708&lt;E707,E707&gt;E706)</f>
        <v>0</v>
      </c>
      <c r="T719" s="3" t="b">
        <f>AND(Table1689106[[#This Row],[Measured Value]]&lt;F718,F718&gt;F717,F717&lt;F716,F716&gt;F715,F715&lt;F714,F714&gt;F713,F713&lt;F712,F712&gt;F711,F711&lt;F710,F710&gt;F709,F709&lt;F708,F708&gt;F707,F707&lt;F706)</f>
        <v>0</v>
      </c>
    </row>
    <row r="720" spans="1:20" x14ac:dyDescent="0.25">
      <c r="A720" s="2">
        <v>43392</v>
      </c>
      <c r="B720" s="17">
        <v>1413</v>
      </c>
      <c r="C720" s="21" t="s">
        <v>40</v>
      </c>
      <c r="D720" s="25">
        <v>3.52</v>
      </c>
      <c r="E720" s="22">
        <f>'[1]pH meter #2__083118AM'!$O$2</f>
        <v>3.5073563535911592</v>
      </c>
      <c r="F7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43392.592361111114</v>
      </c>
      <c r="G720" s="6">
        <f>Table1689106[[#This Row],[Mean Value]]+$V$2</f>
        <v>3.527303060242065</v>
      </c>
      <c r="H720" s="6">
        <f>Table1689106[[#This Row],[Mean Value]]-$V$2</f>
        <v>3.4874096469402533</v>
      </c>
      <c r="I720" s="26">
        <f>Table1689106[[#This Row],[Mean Value]]+$W$2</f>
        <v>3.5472497668929703</v>
      </c>
      <c r="J720" s="26">
        <f>Table1689106[[#This Row],[Mean Value]]-($W$2)</f>
        <v>3.467462940289348</v>
      </c>
      <c r="K720" s="8">
        <f>Table1689106[[#This Row],[Mean Value]]+$X$2</f>
        <v>3.5671964735438761</v>
      </c>
      <c r="L720" s="9">
        <f>Table1689106[[#This Row],[Mean Value]]-$X$2</f>
        <v>3.4475162336384422</v>
      </c>
      <c r="M720" s="23" t="str">
        <f t="array" ref="M720">IF(OR(D720&lt;$AF$2, D720&gt;$AE$2), "Yes", "No")</f>
        <v>No</v>
      </c>
      <c r="N720" s="3"/>
      <c r="O720" s="3" t="b">
        <f>AND(Table1689106[[#This Row],[Measured Value]]&gt;Table1689106[[#This Row],[Mean Value]],D719&gt;E719,D718&gt;E718,D717&gt;E717,D716&gt;E716,D715&gt;E715,D714&gt;E714,D713&gt;E713)</f>
        <v>0</v>
      </c>
      <c r="P720" s="3" t="b">
        <f>AND(Table1689106[[#This Row],[Measured Value]]&lt;Table1689106[[#This Row],[Mean Value]],D719&lt;E719,D718&lt;E718,D717&lt;E717,D716&lt;E716,D715&lt;E715,D714&lt;E714,D713&lt;E713)</f>
        <v>0</v>
      </c>
      <c r="Q720" s="3" t="b">
        <f>AND(Table1689106[[#This Row],[Measured Value]]&gt;E719,E719&gt;E718,E718&gt;E717,E717&gt;E716,E716&gt;E715)</f>
        <v>0</v>
      </c>
      <c r="R720" s="3" t="b">
        <f>AND(Table1689106[[#This Row],[Measured Value]]&lt;E719,E719&lt;E718,E718&lt;E717,E717&lt;E716,E716&lt;E715)</f>
        <v>0</v>
      </c>
      <c r="S720" s="3" t="b">
        <f>AND(Table1689106[[#This Row],[Measured Value]]&gt;E719,E719&lt;E718,E718&gt;E717,E717&lt;E716,E716&gt;E715,E715&lt;E714,E714&gt;E713,E713&lt;E712,E712&gt;E711,E711&lt;E710,E710&gt;E709,E709&lt;E708,E708&gt;E707)</f>
        <v>0</v>
      </c>
      <c r="T720" s="3" t="b">
        <f>AND(Table1689106[[#This Row],[Measured Value]]&lt;F719,F719&gt;F718,F718&lt;F717,F717&gt;F716,F716&lt;F715,F715&gt;F714,F714&lt;F713,F713&gt;F712,F712&lt;F711,F711&gt;F710,F710&lt;F709,F709&gt;F708,F708&lt;F707)</f>
        <v>0</v>
      </c>
    </row>
    <row r="721" spans="1:20" x14ac:dyDescent="0.25">
      <c r="A721" s="2">
        <v>43392</v>
      </c>
      <c r="B721" s="17">
        <v>1444</v>
      </c>
      <c r="C721" s="21" t="s">
        <v>26</v>
      </c>
      <c r="D721" s="25">
        <v>3.49</v>
      </c>
      <c r="E721" s="22">
        <f>'[1]pH meter #2__083118AM'!$O$2</f>
        <v>3.5073563535911592</v>
      </c>
      <c r="F7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43392.613888888889</v>
      </c>
      <c r="G721" s="6">
        <f>Table1689106[[#This Row],[Mean Value]]+$V$2</f>
        <v>3.527303060242065</v>
      </c>
      <c r="H721" s="6">
        <f>Table1689106[[#This Row],[Mean Value]]-$V$2</f>
        <v>3.4874096469402533</v>
      </c>
      <c r="I721" s="26">
        <f>Table1689106[[#This Row],[Mean Value]]+$W$2</f>
        <v>3.5472497668929703</v>
      </c>
      <c r="J721" s="26">
        <f>Table1689106[[#This Row],[Mean Value]]-($W$2)</f>
        <v>3.467462940289348</v>
      </c>
      <c r="K721" s="8">
        <f>Table1689106[[#This Row],[Mean Value]]+$X$2</f>
        <v>3.5671964735438761</v>
      </c>
      <c r="L721" s="9">
        <f>Table1689106[[#This Row],[Mean Value]]-$X$2</f>
        <v>3.4475162336384422</v>
      </c>
      <c r="M721" s="23" t="str">
        <f t="array" ref="M721">IF(OR(D721&lt;$AF$2, D721&gt;$AE$2), "Yes", "No")</f>
        <v>No</v>
      </c>
      <c r="N721" s="3"/>
      <c r="O721" s="3" t="b">
        <f>AND(Table1689106[[#This Row],[Measured Value]]&gt;Table1689106[[#This Row],[Mean Value]],D720&gt;E720,D719&gt;E719,D718&gt;E718,D717&gt;E717,D716&gt;E716,D715&gt;E715,D714&gt;E714)</f>
        <v>0</v>
      </c>
      <c r="P721" s="3" t="b">
        <f>AND(Table1689106[[#This Row],[Measured Value]]&lt;Table1689106[[#This Row],[Mean Value]],D720&lt;E720,D719&lt;E719,D718&lt;E718,D717&lt;E717,D716&lt;E716,D715&lt;E715,D714&lt;E714)</f>
        <v>0</v>
      </c>
      <c r="Q721" s="3" t="b">
        <f>AND(Table1689106[[#This Row],[Measured Value]]&gt;E720,E720&gt;E719,E719&gt;E718,E718&gt;E717,E717&gt;E716)</f>
        <v>0</v>
      </c>
      <c r="R721" s="3" t="b">
        <f>AND(Table1689106[[#This Row],[Measured Value]]&lt;E720,E720&lt;E719,E719&lt;E718,E718&lt;E717,E717&lt;E716)</f>
        <v>0</v>
      </c>
      <c r="S721" s="3" t="b">
        <f>AND(Table1689106[[#This Row],[Measured Value]]&gt;E720,E720&lt;E719,E719&gt;E718,E718&lt;E717,E717&gt;E716,E716&lt;E715,E715&gt;E714,E714&lt;E713,E713&gt;E712,E712&lt;E711,E711&gt;E710,E710&lt;E709,E709&gt;E708)</f>
        <v>0</v>
      </c>
      <c r="T721" s="3" t="b">
        <f>AND(Table1689106[[#This Row],[Measured Value]]&lt;F720,F720&gt;F719,F719&lt;F718,F718&gt;F717,F717&lt;F716,F716&gt;F715,F715&lt;F714,F714&gt;F713,F713&lt;F712,F712&gt;F711,F711&lt;F710,F710&gt;F709,F709&lt;F708)</f>
        <v>0</v>
      </c>
    </row>
    <row r="722" spans="1:20" x14ac:dyDescent="0.25">
      <c r="A722" s="2">
        <v>43392</v>
      </c>
      <c r="B722" s="17">
        <v>1512</v>
      </c>
      <c r="C722" s="21" t="s">
        <v>44</v>
      </c>
      <c r="D722" s="25">
        <v>3.5</v>
      </c>
      <c r="E722" s="22">
        <f>'[1]pH meter #2__083118AM'!$O$2</f>
        <v>3.5073563535911592</v>
      </c>
      <c r="F7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43392.633333333331</v>
      </c>
      <c r="G722" s="6">
        <f>Table1689106[[#This Row],[Mean Value]]+$V$2</f>
        <v>3.527303060242065</v>
      </c>
      <c r="H722" s="6">
        <f>Table1689106[[#This Row],[Mean Value]]-$V$2</f>
        <v>3.4874096469402533</v>
      </c>
      <c r="I722" s="26">
        <f>Table1689106[[#This Row],[Mean Value]]+$W$2</f>
        <v>3.5472497668929703</v>
      </c>
      <c r="J722" s="26">
        <f>Table1689106[[#This Row],[Mean Value]]-($W$2)</f>
        <v>3.467462940289348</v>
      </c>
      <c r="K722" s="8">
        <f>Table1689106[[#This Row],[Mean Value]]+$X$2</f>
        <v>3.5671964735438761</v>
      </c>
      <c r="L722" s="9">
        <f>Table1689106[[#This Row],[Mean Value]]-$X$2</f>
        <v>3.4475162336384422</v>
      </c>
      <c r="M722" s="23" t="str">
        <f t="array" ref="M722">IF(OR(D722&lt;$AF$2, D722&gt;$AE$2), "Yes", "No")</f>
        <v>No</v>
      </c>
      <c r="N722" s="3"/>
      <c r="O722" s="3" t="b">
        <f>AND(Table1689106[[#This Row],[Measured Value]]&gt;Table1689106[[#This Row],[Mean Value]],D721&gt;E721,D720&gt;E720,D719&gt;E719,D718&gt;E718,D717&gt;E717,D716&gt;E716,D715&gt;E715)</f>
        <v>0</v>
      </c>
      <c r="P722" s="3" t="b">
        <f>AND(Table1689106[[#This Row],[Measured Value]]&lt;Table1689106[[#This Row],[Mean Value]],D721&lt;E721,D720&lt;E720,D719&lt;E719,D718&lt;E718,D717&lt;E717,D716&lt;E716,D715&lt;E715)</f>
        <v>0</v>
      </c>
      <c r="Q722" s="3" t="b">
        <f>AND(Table1689106[[#This Row],[Measured Value]]&gt;E721,E721&gt;E720,E720&gt;E719,E719&gt;E718,E718&gt;E717)</f>
        <v>0</v>
      </c>
      <c r="R722" s="3" t="b">
        <f>AND(Table1689106[[#This Row],[Measured Value]]&lt;E721,E721&lt;E720,E720&lt;E719,E719&lt;E718,E718&lt;E717)</f>
        <v>0</v>
      </c>
      <c r="S722" s="3" t="b">
        <f>AND(Table1689106[[#This Row],[Measured Value]]&gt;E721,E721&lt;E720,E720&gt;E719,E719&lt;E718,E718&gt;E717,E717&lt;E716,E716&gt;E715,E715&lt;E714,E714&gt;E713,E713&lt;E712,E712&gt;E711,E711&lt;E710,E710&gt;E709)</f>
        <v>0</v>
      </c>
      <c r="T722" s="3" t="b">
        <f>AND(Table1689106[[#This Row],[Measured Value]]&lt;F721,F721&gt;F720,F720&lt;F719,F719&gt;F718,F718&lt;F717,F717&gt;F716,F716&lt;F715,F715&gt;F714,F714&lt;F713,F713&gt;F712,F712&lt;F711,F711&gt;F710,F710&lt;F709)</f>
        <v>0</v>
      </c>
    </row>
    <row r="723" spans="1:20" x14ac:dyDescent="0.25">
      <c r="A723" s="2">
        <v>43392</v>
      </c>
      <c r="B723" s="17">
        <v>1604</v>
      </c>
      <c r="C723" s="21" t="s">
        <v>51</v>
      </c>
      <c r="D723" s="25">
        <v>3.49</v>
      </c>
      <c r="E723" s="22">
        <f>'[1]pH meter #2__083118AM'!$O$2</f>
        <v>3.5073563535911592</v>
      </c>
      <c r="F7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43392.669444444444</v>
      </c>
      <c r="G723" s="6">
        <f>Table1689106[[#This Row],[Mean Value]]+$V$2</f>
        <v>3.527303060242065</v>
      </c>
      <c r="H723" s="6">
        <f>Table1689106[[#This Row],[Mean Value]]-$V$2</f>
        <v>3.4874096469402533</v>
      </c>
      <c r="I723" s="26">
        <f>Table1689106[[#This Row],[Mean Value]]+$W$2</f>
        <v>3.5472497668929703</v>
      </c>
      <c r="J723" s="26">
        <f>Table1689106[[#This Row],[Mean Value]]-($W$2)</f>
        <v>3.467462940289348</v>
      </c>
      <c r="K723" s="8">
        <f>Table1689106[[#This Row],[Mean Value]]+$X$2</f>
        <v>3.5671964735438761</v>
      </c>
      <c r="L723" s="9">
        <f>Table1689106[[#This Row],[Mean Value]]-$X$2</f>
        <v>3.4475162336384422</v>
      </c>
      <c r="M723" s="23" t="str">
        <f t="array" ref="M723">IF(OR(D723&lt;$AF$2, D723&gt;$AE$2), "Yes", "No")</f>
        <v>No</v>
      </c>
      <c r="N723" s="3"/>
      <c r="O723" s="3" t="b">
        <f>AND(Table1689106[[#This Row],[Measured Value]]&gt;Table1689106[[#This Row],[Mean Value]],D722&gt;E722,D721&gt;E721,D720&gt;E720,D719&gt;E719,D718&gt;E718,D717&gt;E717,D716&gt;E716)</f>
        <v>0</v>
      </c>
      <c r="P723" s="3" t="b">
        <f>AND(Table1689106[[#This Row],[Measured Value]]&lt;Table1689106[[#This Row],[Mean Value]],D722&lt;E722,D721&lt;E721,D720&lt;E720,D719&lt;E719,D718&lt;E718,D717&lt;E717,D716&lt;E716)</f>
        <v>0</v>
      </c>
      <c r="Q723" s="3" t="b">
        <f>AND(Table1689106[[#This Row],[Measured Value]]&gt;E722,E722&gt;E721,E721&gt;E720,E720&gt;E719,E719&gt;E718)</f>
        <v>0</v>
      </c>
      <c r="R723" s="3" t="b">
        <f>AND(Table1689106[[#This Row],[Measured Value]]&lt;E722,E722&lt;E721,E721&lt;E720,E720&lt;E719,E719&lt;E718)</f>
        <v>0</v>
      </c>
      <c r="S723" s="3" t="b">
        <f>AND(Table1689106[[#This Row],[Measured Value]]&gt;E722,E722&lt;E721,E721&gt;E720,E720&lt;E719,E719&gt;E718,E718&lt;E717,E717&gt;E716,E716&lt;E715,E715&gt;E714,E714&lt;E713,E713&gt;E712,E712&lt;E711,E711&gt;E710)</f>
        <v>0</v>
      </c>
      <c r="T723" s="3" t="b">
        <f>AND(Table1689106[[#This Row],[Measured Value]]&lt;F722,F722&gt;F721,F721&lt;F720,F720&gt;F719,F719&lt;F718,F718&gt;F717,F717&lt;F716,F716&gt;F715,F715&lt;F714,F714&gt;F713,F713&lt;F712,F712&gt;F711,F711&lt;F710)</f>
        <v>0</v>
      </c>
    </row>
    <row r="724" spans="1:20" x14ac:dyDescent="0.25">
      <c r="A724" s="2">
        <v>43392</v>
      </c>
      <c r="B724" s="17">
        <v>1640</v>
      </c>
      <c r="C724" s="21" t="s">
        <v>44</v>
      </c>
      <c r="D724" s="25">
        <v>3.5</v>
      </c>
      <c r="E724" s="22">
        <f>'[1]pH meter #2__083118AM'!$O$2</f>
        <v>3.5073563535911592</v>
      </c>
      <c r="F7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43392.694444444445</v>
      </c>
      <c r="G724" s="6">
        <f>Table1689106[[#This Row],[Mean Value]]+$V$2</f>
        <v>3.527303060242065</v>
      </c>
      <c r="H724" s="6">
        <f>Table1689106[[#This Row],[Mean Value]]-$V$2</f>
        <v>3.4874096469402533</v>
      </c>
      <c r="I724" s="26">
        <f>Table1689106[[#This Row],[Mean Value]]+$W$2</f>
        <v>3.5472497668929703</v>
      </c>
      <c r="J724" s="26">
        <f>Table1689106[[#This Row],[Mean Value]]-($W$2)</f>
        <v>3.467462940289348</v>
      </c>
      <c r="K724" s="8">
        <f>Table1689106[[#This Row],[Mean Value]]+$X$2</f>
        <v>3.5671964735438761</v>
      </c>
      <c r="L724" s="9">
        <f>Table1689106[[#This Row],[Mean Value]]-$X$2</f>
        <v>3.4475162336384422</v>
      </c>
      <c r="M724" s="23" t="str">
        <f t="array" ref="M724">IF(OR(D724&lt;$AF$2, D724&gt;$AE$2), "Yes", "No")</f>
        <v>No</v>
      </c>
      <c r="N724" s="3"/>
      <c r="O724" s="3" t="b">
        <f>AND(Table1689106[[#This Row],[Measured Value]]&gt;Table1689106[[#This Row],[Mean Value]],D723&gt;E723,D722&gt;E722,D721&gt;E721,D720&gt;E720,D719&gt;E719,D718&gt;E718,D717&gt;E717)</f>
        <v>0</v>
      </c>
      <c r="P724" s="3" t="b">
        <f>AND(Table1689106[[#This Row],[Measured Value]]&lt;Table1689106[[#This Row],[Mean Value]],D723&lt;E723,D722&lt;E722,D721&lt;E721,D720&lt;E720,D719&lt;E719,D718&lt;E718,D717&lt;E717)</f>
        <v>0</v>
      </c>
      <c r="Q724" s="3" t="b">
        <f>AND(Table1689106[[#This Row],[Measured Value]]&gt;E723,E723&gt;E722,E722&gt;E721,E721&gt;E720,E720&gt;E719)</f>
        <v>0</v>
      </c>
      <c r="R724" s="3" t="b">
        <f>AND(Table1689106[[#This Row],[Measured Value]]&lt;E723,E723&lt;E722,E722&lt;E721,E721&lt;E720,E720&lt;E719)</f>
        <v>0</v>
      </c>
      <c r="S724" s="3" t="b">
        <f>AND(Table1689106[[#This Row],[Measured Value]]&gt;E723,E723&lt;E722,E722&gt;E721,E721&lt;E720,E720&gt;E719,E719&lt;E718,E718&gt;E717,E717&lt;E716,E716&gt;E715,E715&lt;E714,E714&gt;E713,E713&lt;E712,E712&gt;E711)</f>
        <v>0</v>
      </c>
      <c r="T724" s="3" t="b">
        <f>AND(Table1689106[[#This Row],[Measured Value]]&lt;F723,F723&gt;F722,F722&lt;F721,F721&gt;F720,F720&lt;F719,F719&gt;F718,F718&lt;F717,F717&gt;F716,F716&lt;F715,F715&gt;F714,F714&lt;F713,F713&gt;F712,F712&lt;F711)</f>
        <v>0</v>
      </c>
    </row>
    <row r="725" spans="1:20" x14ac:dyDescent="0.25">
      <c r="A725" s="2">
        <v>43392</v>
      </c>
      <c r="B725" s="17">
        <v>1721</v>
      </c>
      <c r="C725" s="21" t="s">
        <v>26</v>
      </c>
      <c r="D725" s="25">
        <v>3.51</v>
      </c>
      <c r="E725" s="22">
        <f>'[1]pH meter #2__083118AM'!$O$2</f>
        <v>3.5073563535911592</v>
      </c>
      <c r="F7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43392.722916666666</v>
      </c>
      <c r="G725" s="6">
        <f>Table1689106[[#This Row],[Mean Value]]+$V$2</f>
        <v>3.527303060242065</v>
      </c>
      <c r="H725" s="6">
        <f>Table1689106[[#This Row],[Mean Value]]-$V$2</f>
        <v>3.4874096469402533</v>
      </c>
      <c r="I725" s="26">
        <f>Table1689106[[#This Row],[Mean Value]]+$W$2</f>
        <v>3.5472497668929703</v>
      </c>
      <c r="J725" s="26">
        <f>Table1689106[[#This Row],[Mean Value]]-($W$2)</f>
        <v>3.467462940289348</v>
      </c>
      <c r="K725" s="8">
        <f>Table1689106[[#This Row],[Mean Value]]+$X$2</f>
        <v>3.5671964735438761</v>
      </c>
      <c r="L725" s="9">
        <f>Table1689106[[#This Row],[Mean Value]]-$X$2</f>
        <v>3.4475162336384422</v>
      </c>
      <c r="M725" s="23" t="str">
        <f t="array" ref="M725">IF(OR(D725&lt;$AF$2, D725&gt;$AE$2), "Yes", "No")</f>
        <v>No</v>
      </c>
      <c r="N725" s="3"/>
      <c r="O725" s="3" t="b">
        <f>AND(Table1689106[[#This Row],[Measured Value]]&gt;Table1689106[[#This Row],[Mean Value]],D724&gt;E724,D723&gt;E723,D722&gt;E722,D721&gt;E721,D720&gt;E720,D719&gt;E719,D718&gt;E718)</f>
        <v>0</v>
      </c>
      <c r="P725" s="3" t="b">
        <f>AND(Table1689106[[#This Row],[Measured Value]]&lt;Table1689106[[#This Row],[Mean Value]],D724&lt;E724,D723&lt;E723,D722&lt;E722,D721&lt;E721,D720&lt;E720,D719&lt;E719,D718&lt;E718)</f>
        <v>0</v>
      </c>
      <c r="Q725" s="3" t="b">
        <f>AND(Table1689106[[#This Row],[Measured Value]]&gt;E724,E724&gt;E723,E723&gt;E722,E722&gt;E721,E721&gt;E720)</f>
        <v>0</v>
      </c>
      <c r="R725" s="3" t="b">
        <f>AND(Table1689106[[#This Row],[Measured Value]]&lt;E724,E724&lt;E723,E723&lt;E722,E722&lt;E721,E721&lt;E720)</f>
        <v>0</v>
      </c>
      <c r="S725" s="3" t="b">
        <f>AND(Table1689106[[#This Row],[Measured Value]]&gt;E724,E724&lt;E723,E723&gt;E722,E722&lt;E721,E721&gt;E720,E720&lt;E719,E719&gt;E718,E718&lt;E717,E717&gt;E716,E716&lt;E715,E715&gt;E714,E714&lt;E713,E713&gt;E712)</f>
        <v>0</v>
      </c>
      <c r="T725" s="3" t="b">
        <f>AND(Table1689106[[#This Row],[Measured Value]]&lt;F724,F724&gt;F723,F723&lt;F722,F722&gt;F721,F721&lt;F720,F720&gt;F719,F719&lt;F718,F718&gt;F717,F717&lt;F716,F716&gt;F715,F715&lt;F714,F714&gt;F713,F713&lt;F712)</f>
        <v>0</v>
      </c>
    </row>
    <row r="726" spans="1:20" x14ac:dyDescent="0.25">
      <c r="A726" s="2">
        <v>43392</v>
      </c>
      <c r="B726" s="17">
        <v>1735</v>
      </c>
      <c r="C726" s="21" t="s">
        <v>51</v>
      </c>
      <c r="D726" s="25">
        <v>3.51</v>
      </c>
      <c r="E726" s="22">
        <f>'[1]pH meter #2__083118AM'!$O$2</f>
        <v>3.5073563535911592</v>
      </c>
      <c r="F7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43392.732638888891</v>
      </c>
      <c r="G726" s="6">
        <f>Table1689106[[#This Row],[Mean Value]]+$V$2</f>
        <v>3.527303060242065</v>
      </c>
      <c r="H726" s="6">
        <f>Table1689106[[#This Row],[Mean Value]]-$V$2</f>
        <v>3.4874096469402533</v>
      </c>
      <c r="I726" s="26">
        <f>Table1689106[[#This Row],[Mean Value]]+$W$2</f>
        <v>3.5472497668929703</v>
      </c>
      <c r="J726" s="26">
        <f>Table1689106[[#This Row],[Mean Value]]-($W$2)</f>
        <v>3.467462940289348</v>
      </c>
      <c r="K726" s="8">
        <f>Table1689106[[#This Row],[Mean Value]]+$X$2</f>
        <v>3.5671964735438761</v>
      </c>
      <c r="L726" s="9">
        <f>Table1689106[[#This Row],[Mean Value]]-$X$2</f>
        <v>3.4475162336384422</v>
      </c>
      <c r="M726" s="23" t="str">
        <f t="array" ref="M726">IF(OR(D726&lt;$AF$2, D726&gt;$AE$2), "Yes", "No")</f>
        <v>No</v>
      </c>
      <c r="N726" s="3"/>
      <c r="O726" s="3" t="b">
        <f>AND(Table1689106[[#This Row],[Measured Value]]&gt;Table1689106[[#This Row],[Mean Value]],D725&gt;E725,D724&gt;E724,D723&gt;E723,D722&gt;E722,D721&gt;E721,D720&gt;E720,D719&gt;E719)</f>
        <v>0</v>
      </c>
      <c r="P726" s="3" t="b">
        <f>AND(Table1689106[[#This Row],[Measured Value]]&lt;Table1689106[[#This Row],[Mean Value]],D725&lt;E725,D724&lt;E724,D723&lt;E723,D722&lt;E722,D721&lt;E721,D720&lt;E720,D719&lt;E719)</f>
        <v>0</v>
      </c>
      <c r="Q726" s="3" t="b">
        <f>AND(Table1689106[[#This Row],[Measured Value]]&gt;E725,E725&gt;E724,E724&gt;E723,E723&gt;E722,E722&gt;E721)</f>
        <v>0</v>
      </c>
      <c r="R726" s="3" t="b">
        <f>AND(Table1689106[[#This Row],[Measured Value]]&lt;E725,E725&lt;E724,E724&lt;E723,E723&lt;E722,E722&lt;E721)</f>
        <v>0</v>
      </c>
      <c r="S726" s="3" t="b">
        <f>AND(Table1689106[[#This Row],[Measured Value]]&gt;E725,E725&lt;E724,E724&gt;E723,E723&lt;E722,E722&gt;E721,E721&lt;E720,E720&gt;E719,E719&lt;E718,E718&gt;E717,E717&lt;E716,E716&gt;E715,E715&lt;E714,E714&gt;E713)</f>
        <v>0</v>
      </c>
      <c r="T726" s="3" t="b">
        <f>AND(Table1689106[[#This Row],[Measured Value]]&lt;F725,F725&gt;F724,F724&lt;F723,F723&gt;F722,F722&lt;F721,F721&gt;F720,F720&lt;F719,F719&gt;F718,F718&lt;F717,F717&gt;F716,F716&lt;F715,F715&gt;F714,F714&lt;F713)</f>
        <v>0</v>
      </c>
    </row>
    <row r="727" spans="1:20" x14ac:dyDescent="0.25">
      <c r="A727" s="2">
        <v>43392</v>
      </c>
      <c r="B727" s="17">
        <v>1914</v>
      </c>
      <c r="C727" s="21" t="s">
        <v>27</v>
      </c>
      <c r="D727" s="25">
        <v>3.51</v>
      </c>
      <c r="E727" s="22">
        <f>'[1]pH meter #2__083118AM'!$O$2</f>
        <v>3.5073563535911592</v>
      </c>
      <c r="F7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43392.801388888889</v>
      </c>
      <c r="G727" s="6">
        <f>Table1689106[[#This Row],[Mean Value]]+$V$2</f>
        <v>3.527303060242065</v>
      </c>
      <c r="H727" s="6">
        <f>Table1689106[[#This Row],[Mean Value]]-$V$2</f>
        <v>3.4874096469402533</v>
      </c>
      <c r="I727" s="26">
        <f>Table1689106[[#This Row],[Mean Value]]+$W$2</f>
        <v>3.5472497668929703</v>
      </c>
      <c r="J727" s="26">
        <f>Table1689106[[#This Row],[Mean Value]]-($W$2)</f>
        <v>3.467462940289348</v>
      </c>
      <c r="K727" s="8">
        <f>Table1689106[[#This Row],[Mean Value]]+$X$2</f>
        <v>3.5671964735438761</v>
      </c>
      <c r="L727" s="9">
        <f>Table1689106[[#This Row],[Mean Value]]-$X$2</f>
        <v>3.4475162336384422</v>
      </c>
      <c r="M727" s="23" t="str">
        <f t="array" ref="M727">IF(OR(D727&lt;$AF$2, D727&gt;$AE$2), "Yes", "No")</f>
        <v>No</v>
      </c>
      <c r="N727" s="3"/>
      <c r="O727" s="3" t="b">
        <f>AND(Table1689106[[#This Row],[Measured Value]]&gt;Table1689106[[#This Row],[Mean Value]],D726&gt;E726,D725&gt;E725,D724&gt;E724,D723&gt;E723,D722&gt;E722,D721&gt;E721,D720&gt;E720)</f>
        <v>0</v>
      </c>
      <c r="P727" s="3" t="b">
        <f>AND(Table1689106[[#This Row],[Measured Value]]&lt;Table1689106[[#This Row],[Mean Value]],D726&lt;E726,D725&lt;E725,D724&lt;E724,D723&lt;E723,D722&lt;E722,D721&lt;E721,D720&lt;E720)</f>
        <v>0</v>
      </c>
      <c r="Q727" s="3" t="b">
        <f>AND(Table1689106[[#This Row],[Measured Value]]&gt;E726,E726&gt;E725,E725&gt;E724,E724&gt;E723,E723&gt;E722)</f>
        <v>0</v>
      </c>
      <c r="R727" s="3" t="b">
        <f>AND(Table1689106[[#This Row],[Measured Value]]&lt;E726,E726&lt;E725,E725&lt;E724,E724&lt;E723,E723&lt;E722)</f>
        <v>0</v>
      </c>
      <c r="S727" s="3" t="b">
        <f>AND(Table1689106[[#This Row],[Measured Value]]&gt;E726,E726&lt;E725,E725&gt;E724,E724&lt;E723,E723&gt;E722,E722&lt;E721,E721&gt;E720,E720&lt;E719,E719&gt;E718,E718&lt;E717,E717&gt;E716,E716&lt;E715,E715&gt;E714)</f>
        <v>0</v>
      </c>
      <c r="T727" s="3" t="b">
        <f>AND(Table1689106[[#This Row],[Measured Value]]&lt;F726,F726&gt;F725,F725&lt;F724,F724&gt;F723,F723&lt;F722,F722&gt;F721,F721&lt;F720,F720&gt;F719,F719&lt;F718,F718&gt;F717,F717&lt;F716,F716&gt;F715,F715&lt;F714)</f>
        <v>0</v>
      </c>
    </row>
    <row r="728" spans="1:20" x14ac:dyDescent="0.25">
      <c r="A728" s="2">
        <v>43392</v>
      </c>
      <c r="B728" s="17">
        <v>1956</v>
      </c>
      <c r="C728" s="21" t="s">
        <v>27</v>
      </c>
      <c r="D728" s="25">
        <v>3.53</v>
      </c>
      <c r="E728" s="22">
        <f>'[1]pH meter #2__083118AM'!$O$2</f>
        <v>3.5073563535911592</v>
      </c>
      <c r="F7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43392.830555555556</v>
      </c>
      <c r="G728" s="6">
        <f>Table1689106[[#This Row],[Mean Value]]+$V$2</f>
        <v>3.527303060242065</v>
      </c>
      <c r="H728" s="6">
        <f>Table1689106[[#This Row],[Mean Value]]-$V$2</f>
        <v>3.4874096469402533</v>
      </c>
      <c r="I728" s="26">
        <f>Table1689106[[#This Row],[Mean Value]]+$W$2</f>
        <v>3.5472497668929703</v>
      </c>
      <c r="J728" s="26">
        <f>Table1689106[[#This Row],[Mean Value]]-($W$2)</f>
        <v>3.467462940289348</v>
      </c>
      <c r="K728" s="8">
        <f>Table1689106[[#This Row],[Mean Value]]+$X$2</f>
        <v>3.5671964735438761</v>
      </c>
      <c r="L728" s="9">
        <f>Table1689106[[#This Row],[Mean Value]]-$X$2</f>
        <v>3.4475162336384422</v>
      </c>
      <c r="M728" s="23" t="str">
        <f t="array" ref="M728">IF(OR(D728&lt;$AF$2, D728&gt;$AE$2), "Yes", "No")</f>
        <v>No</v>
      </c>
      <c r="N728" s="3"/>
      <c r="O728" s="3" t="b">
        <f>AND(Table1689106[[#This Row],[Measured Value]]&gt;Table1689106[[#This Row],[Mean Value]],D727&gt;E727,D726&gt;E726,D725&gt;E725,D724&gt;E724,D723&gt;E723,D722&gt;E722,D721&gt;E721)</f>
        <v>0</v>
      </c>
      <c r="P728" s="3" t="b">
        <f>AND(Table1689106[[#This Row],[Measured Value]]&lt;Table1689106[[#This Row],[Mean Value]],D727&lt;E727,D726&lt;E726,D725&lt;E725,D724&lt;E724,D723&lt;E723,D722&lt;E722,D721&lt;E721)</f>
        <v>0</v>
      </c>
      <c r="Q728" s="3" t="b">
        <f>AND(Table1689106[[#This Row],[Measured Value]]&gt;E727,E727&gt;E726,E726&gt;E725,E725&gt;E724,E724&gt;E723)</f>
        <v>0</v>
      </c>
      <c r="R728" s="3" t="b">
        <f>AND(Table1689106[[#This Row],[Measured Value]]&lt;E727,E727&lt;E726,E726&lt;E725,E725&lt;E724,E724&lt;E723)</f>
        <v>0</v>
      </c>
      <c r="S728" s="3" t="b">
        <f>AND(Table1689106[[#This Row],[Measured Value]]&gt;E727,E727&lt;E726,E726&gt;E725,E725&lt;E724,E724&gt;E723,E723&lt;E722,E722&gt;E721,E721&lt;E720,E720&gt;E719,E719&lt;E718,E718&gt;E717,E717&lt;E716,E716&gt;E715)</f>
        <v>0</v>
      </c>
      <c r="T728" s="3" t="b">
        <f>AND(Table1689106[[#This Row],[Measured Value]]&lt;F727,F727&gt;F726,F726&lt;F725,F725&gt;F724,F724&lt;F723,F723&gt;F722,F722&lt;F721,F721&gt;F720,F720&lt;F719,F719&gt;F718,F718&lt;F717,F717&gt;F716,F716&lt;F715)</f>
        <v>0</v>
      </c>
    </row>
    <row r="729" spans="1:20" x14ac:dyDescent="0.25">
      <c r="A729" s="2">
        <v>43393</v>
      </c>
      <c r="B729" s="17">
        <v>620</v>
      </c>
      <c r="C729" s="21" t="s">
        <v>31</v>
      </c>
      <c r="D729" s="25">
        <v>3.53</v>
      </c>
      <c r="E729" s="22">
        <f>'[1]pH meter #2__083118AM'!$O$2</f>
        <v>3.5073563535911592</v>
      </c>
      <c r="F7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43393.263888888891</v>
      </c>
      <c r="G729" s="6">
        <f>Table1689106[[#This Row],[Mean Value]]+$V$2</f>
        <v>3.527303060242065</v>
      </c>
      <c r="H729" s="6">
        <f>Table1689106[[#This Row],[Mean Value]]-$V$2</f>
        <v>3.4874096469402533</v>
      </c>
      <c r="I729" s="26">
        <f>Table1689106[[#This Row],[Mean Value]]+$W$2</f>
        <v>3.5472497668929703</v>
      </c>
      <c r="J729" s="26">
        <f>Table1689106[[#This Row],[Mean Value]]-($W$2)</f>
        <v>3.467462940289348</v>
      </c>
      <c r="K729" s="8">
        <f>Table1689106[[#This Row],[Mean Value]]+$X$2</f>
        <v>3.5671964735438761</v>
      </c>
      <c r="L729" s="9">
        <f>Table1689106[[#This Row],[Mean Value]]-$X$2</f>
        <v>3.4475162336384422</v>
      </c>
      <c r="M729" s="23" t="str">
        <f t="array" ref="M729">IF(OR(D729&lt;$AF$2, D729&gt;$AE$2), "Yes", "No")</f>
        <v>No</v>
      </c>
      <c r="N729" s="3"/>
      <c r="O729" s="3" t="b">
        <f>AND(Table1689106[[#This Row],[Measured Value]]&gt;Table1689106[[#This Row],[Mean Value]],D728&gt;E728,D727&gt;E727,D726&gt;E726,D725&gt;E725,D724&gt;E724,D723&gt;E723,D722&gt;E722)</f>
        <v>0</v>
      </c>
      <c r="P729" s="3" t="b">
        <f>AND(Table1689106[[#This Row],[Measured Value]]&lt;Table1689106[[#This Row],[Mean Value]],D728&lt;E728,D727&lt;E727,D726&lt;E726,D725&lt;E725,D724&lt;E724,D723&lt;E723,D722&lt;E722)</f>
        <v>0</v>
      </c>
      <c r="Q729" s="3" t="b">
        <f>AND(Table1689106[[#This Row],[Measured Value]]&gt;E728,E728&gt;E727,E727&gt;E726,E726&gt;E725,E725&gt;E724)</f>
        <v>0</v>
      </c>
      <c r="R729" s="3" t="b">
        <f>AND(Table1689106[[#This Row],[Measured Value]]&lt;E728,E728&lt;E727,E727&lt;E726,E726&lt;E725,E725&lt;E724)</f>
        <v>0</v>
      </c>
      <c r="S729" s="3" t="b">
        <f>AND(Table1689106[[#This Row],[Measured Value]]&gt;E728,E728&lt;E727,E727&gt;E726,E726&lt;E725,E725&gt;E724,E724&lt;E723,E723&gt;E722,E722&lt;E721,E721&gt;E720,E720&lt;E719,E719&gt;E718,E718&lt;E717,E717&gt;E716)</f>
        <v>0</v>
      </c>
      <c r="T729" s="3" t="b">
        <f>AND(Table1689106[[#This Row],[Measured Value]]&lt;F728,F728&gt;F727,F727&lt;F726,F726&gt;F725,F725&lt;F724,F724&gt;F723,F723&lt;F722,F722&gt;F721,F721&lt;F720,F720&gt;F719,F719&lt;F718,F718&gt;F717,F717&lt;F716)</f>
        <v>0</v>
      </c>
    </row>
    <row r="730" spans="1:20" x14ac:dyDescent="0.25">
      <c r="A730" s="2">
        <v>43393</v>
      </c>
      <c r="B730" s="17">
        <v>719</v>
      </c>
      <c r="C730" s="21" t="s">
        <v>31</v>
      </c>
      <c r="D730" s="25">
        <v>3.52</v>
      </c>
      <c r="E730" s="22">
        <f>'[1]pH meter #2__083118AM'!$O$2</f>
        <v>3.5073563535911592</v>
      </c>
      <c r="F7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43393.304861111108</v>
      </c>
      <c r="G730" s="6">
        <f>Table1689106[[#This Row],[Mean Value]]+$V$2</f>
        <v>3.527303060242065</v>
      </c>
      <c r="H730" s="6">
        <f>Table1689106[[#This Row],[Mean Value]]-$V$2</f>
        <v>3.4874096469402533</v>
      </c>
      <c r="I730" s="26">
        <f>Table1689106[[#This Row],[Mean Value]]+$W$2</f>
        <v>3.5472497668929703</v>
      </c>
      <c r="J730" s="26">
        <f>Table1689106[[#This Row],[Mean Value]]-($W$2)</f>
        <v>3.467462940289348</v>
      </c>
      <c r="K730" s="8">
        <f>Table1689106[[#This Row],[Mean Value]]+$X$2</f>
        <v>3.5671964735438761</v>
      </c>
      <c r="L730" s="9">
        <f>Table1689106[[#This Row],[Mean Value]]-$X$2</f>
        <v>3.4475162336384422</v>
      </c>
      <c r="M730" s="23" t="str">
        <f t="array" ref="M730">IF(OR(D730&lt;$AF$2, D730&gt;$AE$2), "Yes", "No")</f>
        <v>No</v>
      </c>
      <c r="N730" s="3"/>
      <c r="O730" s="3" t="b">
        <f>AND(Table1689106[[#This Row],[Measured Value]]&gt;Table1689106[[#This Row],[Mean Value]],D729&gt;E729,D728&gt;E728,D727&gt;E727,D726&gt;E726,D725&gt;E725,D724&gt;E724,D723&gt;E723)</f>
        <v>0</v>
      </c>
      <c r="P730" s="3" t="b">
        <f>AND(Table1689106[[#This Row],[Measured Value]]&lt;Table1689106[[#This Row],[Mean Value]],D729&lt;E729,D728&lt;E728,D727&lt;E727,D726&lt;E726,D725&lt;E725,D724&lt;E724,D723&lt;E723)</f>
        <v>0</v>
      </c>
      <c r="Q730" s="3" t="b">
        <f>AND(Table1689106[[#This Row],[Measured Value]]&gt;E729,E729&gt;E728,E728&gt;E727,E727&gt;E726,E726&gt;E725)</f>
        <v>0</v>
      </c>
      <c r="R730" s="3" t="b">
        <f>AND(Table1689106[[#This Row],[Measured Value]]&lt;E729,E729&lt;E728,E728&lt;E727,E727&lt;E726,E726&lt;E725)</f>
        <v>0</v>
      </c>
      <c r="S730" s="3" t="b">
        <f>AND(Table1689106[[#This Row],[Measured Value]]&gt;E729,E729&lt;E728,E728&gt;E727,E727&lt;E726,E726&gt;E725,E725&lt;E724,E724&gt;E723,E723&lt;E722,E722&gt;E721,E721&lt;E720,E720&gt;E719,E719&lt;E718,E718&gt;E717)</f>
        <v>0</v>
      </c>
      <c r="T730" s="3" t="b">
        <f>AND(Table1689106[[#This Row],[Measured Value]]&lt;F729,F729&gt;F728,F728&lt;F727,F727&gt;F726,F726&lt;F725,F725&gt;F724,F724&lt;F723,F723&gt;F722,F722&lt;F721,F721&gt;F720,F720&lt;F719,F719&gt;F718,F718&lt;F717)</f>
        <v>0</v>
      </c>
    </row>
    <row r="731" spans="1:20" x14ac:dyDescent="0.25">
      <c r="A731" s="2">
        <v>43393</v>
      </c>
      <c r="B731" s="17">
        <v>753</v>
      </c>
      <c r="C731" s="21" t="s">
        <v>31</v>
      </c>
      <c r="D731" s="25">
        <v>3.51</v>
      </c>
      <c r="E731" s="22">
        <f>'[1]pH meter #2__083118AM'!$O$2</f>
        <v>3.5073563535911592</v>
      </c>
      <c r="F7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43393.328472222223</v>
      </c>
      <c r="G731" s="6">
        <f>Table1689106[[#This Row],[Mean Value]]+$V$2</f>
        <v>3.527303060242065</v>
      </c>
      <c r="H731" s="6">
        <f>Table1689106[[#This Row],[Mean Value]]-$V$2</f>
        <v>3.4874096469402533</v>
      </c>
      <c r="I731" s="26">
        <f>Table1689106[[#This Row],[Mean Value]]+$W$2</f>
        <v>3.5472497668929703</v>
      </c>
      <c r="J731" s="26">
        <f>Table1689106[[#This Row],[Mean Value]]-($W$2)</f>
        <v>3.467462940289348</v>
      </c>
      <c r="K731" s="8">
        <f>Table1689106[[#This Row],[Mean Value]]+$X$2</f>
        <v>3.5671964735438761</v>
      </c>
      <c r="L731" s="9">
        <f>Table1689106[[#This Row],[Mean Value]]-$X$2</f>
        <v>3.4475162336384422</v>
      </c>
      <c r="M731" s="23" t="str">
        <f t="array" ref="M731">IF(OR(D731&lt;$AF$2, D731&gt;$AE$2), "Yes", "No")</f>
        <v>No</v>
      </c>
      <c r="N731" s="3"/>
      <c r="O731" s="3" t="b">
        <f>AND(Table1689106[[#This Row],[Measured Value]]&gt;Table1689106[[#This Row],[Mean Value]],D730&gt;E730,D729&gt;E729,D728&gt;E728,D727&gt;E727,D726&gt;E726,D725&gt;E725,D724&gt;E724)</f>
        <v>0</v>
      </c>
      <c r="P731" s="3" t="b">
        <f>AND(Table1689106[[#This Row],[Measured Value]]&lt;Table1689106[[#This Row],[Mean Value]],D730&lt;E730,D729&lt;E729,D728&lt;E728,D727&lt;E727,D726&lt;E726,D725&lt;E725,D724&lt;E724)</f>
        <v>0</v>
      </c>
      <c r="Q731" s="3" t="b">
        <f>AND(Table1689106[[#This Row],[Measured Value]]&gt;E730,E730&gt;E729,E729&gt;E728,E728&gt;E727,E727&gt;E726)</f>
        <v>0</v>
      </c>
      <c r="R731" s="3" t="b">
        <f>AND(Table1689106[[#This Row],[Measured Value]]&lt;E730,E730&lt;E729,E729&lt;E728,E728&lt;E727,E727&lt;E726)</f>
        <v>0</v>
      </c>
      <c r="S731" s="3" t="b">
        <f>AND(Table1689106[[#This Row],[Measured Value]]&gt;E730,E730&lt;E729,E729&gt;E728,E728&lt;E727,E727&gt;E726,E726&lt;E725,E725&gt;E724,E724&lt;E723,E723&gt;E722,E722&lt;E721,E721&gt;E720,E720&lt;E719,E719&gt;E718)</f>
        <v>0</v>
      </c>
      <c r="T731" s="3" t="b">
        <f>AND(Table1689106[[#This Row],[Measured Value]]&lt;F730,F730&gt;F729,F729&lt;F728,F728&gt;F727,F727&lt;F726,F726&gt;F725,F725&lt;F724,F724&gt;F723,F723&lt;F722,F722&gt;F721,F721&lt;F720,F720&gt;F719,F719&lt;F718)</f>
        <v>0</v>
      </c>
    </row>
    <row r="732" spans="1:20" x14ac:dyDescent="0.25">
      <c r="A732" s="2">
        <v>43393</v>
      </c>
      <c r="B732" s="17">
        <v>835</v>
      </c>
      <c r="C732" s="21" t="s">
        <v>30</v>
      </c>
      <c r="D732" s="25">
        <v>3.52</v>
      </c>
      <c r="E732" s="22">
        <f>'[1]pH meter #2__083118AM'!$O$2</f>
        <v>3.5073563535911592</v>
      </c>
      <c r="F7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43393.357638888891</v>
      </c>
      <c r="G732" s="6">
        <f>Table1689106[[#This Row],[Mean Value]]+$V$2</f>
        <v>3.527303060242065</v>
      </c>
      <c r="H732" s="6">
        <f>Table1689106[[#This Row],[Mean Value]]-$V$2</f>
        <v>3.4874096469402533</v>
      </c>
      <c r="I732" s="26">
        <f>Table1689106[[#This Row],[Mean Value]]+$W$2</f>
        <v>3.5472497668929703</v>
      </c>
      <c r="J732" s="26">
        <f>Table1689106[[#This Row],[Mean Value]]-($W$2)</f>
        <v>3.467462940289348</v>
      </c>
      <c r="K732" s="8">
        <f>Table1689106[[#This Row],[Mean Value]]+$X$2</f>
        <v>3.5671964735438761</v>
      </c>
      <c r="L732" s="9">
        <f>Table1689106[[#This Row],[Mean Value]]-$X$2</f>
        <v>3.4475162336384422</v>
      </c>
      <c r="M732" s="23" t="str">
        <f t="array" ref="M732">IF(OR(D732&lt;$AF$2, D732&gt;$AE$2), "Yes", "No")</f>
        <v>No</v>
      </c>
      <c r="N732" s="3"/>
      <c r="O732" s="3" t="b">
        <f>AND(Table1689106[[#This Row],[Measured Value]]&gt;Table1689106[[#This Row],[Mean Value]],D731&gt;E731,D730&gt;E730,D729&gt;E729,D728&gt;E728,D727&gt;E727,D726&gt;E726,D725&gt;E725)</f>
        <v>1</v>
      </c>
      <c r="P732" s="3" t="b">
        <f>AND(Table1689106[[#This Row],[Measured Value]]&lt;Table1689106[[#This Row],[Mean Value]],D731&lt;E731,D730&lt;E730,D729&lt;E729,D728&lt;E728,D727&lt;E727,D726&lt;E726,D725&lt;E725)</f>
        <v>0</v>
      </c>
      <c r="Q732" s="3" t="b">
        <f>AND(Table1689106[[#This Row],[Measured Value]]&gt;E731,E731&gt;E730,E730&gt;E729,E729&gt;E728,E728&gt;E727)</f>
        <v>0</v>
      </c>
      <c r="R732" s="3" t="b">
        <f>AND(Table1689106[[#This Row],[Measured Value]]&lt;E731,E731&lt;E730,E730&lt;E729,E729&lt;E728,E728&lt;E727)</f>
        <v>0</v>
      </c>
      <c r="S732" s="3" t="b">
        <f>AND(Table1689106[[#This Row],[Measured Value]]&gt;E731,E731&lt;E730,E730&gt;E729,E729&lt;E728,E728&gt;E727,E727&lt;E726,E726&gt;E725,E725&lt;E724,E724&gt;E723,E723&lt;E722,E722&gt;E721,E721&lt;E720,E720&gt;E719)</f>
        <v>0</v>
      </c>
      <c r="T732" s="3" t="b">
        <f>AND(Table1689106[[#This Row],[Measured Value]]&lt;F731,F731&gt;F730,F730&lt;F729,F729&gt;F728,F728&lt;F727,F727&gt;F726,F726&lt;F725,F725&gt;F724,F724&lt;F723,F723&gt;F722,F722&lt;F721,F721&gt;F720,F720&lt;F719)</f>
        <v>0</v>
      </c>
    </row>
    <row r="733" spans="1:20" x14ac:dyDescent="0.25">
      <c r="A733" s="2">
        <v>43393</v>
      </c>
      <c r="B733" s="17">
        <v>1000</v>
      </c>
      <c r="C733" s="21" t="s">
        <v>30</v>
      </c>
      <c r="D733" s="25">
        <v>3.51</v>
      </c>
      <c r="E733" s="22">
        <f>'[1]pH meter #2__083118AM'!$O$2</f>
        <v>3.5073563535911592</v>
      </c>
      <c r="F7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43393.416666666664</v>
      </c>
      <c r="G733" s="6">
        <f>Table1689106[[#This Row],[Mean Value]]+$V$2</f>
        <v>3.527303060242065</v>
      </c>
      <c r="H733" s="6">
        <f>Table1689106[[#This Row],[Mean Value]]-$V$2</f>
        <v>3.4874096469402533</v>
      </c>
      <c r="I733" s="26">
        <f>Table1689106[[#This Row],[Mean Value]]+$W$2</f>
        <v>3.5472497668929703</v>
      </c>
      <c r="J733" s="26">
        <f>Table1689106[[#This Row],[Mean Value]]-($W$2)</f>
        <v>3.467462940289348</v>
      </c>
      <c r="K733" s="8">
        <f>Table1689106[[#This Row],[Mean Value]]+$X$2</f>
        <v>3.5671964735438761</v>
      </c>
      <c r="L733" s="9">
        <f>Table1689106[[#This Row],[Mean Value]]-$X$2</f>
        <v>3.4475162336384422</v>
      </c>
      <c r="M733" s="23" t="str">
        <f t="array" ref="M733">IF(OR(D733&lt;$AF$2, D733&gt;$AE$2), "Yes", "No")</f>
        <v>No</v>
      </c>
      <c r="N733" s="3"/>
      <c r="O733" s="3" t="b">
        <f>AND(Table1689106[[#This Row],[Measured Value]]&gt;Table1689106[[#This Row],[Mean Value]],D732&gt;E732,D731&gt;E731,D730&gt;E730,D729&gt;E729,D728&gt;E728,D727&gt;E727,D726&gt;E726)</f>
        <v>1</v>
      </c>
      <c r="P733" s="3" t="b">
        <f>AND(Table1689106[[#This Row],[Measured Value]]&lt;Table1689106[[#This Row],[Mean Value]],D732&lt;E732,D731&lt;E731,D730&lt;E730,D729&lt;E729,D728&lt;E728,D727&lt;E727,D726&lt;E726)</f>
        <v>0</v>
      </c>
      <c r="Q733" s="3" t="b">
        <f>AND(Table1689106[[#This Row],[Measured Value]]&gt;E732,E732&gt;E731,E731&gt;E730,E730&gt;E729,E729&gt;E728)</f>
        <v>0</v>
      </c>
      <c r="R733" s="3" t="b">
        <f>AND(Table1689106[[#This Row],[Measured Value]]&lt;E732,E732&lt;E731,E731&lt;E730,E730&lt;E729,E729&lt;E728)</f>
        <v>0</v>
      </c>
      <c r="S733" s="3" t="b">
        <f>AND(Table1689106[[#This Row],[Measured Value]]&gt;E732,E732&lt;E731,E731&gt;E730,E730&lt;E729,E729&gt;E728,E728&lt;E727,E727&gt;E726,E726&lt;E725,E725&gt;E724,E724&lt;E723,E723&gt;E722,E722&lt;E721,E721&gt;E720)</f>
        <v>0</v>
      </c>
      <c r="T733" s="3" t="b">
        <f>AND(Table1689106[[#This Row],[Measured Value]]&lt;F732,F732&gt;F731,F731&lt;F730,F730&gt;F729,F729&lt;F728,F728&gt;F727,F727&lt;F726,F726&gt;F725,F725&lt;F724,F724&gt;F723,F723&lt;F722,F722&gt;F721,F721&lt;F720)</f>
        <v>0</v>
      </c>
    </row>
    <row r="734" spans="1:20" x14ac:dyDescent="0.25">
      <c r="A734" s="2">
        <v>43393</v>
      </c>
      <c r="B734" s="17">
        <v>1010</v>
      </c>
      <c r="C734" s="21" t="s">
        <v>30</v>
      </c>
      <c r="D734" s="25">
        <v>3.51</v>
      </c>
      <c r="E734" s="22">
        <f>'[1]pH meter #2__083118AM'!$O$2</f>
        <v>3.5073563535911592</v>
      </c>
      <c r="F7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43393.423611111109</v>
      </c>
      <c r="G734" s="6">
        <f>Table1689106[[#This Row],[Mean Value]]+$V$2</f>
        <v>3.527303060242065</v>
      </c>
      <c r="H734" s="6">
        <f>Table1689106[[#This Row],[Mean Value]]-$V$2</f>
        <v>3.4874096469402533</v>
      </c>
      <c r="I734" s="26">
        <f>Table1689106[[#This Row],[Mean Value]]+$W$2</f>
        <v>3.5472497668929703</v>
      </c>
      <c r="J734" s="26">
        <f>Table1689106[[#This Row],[Mean Value]]-($W$2)</f>
        <v>3.467462940289348</v>
      </c>
      <c r="K734" s="8">
        <f>Table1689106[[#This Row],[Mean Value]]+$X$2</f>
        <v>3.5671964735438761</v>
      </c>
      <c r="L734" s="9">
        <f>Table1689106[[#This Row],[Mean Value]]-$X$2</f>
        <v>3.4475162336384422</v>
      </c>
      <c r="M734" s="23" t="str">
        <f t="array" ref="M734">IF(OR(D734&lt;$AF$2, D734&gt;$AE$2), "Yes", "No")</f>
        <v>No</v>
      </c>
      <c r="N734" s="3"/>
      <c r="O734" s="3" t="b">
        <f>AND(Table1689106[[#This Row],[Measured Value]]&gt;Table1689106[[#This Row],[Mean Value]],D733&gt;E733,D732&gt;E732,D731&gt;E731,D730&gt;E730,D729&gt;E729,D728&gt;E728,D727&gt;E727)</f>
        <v>1</v>
      </c>
      <c r="P734" s="3" t="b">
        <f>AND(Table1689106[[#This Row],[Measured Value]]&lt;Table1689106[[#This Row],[Mean Value]],D733&lt;E733,D732&lt;E732,D731&lt;E731,D730&lt;E730,D729&lt;E729,D728&lt;E728,D727&lt;E727)</f>
        <v>0</v>
      </c>
      <c r="Q734" s="3" t="b">
        <f>AND(Table1689106[[#This Row],[Measured Value]]&gt;E733,E733&gt;E732,E732&gt;E731,E731&gt;E730,E730&gt;E729)</f>
        <v>0</v>
      </c>
      <c r="R734" s="3" t="b">
        <f>AND(Table1689106[[#This Row],[Measured Value]]&lt;E733,E733&lt;E732,E732&lt;E731,E731&lt;E730,E730&lt;E729)</f>
        <v>0</v>
      </c>
      <c r="S734" s="3" t="b">
        <f>AND(Table1689106[[#This Row],[Measured Value]]&gt;E733,E733&lt;E732,E732&gt;E731,E731&lt;E730,E730&gt;E729,E729&lt;E728,E728&gt;E727,E727&lt;E726,E726&gt;E725,E725&lt;E724,E724&gt;E723,E723&lt;E722,E722&gt;E721)</f>
        <v>0</v>
      </c>
      <c r="T734" s="3" t="b">
        <f>AND(Table1689106[[#This Row],[Measured Value]]&lt;F733,F733&gt;F732,F732&lt;F731,F731&gt;F730,F730&lt;F729,F729&gt;F728,F728&lt;F727,F727&gt;F726,F726&lt;F725,F725&gt;F724,F724&lt;F723,F723&gt;F722,F722&lt;F721)</f>
        <v>0</v>
      </c>
    </row>
    <row r="735" spans="1:20" x14ac:dyDescent="0.25">
      <c r="A735" s="2">
        <v>43393</v>
      </c>
      <c r="B735" s="17">
        <v>1030</v>
      </c>
      <c r="C735" s="21" t="s">
        <v>30</v>
      </c>
      <c r="D735" s="25">
        <v>3.54</v>
      </c>
      <c r="E735" s="22">
        <f>'[1]pH meter #2__083118AM'!$O$2</f>
        <v>3.5073563535911592</v>
      </c>
      <c r="F7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43393.4375</v>
      </c>
      <c r="G735" s="6">
        <f>Table1689106[[#This Row],[Mean Value]]+$V$2</f>
        <v>3.527303060242065</v>
      </c>
      <c r="H735" s="6">
        <f>Table1689106[[#This Row],[Mean Value]]-$V$2</f>
        <v>3.4874096469402533</v>
      </c>
      <c r="I735" s="26">
        <f>Table1689106[[#This Row],[Mean Value]]+$W$2</f>
        <v>3.5472497668929703</v>
      </c>
      <c r="J735" s="26">
        <f>Table1689106[[#This Row],[Mean Value]]-($W$2)</f>
        <v>3.467462940289348</v>
      </c>
      <c r="K735" s="8">
        <f>Table1689106[[#This Row],[Mean Value]]+$X$2</f>
        <v>3.5671964735438761</v>
      </c>
      <c r="L735" s="9">
        <f>Table1689106[[#This Row],[Mean Value]]-$X$2</f>
        <v>3.4475162336384422</v>
      </c>
      <c r="M735" s="23" t="str">
        <f t="array" ref="M735">IF(OR(D735&lt;$AF$2, D735&gt;$AE$2), "Yes", "No")</f>
        <v>No</v>
      </c>
      <c r="N735" s="3"/>
      <c r="O735" s="3" t="b">
        <f>AND(Table1689106[[#This Row],[Measured Value]]&gt;Table1689106[[#This Row],[Mean Value]],D734&gt;E734,D733&gt;E733,D732&gt;E732,D731&gt;E731,D730&gt;E730,D729&gt;E729,D728&gt;E728)</f>
        <v>1</v>
      </c>
      <c r="P735" s="3" t="b">
        <f>AND(Table1689106[[#This Row],[Measured Value]]&lt;Table1689106[[#This Row],[Mean Value]],D734&lt;E734,D733&lt;E733,D732&lt;E732,D731&lt;E731,D730&lt;E730,D729&lt;E729,D728&lt;E728)</f>
        <v>0</v>
      </c>
      <c r="Q735" s="3" t="b">
        <f>AND(Table1689106[[#This Row],[Measured Value]]&gt;E734,E734&gt;E733,E733&gt;E732,E732&gt;E731,E731&gt;E730)</f>
        <v>0</v>
      </c>
      <c r="R735" s="3" t="b">
        <f>AND(Table1689106[[#This Row],[Measured Value]]&lt;E734,E734&lt;E733,E733&lt;E732,E732&lt;E731,E731&lt;E730)</f>
        <v>0</v>
      </c>
      <c r="S735" s="3" t="b">
        <f>AND(Table1689106[[#This Row],[Measured Value]]&gt;E734,E734&lt;E733,E733&gt;E732,E732&lt;E731,E731&gt;E730,E730&lt;E729,E729&gt;E728,E728&lt;E727,E727&gt;E726,E726&lt;E725,E725&gt;E724,E724&lt;E723,E723&gt;E722)</f>
        <v>0</v>
      </c>
      <c r="T735" s="3" t="b">
        <f>AND(Table1689106[[#This Row],[Measured Value]]&lt;F734,F734&gt;F733,F733&lt;F732,F732&gt;F731,F731&lt;F730,F730&gt;F729,F729&lt;F728,F728&gt;F727,F727&lt;F726,F726&gt;F725,F725&lt;F724,F724&gt;F723,F723&lt;F722)</f>
        <v>0</v>
      </c>
    </row>
    <row r="736" spans="1:20" x14ac:dyDescent="0.25">
      <c r="A736" s="2">
        <v>43393</v>
      </c>
      <c r="B736" s="17">
        <v>1042</v>
      </c>
      <c r="C736" s="21" t="s">
        <v>35</v>
      </c>
      <c r="D736" s="25">
        <v>3.51</v>
      </c>
      <c r="E736" s="22">
        <f>'[1]pH meter #2__083118AM'!$O$2</f>
        <v>3.5073563535911592</v>
      </c>
      <c r="F7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43393.445833333331</v>
      </c>
      <c r="G736" s="6">
        <f>Table1689106[[#This Row],[Mean Value]]+$V$2</f>
        <v>3.527303060242065</v>
      </c>
      <c r="H736" s="6">
        <f>Table1689106[[#This Row],[Mean Value]]-$V$2</f>
        <v>3.4874096469402533</v>
      </c>
      <c r="I736" s="26">
        <f>Table1689106[[#This Row],[Mean Value]]+$W$2</f>
        <v>3.5472497668929703</v>
      </c>
      <c r="J736" s="26">
        <f>Table1689106[[#This Row],[Mean Value]]-($W$2)</f>
        <v>3.467462940289348</v>
      </c>
      <c r="K736" s="8">
        <f>Table1689106[[#This Row],[Mean Value]]+$X$2</f>
        <v>3.5671964735438761</v>
      </c>
      <c r="L736" s="9">
        <f>Table1689106[[#This Row],[Mean Value]]-$X$2</f>
        <v>3.4475162336384422</v>
      </c>
      <c r="M736" s="23" t="str">
        <f t="array" ref="M736">IF(OR(D736&lt;$AF$2, D736&gt;$AE$2), "Yes", "No")</f>
        <v>No</v>
      </c>
      <c r="N736" s="3"/>
      <c r="O736" s="3" t="b">
        <f>AND(Table1689106[[#This Row],[Measured Value]]&gt;Table1689106[[#This Row],[Mean Value]],D735&gt;E735,D734&gt;E734,D733&gt;E733,D732&gt;E732,D731&gt;E731,D730&gt;E730,D729&gt;E729)</f>
        <v>1</v>
      </c>
      <c r="P736" s="3" t="b">
        <f>AND(Table1689106[[#This Row],[Measured Value]]&lt;Table1689106[[#This Row],[Mean Value]],D735&lt;E735,D734&lt;E734,D733&lt;E733,D732&lt;E732,D731&lt;E731,D730&lt;E730,D729&lt;E729)</f>
        <v>0</v>
      </c>
      <c r="Q736" s="3" t="b">
        <f>AND(Table1689106[[#This Row],[Measured Value]]&gt;E735,E735&gt;E734,E734&gt;E733,E733&gt;E732,E732&gt;E731)</f>
        <v>0</v>
      </c>
      <c r="R736" s="3" t="b">
        <f>AND(Table1689106[[#This Row],[Measured Value]]&lt;E735,E735&lt;E734,E734&lt;E733,E733&lt;E732,E732&lt;E731)</f>
        <v>0</v>
      </c>
      <c r="S736" s="3" t="b">
        <f>AND(Table1689106[[#This Row],[Measured Value]]&gt;E735,E735&lt;E734,E734&gt;E733,E733&lt;E732,E732&gt;E731,E731&lt;E730,E730&gt;E729,E729&lt;E728,E728&gt;E727,E727&lt;E726,E726&gt;E725,E725&lt;E724,E724&gt;E723)</f>
        <v>0</v>
      </c>
      <c r="T736" s="3" t="b">
        <f>AND(Table1689106[[#This Row],[Measured Value]]&lt;F735,F735&gt;F734,F734&lt;F733,F733&gt;F732,F732&lt;F731,F731&gt;F730,F730&lt;F729,F729&gt;F728,F728&lt;F727,F727&gt;F726,F726&lt;F725,F725&gt;F724,F724&lt;F723)</f>
        <v>0</v>
      </c>
    </row>
    <row r="737" spans="1:20" x14ac:dyDescent="0.25">
      <c r="A737" s="2">
        <v>43393</v>
      </c>
      <c r="B737" s="17">
        <v>1120</v>
      </c>
      <c r="C737" s="21" t="s">
        <v>43</v>
      </c>
      <c r="D737" s="25">
        <v>3.51</v>
      </c>
      <c r="E737" s="22">
        <f>'[1]pH meter #2__083118AM'!$O$2</f>
        <v>3.5073563535911592</v>
      </c>
      <c r="F7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43393.472222222219</v>
      </c>
      <c r="G737" s="6">
        <f>Table1689106[[#This Row],[Mean Value]]+$V$2</f>
        <v>3.527303060242065</v>
      </c>
      <c r="H737" s="6">
        <f>Table1689106[[#This Row],[Mean Value]]-$V$2</f>
        <v>3.4874096469402533</v>
      </c>
      <c r="I737" s="26">
        <f>Table1689106[[#This Row],[Mean Value]]+$W$2</f>
        <v>3.5472497668929703</v>
      </c>
      <c r="J737" s="26">
        <f>Table1689106[[#This Row],[Mean Value]]-($W$2)</f>
        <v>3.467462940289348</v>
      </c>
      <c r="K737" s="8">
        <f>Table1689106[[#This Row],[Mean Value]]+$X$2</f>
        <v>3.5671964735438761</v>
      </c>
      <c r="L737" s="9">
        <f>Table1689106[[#This Row],[Mean Value]]-$X$2</f>
        <v>3.4475162336384422</v>
      </c>
      <c r="M737" s="23" t="str">
        <f t="array" ref="M737">IF(OR(D737&lt;$AF$2, D737&gt;$AE$2), "Yes", "No")</f>
        <v>No</v>
      </c>
      <c r="N737" s="3"/>
      <c r="O737" s="3" t="b">
        <f>AND(Table1689106[[#This Row],[Measured Value]]&gt;Table1689106[[#This Row],[Mean Value]],D736&gt;E736,D735&gt;E735,D734&gt;E734,D733&gt;E733,D732&gt;E732,D731&gt;E731,D730&gt;E730)</f>
        <v>1</v>
      </c>
      <c r="P737" s="3" t="b">
        <f>AND(Table1689106[[#This Row],[Measured Value]]&lt;Table1689106[[#This Row],[Mean Value]],D736&lt;E736,D735&lt;E735,D734&lt;E734,D733&lt;E733,D732&lt;E732,D731&lt;E731,D730&lt;E730)</f>
        <v>0</v>
      </c>
      <c r="Q737" s="3" t="b">
        <f>AND(Table1689106[[#This Row],[Measured Value]]&gt;E736,E736&gt;E735,E735&gt;E734,E734&gt;E733,E733&gt;E732)</f>
        <v>0</v>
      </c>
      <c r="R737" s="3" t="b">
        <f>AND(Table1689106[[#This Row],[Measured Value]]&lt;E736,E736&lt;E735,E735&lt;E734,E734&lt;E733,E733&lt;E732)</f>
        <v>0</v>
      </c>
      <c r="S737" s="3" t="b">
        <f>AND(Table1689106[[#This Row],[Measured Value]]&gt;E736,E736&lt;E735,E735&gt;E734,E734&lt;E733,E733&gt;E732,E732&lt;E731,E731&gt;E730,E730&lt;E729,E729&gt;E728,E728&lt;E727,E727&gt;E726,E726&lt;E725,E725&gt;E724)</f>
        <v>0</v>
      </c>
      <c r="T737" s="3" t="b">
        <f>AND(Table1689106[[#This Row],[Measured Value]]&lt;F736,F736&gt;F735,F735&lt;F734,F734&gt;F733,F733&lt;F732,F732&gt;F731,F731&lt;F730,F730&gt;F729,F729&lt;F728,F728&gt;F727,F727&lt;F726,F726&gt;F725,F725&lt;F724)</f>
        <v>0</v>
      </c>
    </row>
    <row r="738" spans="1:20" x14ac:dyDescent="0.25">
      <c r="A738" s="2">
        <v>43393</v>
      </c>
      <c r="B738" s="17">
        <v>1133</v>
      </c>
      <c r="C738" s="21" t="s">
        <v>31</v>
      </c>
      <c r="D738" s="25">
        <v>3.5</v>
      </c>
      <c r="E738" s="22">
        <f>'[1]pH meter #2__083118AM'!$O$2</f>
        <v>3.5073563535911592</v>
      </c>
      <c r="F7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43393.481249999997</v>
      </c>
      <c r="G738" s="6">
        <f>Table1689106[[#This Row],[Mean Value]]+$V$2</f>
        <v>3.527303060242065</v>
      </c>
      <c r="H738" s="6">
        <f>Table1689106[[#This Row],[Mean Value]]-$V$2</f>
        <v>3.4874096469402533</v>
      </c>
      <c r="I738" s="26">
        <f>Table1689106[[#This Row],[Mean Value]]+$W$2</f>
        <v>3.5472497668929703</v>
      </c>
      <c r="J738" s="26">
        <f>Table1689106[[#This Row],[Mean Value]]-($W$2)</f>
        <v>3.467462940289348</v>
      </c>
      <c r="K738" s="8">
        <f>Table1689106[[#This Row],[Mean Value]]+$X$2</f>
        <v>3.5671964735438761</v>
      </c>
      <c r="L738" s="9">
        <f>Table1689106[[#This Row],[Mean Value]]-$X$2</f>
        <v>3.4475162336384422</v>
      </c>
      <c r="M738" s="23" t="str">
        <f t="array" ref="M738">IF(OR(D738&lt;$AF$2, D738&gt;$AE$2), "Yes", "No")</f>
        <v>No</v>
      </c>
      <c r="N738" s="3"/>
      <c r="O738" s="3" t="b">
        <f>AND(Table1689106[[#This Row],[Measured Value]]&gt;Table1689106[[#This Row],[Mean Value]],D737&gt;E737,D736&gt;E736,D735&gt;E735,D734&gt;E734,D733&gt;E733,D732&gt;E732,D731&gt;E731)</f>
        <v>0</v>
      </c>
      <c r="P738" s="3" t="b">
        <f>AND(Table1689106[[#This Row],[Measured Value]]&lt;Table1689106[[#This Row],[Mean Value]],D737&lt;E737,D736&lt;E736,D735&lt;E735,D734&lt;E734,D733&lt;E733,D732&lt;E732,D731&lt;E731)</f>
        <v>0</v>
      </c>
      <c r="Q738" s="3" t="b">
        <f>AND(Table1689106[[#This Row],[Measured Value]]&gt;E737,E737&gt;E736,E736&gt;E735,E735&gt;E734,E734&gt;E733)</f>
        <v>0</v>
      </c>
      <c r="R738" s="3" t="b">
        <f>AND(Table1689106[[#This Row],[Measured Value]]&lt;E737,E737&lt;E736,E736&lt;E735,E735&lt;E734,E734&lt;E733)</f>
        <v>0</v>
      </c>
      <c r="S738" s="3" t="b">
        <f>AND(Table1689106[[#This Row],[Measured Value]]&gt;E737,E737&lt;E736,E736&gt;E735,E735&lt;E734,E734&gt;E733,E733&lt;E732,E732&gt;E731,E731&lt;E730,E730&gt;E729,E729&lt;E728,E728&gt;E727,E727&lt;E726,E726&gt;E725)</f>
        <v>0</v>
      </c>
      <c r="T738" s="3" t="b">
        <f>AND(Table1689106[[#This Row],[Measured Value]]&lt;F737,F737&gt;F736,F736&lt;F735,F735&gt;F734,F734&lt;F733,F733&gt;F732,F732&lt;F731,F731&gt;F730,F730&lt;F729,F729&gt;F728,F728&lt;F727,F727&gt;F726,F726&lt;F725)</f>
        <v>0</v>
      </c>
    </row>
    <row r="739" spans="1:20" x14ac:dyDescent="0.25">
      <c r="A739" s="2">
        <v>43394</v>
      </c>
      <c r="B739" s="17">
        <v>656</v>
      </c>
      <c r="C739" s="21" t="s">
        <v>27</v>
      </c>
      <c r="D739" s="25">
        <v>3.53</v>
      </c>
      <c r="E739" s="22">
        <f>'[1]pH meter #2__083118AM'!$O$2</f>
        <v>3.5073563535911592</v>
      </c>
      <c r="F7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43394.288888888892</v>
      </c>
      <c r="G739" s="6">
        <f>Table1689106[[#This Row],[Mean Value]]+$V$2</f>
        <v>3.527303060242065</v>
      </c>
      <c r="H739" s="6">
        <f>Table1689106[[#This Row],[Mean Value]]-$V$2</f>
        <v>3.4874096469402533</v>
      </c>
      <c r="I739" s="26">
        <f>Table1689106[[#This Row],[Mean Value]]+$W$2</f>
        <v>3.5472497668929703</v>
      </c>
      <c r="J739" s="26">
        <f>Table1689106[[#This Row],[Mean Value]]-($W$2)</f>
        <v>3.467462940289348</v>
      </c>
      <c r="K739" s="8">
        <f>Table1689106[[#This Row],[Mean Value]]+$X$2</f>
        <v>3.5671964735438761</v>
      </c>
      <c r="L739" s="9">
        <f>Table1689106[[#This Row],[Mean Value]]-$X$2</f>
        <v>3.4475162336384422</v>
      </c>
      <c r="M739" s="23" t="str">
        <f t="array" ref="M739">IF(OR(D739&lt;$AF$2, D739&gt;$AE$2), "Yes", "No")</f>
        <v>No</v>
      </c>
      <c r="N739" s="3"/>
      <c r="O739" s="3" t="b">
        <f>AND(Table1689106[[#This Row],[Measured Value]]&gt;Table1689106[[#This Row],[Mean Value]],D738&gt;E738,D737&gt;E737,D736&gt;E736,D735&gt;E735,D734&gt;E734,D733&gt;E733,D732&gt;E732)</f>
        <v>0</v>
      </c>
      <c r="P739" s="3" t="b">
        <f>AND(Table1689106[[#This Row],[Measured Value]]&lt;Table1689106[[#This Row],[Mean Value]],D738&lt;E738,D737&lt;E737,D736&lt;E736,D735&lt;E735,D734&lt;E734,D733&lt;E733,D732&lt;E732)</f>
        <v>0</v>
      </c>
      <c r="Q739" s="3" t="b">
        <f>AND(Table1689106[[#This Row],[Measured Value]]&gt;E738,E738&gt;E737,E737&gt;E736,E736&gt;E735,E735&gt;E734)</f>
        <v>0</v>
      </c>
      <c r="R739" s="3" t="b">
        <f>AND(Table1689106[[#This Row],[Measured Value]]&lt;E738,E738&lt;E737,E737&lt;E736,E736&lt;E735,E735&lt;E734)</f>
        <v>0</v>
      </c>
      <c r="S739" s="3" t="b">
        <f>AND(Table1689106[[#This Row],[Measured Value]]&gt;E738,E738&lt;E737,E737&gt;E736,E736&lt;E735,E735&gt;E734,E734&lt;E733,E733&gt;E732,E732&lt;E731,E731&gt;E730,E730&lt;E729,E729&gt;E728,E728&lt;E727,E727&gt;E726)</f>
        <v>0</v>
      </c>
      <c r="T739" s="3" t="b">
        <f>AND(Table1689106[[#This Row],[Measured Value]]&lt;F738,F738&gt;F737,F737&lt;F736,F736&gt;F735,F735&lt;F734,F734&gt;F733,F733&lt;F732,F732&gt;F731,F731&lt;F730,F730&gt;F729,F729&lt;F728,F728&gt;F727,F727&lt;F726)</f>
        <v>0</v>
      </c>
    </row>
    <row r="740" spans="1:20" x14ac:dyDescent="0.25">
      <c r="A740" s="2">
        <v>43394</v>
      </c>
      <c r="B740" s="17">
        <v>851</v>
      </c>
      <c r="C740" s="21" t="s">
        <v>39</v>
      </c>
      <c r="D740" s="25">
        <v>3.52</v>
      </c>
      <c r="E740" s="22">
        <f>'[1]pH meter #2__083118AM'!$O$2</f>
        <v>3.5073563535911592</v>
      </c>
      <c r="F7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43394.368750000001</v>
      </c>
      <c r="G740" s="6">
        <f>Table1689106[[#This Row],[Mean Value]]+$V$2</f>
        <v>3.527303060242065</v>
      </c>
      <c r="H740" s="6">
        <f>Table1689106[[#This Row],[Mean Value]]-$V$2</f>
        <v>3.4874096469402533</v>
      </c>
      <c r="I740" s="26">
        <f>Table1689106[[#This Row],[Mean Value]]+$W$2</f>
        <v>3.5472497668929703</v>
      </c>
      <c r="J740" s="26">
        <f>Table1689106[[#This Row],[Mean Value]]-($W$2)</f>
        <v>3.467462940289348</v>
      </c>
      <c r="K740" s="8">
        <f>Table1689106[[#This Row],[Mean Value]]+$X$2</f>
        <v>3.5671964735438761</v>
      </c>
      <c r="L740" s="9">
        <f>Table1689106[[#This Row],[Mean Value]]-$X$2</f>
        <v>3.4475162336384422</v>
      </c>
      <c r="M740" s="23" t="str">
        <f t="array" ref="M740">IF(OR(D740&lt;$AF$2, D740&gt;$AE$2), "Yes", "No")</f>
        <v>No</v>
      </c>
      <c r="N740" s="3"/>
      <c r="O740" s="3" t="b">
        <f>AND(Table1689106[[#This Row],[Measured Value]]&gt;Table1689106[[#This Row],[Mean Value]],D739&gt;E739,D738&gt;E738,D737&gt;E737,D736&gt;E736,D735&gt;E735,D734&gt;E734,D733&gt;E733)</f>
        <v>0</v>
      </c>
      <c r="P740" s="3" t="b">
        <f>AND(Table1689106[[#This Row],[Measured Value]]&lt;Table1689106[[#This Row],[Mean Value]],D739&lt;E739,D738&lt;E738,D737&lt;E737,D736&lt;E736,D735&lt;E735,D734&lt;E734,D733&lt;E733)</f>
        <v>0</v>
      </c>
      <c r="Q740" s="3" t="b">
        <f>AND(Table1689106[[#This Row],[Measured Value]]&gt;E739,E739&gt;E738,E738&gt;E737,E737&gt;E736,E736&gt;E735)</f>
        <v>0</v>
      </c>
      <c r="R740" s="3" t="b">
        <f>AND(Table1689106[[#This Row],[Measured Value]]&lt;E739,E739&lt;E738,E738&lt;E737,E737&lt;E736,E736&lt;E735)</f>
        <v>0</v>
      </c>
      <c r="S740" s="3" t="b">
        <f>AND(Table1689106[[#This Row],[Measured Value]]&gt;E739,E739&lt;E738,E738&gt;E737,E737&lt;E736,E736&gt;E735,E735&lt;E734,E734&gt;E733,E733&lt;E732,E732&gt;E731,E731&lt;E730,E730&gt;E729,E729&lt;E728,E728&gt;E727)</f>
        <v>0</v>
      </c>
      <c r="T740" s="3" t="b">
        <f>AND(Table1689106[[#This Row],[Measured Value]]&lt;F739,F739&gt;F738,F738&lt;F737,F737&gt;F736,F736&lt;F735,F735&gt;F734,F734&lt;F733,F733&gt;F732,F732&lt;F731,F731&gt;F730,F730&lt;F729,F729&gt;F728,F728&lt;F727)</f>
        <v>0</v>
      </c>
    </row>
    <row r="741" spans="1:20" x14ac:dyDescent="0.25">
      <c r="A741" s="2">
        <v>43394</v>
      </c>
      <c r="B741" s="17">
        <v>1044</v>
      </c>
      <c r="C741" s="21" t="s">
        <v>27</v>
      </c>
      <c r="D741" s="25">
        <v>3.51</v>
      </c>
      <c r="E741" s="22">
        <f>'[1]pH meter #2__083118AM'!$O$2</f>
        <v>3.5073563535911592</v>
      </c>
      <c r="F7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43394.447222222225</v>
      </c>
      <c r="G741" s="6">
        <f>Table1689106[[#This Row],[Mean Value]]+$V$2</f>
        <v>3.527303060242065</v>
      </c>
      <c r="H741" s="6">
        <f>Table1689106[[#This Row],[Mean Value]]-$V$2</f>
        <v>3.4874096469402533</v>
      </c>
      <c r="I741" s="26">
        <f>Table1689106[[#This Row],[Mean Value]]+$W$2</f>
        <v>3.5472497668929703</v>
      </c>
      <c r="J741" s="26">
        <f>Table1689106[[#This Row],[Mean Value]]-($W$2)</f>
        <v>3.467462940289348</v>
      </c>
      <c r="K741" s="8">
        <f>Table1689106[[#This Row],[Mean Value]]+$X$2</f>
        <v>3.5671964735438761</v>
      </c>
      <c r="L741" s="9">
        <f>Table1689106[[#This Row],[Mean Value]]-$X$2</f>
        <v>3.4475162336384422</v>
      </c>
      <c r="M741" s="23" t="str">
        <f t="array" ref="M741">IF(OR(D741&lt;$AF$2, D741&gt;$AE$2), "Yes", "No")</f>
        <v>No</v>
      </c>
      <c r="N741" s="3"/>
      <c r="O741" s="3" t="b">
        <f>AND(Table1689106[[#This Row],[Measured Value]]&gt;Table1689106[[#This Row],[Mean Value]],D740&gt;E740,D739&gt;E739,D738&gt;E738,D737&gt;E737,D736&gt;E736,D735&gt;E735,D734&gt;E734)</f>
        <v>0</v>
      </c>
      <c r="P741" s="3" t="b">
        <f>AND(Table1689106[[#This Row],[Measured Value]]&lt;Table1689106[[#This Row],[Mean Value]],D740&lt;E740,D739&lt;E739,D738&lt;E738,D737&lt;E737,D736&lt;E736,D735&lt;E735,D734&lt;E734)</f>
        <v>0</v>
      </c>
      <c r="Q741" s="3" t="b">
        <f>AND(Table1689106[[#This Row],[Measured Value]]&gt;E740,E740&gt;E739,E739&gt;E738,E738&gt;E737,E737&gt;E736)</f>
        <v>0</v>
      </c>
      <c r="R741" s="3" t="b">
        <f>AND(Table1689106[[#This Row],[Measured Value]]&lt;E740,E740&lt;E739,E739&lt;E738,E738&lt;E737,E737&lt;E736)</f>
        <v>0</v>
      </c>
      <c r="S741" s="3" t="b">
        <f>AND(Table1689106[[#This Row],[Measured Value]]&gt;E740,E740&lt;E739,E739&gt;E738,E738&lt;E737,E737&gt;E736,E736&lt;E735,E735&gt;E734,E734&lt;E733,E733&gt;E732,E732&lt;E731,E731&gt;E730,E730&lt;E729,E729&gt;E728)</f>
        <v>0</v>
      </c>
      <c r="T741" s="3" t="b">
        <f>AND(Table1689106[[#This Row],[Measured Value]]&lt;F740,F740&gt;F739,F739&lt;F738,F738&gt;F737,F737&lt;F736,F736&gt;F735,F735&lt;F734,F734&gt;F733,F733&lt;F732,F732&gt;F731,F731&lt;F730,F730&gt;F729,F729&lt;F728)</f>
        <v>0</v>
      </c>
    </row>
    <row r="742" spans="1:20" x14ac:dyDescent="0.25">
      <c r="A742" s="2">
        <v>43394</v>
      </c>
      <c r="B742" s="17">
        <v>1140</v>
      </c>
      <c r="C742" s="21" t="s">
        <v>39</v>
      </c>
      <c r="D742" s="25">
        <v>3.52</v>
      </c>
      <c r="E742" s="22">
        <f>'[1]pH meter #2__083118AM'!$O$2</f>
        <v>3.5073563535911592</v>
      </c>
      <c r="F7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43394.486111111109</v>
      </c>
      <c r="G742" s="6">
        <f>Table1689106[[#This Row],[Mean Value]]+$V$2</f>
        <v>3.527303060242065</v>
      </c>
      <c r="H742" s="6">
        <f>Table1689106[[#This Row],[Mean Value]]-$V$2</f>
        <v>3.4874096469402533</v>
      </c>
      <c r="I742" s="26">
        <f>Table1689106[[#This Row],[Mean Value]]+$W$2</f>
        <v>3.5472497668929703</v>
      </c>
      <c r="J742" s="26">
        <f>Table1689106[[#This Row],[Mean Value]]-($W$2)</f>
        <v>3.467462940289348</v>
      </c>
      <c r="K742" s="8">
        <f>Table1689106[[#This Row],[Mean Value]]+$X$2</f>
        <v>3.5671964735438761</v>
      </c>
      <c r="L742" s="9">
        <f>Table1689106[[#This Row],[Mean Value]]-$X$2</f>
        <v>3.4475162336384422</v>
      </c>
      <c r="M742" s="23" t="str">
        <f t="array" ref="M742">IF(OR(D742&lt;$AF$2, D742&gt;$AE$2), "Yes", "No")</f>
        <v>No</v>
      </c>
      <c r="N742" s="3"/>
      <c r="O742" s="3" t="b">
        <f>AND(Table1689106[[#This Row],[Measured Value]]&gt;Table1689106[[#This Row],[Mean Value]],D741&gt;E741,D740&gt;E740,D739&gt;E739,D738&gt;E738,D737&gt;E737,D736&gt;E736,D735&gt;E735)</f>
        <v>0</v>
      </c>
      <c r="P742" s="3" t="b">
        <f>AND(Table1689106[[#This Row],[Measured Value]]&lt;Table1689106[[#This Row],[Mean Value]],D741&lt;E741,D740&lt;E740,D739&lt;E739,D738&lt;E738,D737&lt;E737,D736&lt;E736,D735&lt;E735)</f>
        <v>0</v>
      </c>
      <c r="Q742" s="3" t="b">
        <f>AND(Table1689106[[#This Row],[Measured Value]]&gt;E741,E741&gt;E740,E740&gt;E739,E739&gt;E738,E738&gt;E737)</f>
        <v>0</v>
      </c>
      <c r="R742" s="3" t="b">
        <f>AND(Table1689106[[#This Row],[Measured Value]]&lt;E741,E741&lt;E740,E740&lt;E739,E739&lt;E738,E738&lt;E737)</f>
        <v>0</v>
      </c>
      <c r="S742" s="3" t="b">
        <f>AND(Table1689106[[#This Row],[Measured Value]]&gt;E741,E741&lt;E740,E740&gt;E739,E739&lt;E738,E738&gt;E737,E737&lt;E736,E736&gt;E735,E735&lt;E734,E734&gt;E733,E733&lt;E732,E732&gt;E731,E731&lt;E730,E730&gt;E729)</f>
        <v>0</v>
      </c>
      <c r="T742" s="3" t="b">
        <f>AND(Table1689106[[#This Row],[Measured Value]]&lt;F741,F741&gt;F740,F740&lt;F739,F739&gt;F738,F738&lt;F737,F737&gt;F736,F736&lt;F735,F735&gt;F734,F734&lt;F733,F733&gt;F732,F732&lt;F731,F731&gt;F730,F730&lt;F729)</f>
        <v>0</v>
      </c>
    </row>
    <row r="743" spans="1:20" x14ac:dyDescent="0.25">
      <c r="A743" s="2">
        <v>43394</v>
      </c>
      <c r="B743" s="17">
        <v>1204</v>
      </c>
      <c r="C743" s="21" t="s">
        <v>39</v>
      </c>
      <c r="D743" s="25">
        <v>3.52</v>
      </c>
      <c r="E743" s="22">
        <f>'[1]pH meter #2__083118AM'!$O$2</f>
        <v>3.5073563535911592</v>
      </c>
      <c r="F7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43394.50277777778</v>
      </c>
      <c r="G743" s="6">
        <f>Table1689106[[#This Row],[Mean Value]]+$V$2</f>
        <v>3.527303060242065</v>
      </c>
      <c r="H743" s="6">
        <f>Table1689106[[#This Row],[Mean Value]]-$V$2</f>
        <v>3.4874096469402533</v>
      </c>
      <c r="I743" s="26">
        <f>Table1689106[[#This Row],[Mean Value]]+$W$2</f>
        <v>3.5472497668929703</v>
      </c>
      <c r="J743" s="26">
        <f>Table1689106[[#This Row],[Mean Value]]-($W$2)</f>
        <v>3.467462940289348</v>
      </c>
      <c r="K743" s="8">
        <f>Table1689106[[#This Row],[Mean Value]]+$X$2</f>
        <v>3.5671964735438761</v>
      </c>
      <c r="L743" s="9">
        <f>Table1689106[[#This Row],[Mean Value]]-$X$2</f>
        <v>3.4475162336384422</v>
      </c>
      <c r="M743" s="23" t="str">
        <f t="array" ref="M743">IF(OR(D743&lt;$AF$2, D743&gt;$AE$2), "Yes", "No")</f>
        <v>No</v>
      </c>
      <c r="N743" s="3"/>
      <c r="O743" s="3" t="b">
        <f>AND(Table1689106[[#This Row],[Measured Value]]&gt;Table1689106[[#This Row],[Mean Value]],D742&gt;E742,D741&gt;E741,D740&gt;E740,D739&gt;E739,D738&gt;E738,D737&gt;E737,D736&gt;E736)</f>
        <v>0</v>
      </c>
      <c r="P743" s="3" t="b">
        <f>AND(Table1689106[[#This Row],[Measured Value]]&lt;Table1689106[[#This Row],[Mean Value]],D742&lt;E742,D741&lt;E741,D740&lt;E740,D739&lt;E739,D738&lt;E738,D737&lt;E737,D736&lt;E736)</f>
        <v>0</v>
      </c>
      <c r="Q743" s="3" t="b">
        <f>AND(Table1689106[[#This Row],[Measured Value]]&gt;E742,E742&gt;E741,E741&gt;E740,E740&gt;E739,E739&gt;E738)</f>
        <v>0</v>
      </c>
      <c r="R743" s="3" t="b">
        <f>AND(Table1689106[[#This Row],[Measured Value]]&lt;E742,E742&lt;E741,E741&lt;E740,E740&lt;E739,E739&lt;E738)</f>
        <v>0</v>
      </c>
      <c r="S743" s="3" t="b">
        <f>AND(Table1689106[[#This Row],[Measured Value]]&gt;E742,E742&lt;E741,E741&gt;E740,E740&lt;E739,E739&gt;E738,E738&lt;E737,E737&gt;E736,E736&lt;E735,E735&gt;E734,E734&lt;E733,E733&gt;E732,E732&lt;E731,E731&gt;E730)</f>
        <v>0</v>
      </c>
      <c r="T743" s="3" t="b">
        <f>AND(Table1689106[[#This Row],[Measured Value]]&lt;F742,F742&gt;F741,F741&lt;F740,F740&gt;F739,F739&lt;F738,F738&gt;F737,F737&lt;F736,F736&gt;F735,F735&lt;F734,F734&gt;F733,F733&lt;F732,F732&gt;F731,F731&lt;F730)</f>
        <v>0</v>
      </c>
    </row>
    <row r="744" spans="1:20" x14ac:dyDescent="0.25">
      <c r="A744" s="2">
        <v>43394</v>
      </c>
      <c r="B744" s="17">
        <v>1335</v>
      </c>
      <c r="C744" s="21" t="s">
        <v>39</v>
      </c>
      <c r="D744" s="25">
        <v>3.52</v>
      </c>
      <c r="E744" s="22">
        <f>'[1]pH meter #2__083118AM'!$O$2</f>
        <v>3.5073563535911592</v>
      </c>
      <c r="F7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43394.565972222219</v>
      </c>
      <c r="G744" s="6">
        <f>Table1689106[[#This Row],[Mean Value]]+$V$2</f>
        <v>3.527303060242065</v>
      </c>
      <c r="H744" s="6">
        <f>Table1689106[[#This Row],[Mean Value]]-$V$2</f>
        <v>3.4874096469402533</v>
      </c>
      <c r="I744" s="26">
        <f>Table1689106[[#This Row],[Mean Value]]+$W$2</f>
        <v>3.5472497668929703</v>
      </c>
      <c r="J744" s="26">
        <f>Table1689106[[#This Row],[Mean Value]]-($W$2)</f>
        <v>3.467462940289348</v>
      </c>
      <c r="K744" s="8">
        <f>Table1689106[[#This Row],[Mean Value]]+$X$2</f>
        <v>3.5671964735438761</v>
      </c>
      <c r="L744" s="9">
        <f>Table1689106[[#This Row],[Mean Value]]-$X$2</f>
        <v>3.4475162336384422</v>
      </c>
      <c r="M744" s="23" t="str">
        <f t="array" ref="M744">IF(OR(D744&lt;$AF$2, D744&gt;$AE$2), "Yes", "No")</f>
        <v>No</v>
      </c>
      <c r="N744" s="3"/>
      <c r="O744" s="3" t="b">
        <f>AND(Table1689106[[#This Row],[Measured Value]]&gt;Table1689106[[#This Row],[Mean Value]],D743&gt;E743,D742&gt;E742,D741&gt;E741,D740&gt;E740,D739&gt;E739,D738&gt;E738,D737&gt;E737)</f>
        <v>0</v>
      </c>
      <c r="P744" s="3" t="b">
        <f>AND(Table1689106[[#This Row],[Measured Value]]&lt;Table1689106[[#This Row],[Mean Value]],D743&lt;E743,D742&lt;E742,D741&lt;E741,D740&lt;E740,D739&lt;E739,D738&lt;E738,D737&lt;E737)</f>
        <v>0</v>
      </c>
      <c r="Q744" s="3" t="b">
        <f>AND(Table1689106[[#This Row],[Measured Value]]&gt;E743,E743&gt;E742,E742&gt;E741,E741&gt;E740,E740&gt;E739)</f>
        <v>0</v>
      </c>
      <c r="R744" s="3" t="b">
        <f>AND(Table1689106[[#This Row],[Measured Value]]&lt;E743,E743&lt;E742,E742&lt;E741,E741&lt;E740,E740&lt;E739)</f>
        <v>0</v>
      </c>
      <c r="S744" s="3" t="b">
        <f>AND(Table1689106[[#This Row],[Measured Value]]&gt;E743,E743&lt;E742,E742&gt;E741,E741&lt;E740,E740&gt;E739,E739&lt;E738,E738&gt;E737,E737&lt;E736,E736&gt;E735,E735&lt;E734,E734&gt;E733,E733&lt;E732,E732&gt;E731)</f>
        <v>0</v>
      </c>
      <c r="T744" s="3" t="b">
        <f>AND(Table1689106[[#This Row],[Measured Value]]&lt;F743,F743&gt;F742,F742&lt;F741,F741&gt;F740,F740&lt;F739,F739&gt;F738,F738&lt;F737,F737&gt;F736,F736&lt;F735,F735&gt;F734,F734&lt;F733,F733&gt;F732,F732&lt;F731)</f>
        <v>0</v>
      </c>
    </row>
    <row r="745" spans="1:20" x14ac:dyDescent="0.25">
      <c r="A745" s="2">
        <v>43394</v>
      </c>
      <c r="B745" s="17">
        <v>1350</v>
      </c>
      <c r="C745" s="21" t="s">
        <v>39</v>
      </c>
      <c r="D745" s="25">
        <v>3.5</v>
      </c>
      <c r="E745" s="22">
        <f>'[1]pH meter #2__083118AM'!$O$2</f>
        <v>3.5073563535911592</v>
      </c>
      <c r="F7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43394.576388888891</v>
      </c>
      <c r="G745" s="6">
        <f>Table1689106[[#This Row],[Mean Value]]+$V$2</f>
        <v>3.527303060242065</v>
      </c>
      <c r="H745" s="6">
        <f>Table1689106[[#This Row],[Mean Value]]-$V$2</f>
        <v>3.4874096469402533</v>
      </c>
      <c r="I745" s="26">
        <f>Table1689106[[#This Row],[Mean Value]]+$W$2</f>
        <v>3.5472497668929703</v>
      </c>
      <c r="J745" s="26">
        <f>Table1689106[[#This Row],[Mean Value]]-($W$2)</f>
        <v>3.467462940289348</v>
      </c>
      <c r="K745" s="8">
        <f>Table1689106[[#This Row],[Mean Value]]+$X$2</f>
        <v>3.5671964735438761</v>
      </c>
      <c r="L745" s="9">
        <f>Table1689106[[#This Row],[Mean Value]]-$X$2</f>
        <v>3.4475162336384422</v>
      </c>
      <c r="M745" s="23" t="str">
        <f t="array" ref="M745">IF(OR(D745&lt;$AF$2, D745&gt;$AE$2), "Yes", "No")</f>
        <v>No</v>
      </c>
      <c r="N745" s="3"/>
      <c r="O745" s="3" t="b">
        <f>AND(Table1689106[[#This Row],[Measured Value]]&gt;Table1689106[[#This Row],[Mean Value]],D744&gt;E744,D743&gt;E743,D742&gt;E742,D741&gt;E741,D740&gt;E740,D739&gt;E739,D738&gt;E738)</f>
        <v>0</v>
      </c>
      <c r="P745" s="3" t="b">
        <f>AND(Table1689106[[#This Row],[Measured Value]]&lt;Table1689106[[#This Row],[Mean Value]],D744&lt;E744,D743&lt;E743,D742&lt;E742,D741&lt;E741,D740&lt;E740,D739&lt;E739,D738&lt;E738)</f>
        <v>0</v>
      </c>
      <c r="Q745" s="3" t="b">
        <f>AND(Table1689106[[#This Row],[Measured Value]]&gt;E744,E744&gt;E743,E743&gt;E742,E742&gt;E741,E741&gt;E740)</f>
        <v>0</v>
      </c>
      <c r="R745" s="3" t="b">
        <f>AND(Table1689106[[#This Row],[Measured Value]]&lt;E744,E744&lt;E743,E743&lt;E742,E742&lt;E741,E741&lt;E740)</f>
        <v>0</v>
      </c>
      <c r="S745" s="3" t="b">
        <f>AND(Table1689106[[#This Row],[Measured Value]]&gt;E744,E744&lt;E743,E743&gt;E742,E742&lt;E741,E741&gt;E740,E740&lt;E739,E739&gt;E738,E738&lt;E737,E737&gt;E736,E736&lt;E735,E735&gt;E734,E734&lt;E733,E733&gt;E732)</f>
        <v>0</v>
      </c>
      <c r="T745" s="3" t="b">
        <f>AND(Table1689106[[#This Row],[Measured Value]]&lt;F744,F744&gt;F743,F743&lt;F742,F742&gt;F741,F741&lt;F740,F740&gt;F739,F739&lt;F738,F738&gt;F737,F737&lt;F736,F736&gt;F735,F735&lt;F734,F734&gt;F733,F733&lt;F732)</f>
        <v>0</v>
      </c>
    </row>
    <row r="746" spans="1:20" x14ac:dyDescent="0.25">
      <c r="A746" s="2">
        <v>43394</v>
      </c>
      <c r="B746" s="17">
        <v>1500</v>
      </c>
      <c r="C746" s="21" t="s">
        <v>39</v>
      </c>
      <c r="D746" s="25">
        <v>3.51</v>
      </c>
      <c r="E746" s="22">
        <f>'[1]pH meter #2__083118AM'!$O$2</f>
        <v>3.5073563535911592</v>
      </c>
      <c r="F7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43394.625</v>
      </c>
      <c r="G746" s="6">
        <f>Table1689106[[#This Row],[Mean Value]]+$V$2</f>
        <v>3.527303060242065</v>
      </c>
      <c r="H746" s="6">
        <f>Table1689106[[#This Row],[Mean Value]]-$V$2</f>
        <v>3.4874096469402533</v>
      </c>
      <c r="I746" s="26">
        <f>Table1689106[[#This Row],[Mean Value]]+$W$2</f>
        <v>3.5472497668929703</v>
      </c>
      <c r="J746" s="26">
        <f>Table1689106[[#This Row],[Mean Value]]-($W$2)</f>
        <v>3.467462940289348</v>
      </c>
      <c r="K746" s="8">
        <f>Table1689106[[#This Row],[Mean Value]]+$X$2</f>
        <v>3.5671964735438761</v>
      </c>
      <c r="L746" s="9">
        <f>Table1689106[[#This Row],[Mean Value]]-$X$2</f>
        <v>3.4475162336384422</v>
      </c>
      <c r="M746" s="23" t="str">
        <f t="array" ref="M746">IF(OR(D746&lt;$AF$2, D746&gt;$AE$2), "Yes", "No")</f>
        <v>No</v>
      </c>
      <c r="N746" s="3"/>
      <c r="O746" s="3" t="b">
        <f>AND(Table1689106[[#This Row],[Measured Value]]&gt;Table1689106[[#This Row],[Mean Value]],D745&gt;E745,D744&gt;E744,D743&gt;E743,D742&gt;E742,D741&gt;E741,D740&gt;E740,D739&gt;E739)</f>
        <v>0</v>
      </c>
      <c r="P746" s="3" t="b">
        <f>AND(Table1689106[[#This Row],[Measured Value]]&lt;Table1689106[[#This Row],[Mean Value]],D745&lt;E745,D744&lt;E744,D743&lt;E743,D742&lt;E742,D741&lt;E741,D740&lt;E740,D739&lt;E739)</f>
        <v>0</v>
      </c>
      <c r="Q746" s="3" t="b">
        <f>AND(Table1689106[[#This Row],[Measured Value]]&gt;E745,E745&gt;E744,E744&gt;E743,E743&gt;E742,E742&gt;E741)</f>
        <v>0</v>
      </c>
      <c r="R746" s="3" t="b">
        <f>AND(Table1689106[[#This Row],[Measured Value]]&lt;E745,E745&lt;E744,E744&lt;E743,E743&lt;E742,E742&lt;E741)</f>
        <v>0</v>
      </c>
      <c r="S746" s="3" t="b">
        <f>AND(Table1689106[[#This Row],[Measured Value]]&gt;E745,E745&lt;E744,E744&gt;E743,E743&lt;E742,E742&gt;E741,E741&lt;E740,E740&gt;E739,E739&lt;E738,E738&gt;E737,E737&lt;E736,E736&gt;E735,E735&lt;E734,E734&gt;E733)</f>
        <v>0</v>
      </c>
      <c r="T746" s="3" t="b">
        <f>AND(Table1689106[[#This Row],[Measured Value]]&lt;F745,F745&gt;F744,F744&lt;F743,F743&gt;F742,F742&lt;F741,F741&gt;F740,F740&lt;F739,F739&gt;F738,F738&lt;F737,F737&gt;F736,F736&lt;F735,F735&gt;F734,F734&lt;F733)</f>
        <v>0</v>
      </c>
    </row>
    <row r="747" spans="1:20" x14ac:dyDescent="0.25">
      <c r="A747" s="2">
        <v>43395</v>
      </c>
      <c r="B747" s="17">
        <v>705</v>
      </c>
      <c r="C747" s="21" t="s">
        <v>30</v>
      </c>
      <c r="D747" s="25">
        <v>3.52</v>
      </c>
      <c r="E747" s="22">
        <f>'[1]pH meter #2__083118AM'!$O$2</f>
        <v>3.5073563535911592</v>
      </c>
      <c r="F7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43395.295138888891</v>
      </c>
      <c r="G747" s="6">
        <f>Table1689106[[#This Row],[Mean Value]]+$V$2</f>
        <v>3.527303060242065</v>
      </c>
      <c r="H747" s="6">
        <f>Table1689106[[#This Row],[Mean Value]]-$V$2</f>
        <v>3.4874096469402533</v>
      </c>
      <c r="I747" s="26">
        <f>Table1689106[[#This Row],[Mean Value]]+$W$2</f>
        <v>3.5472497668929703</v>
      </c>
      <c r="J747" s="26">
        <f>Table1689106[[#This Row],[Mean Value]]-($W$2)</f>
        <v>3.467462940289348</v>
      </c>
      <c r="K747" s="8">
        <f>Table1689106[[#This Row],[Mean Value]]+$X$2</f>
        <v>3.5671964735438761</v>
      </c>
      <c r="L747" s="9">
        <f>Table1689106[[#This Row],[Mean Value]]-$X$2</f>
        <v>3.4475162336384422</v>
      </c>
      <c r="M747" s="23" t="str">
        <f t="array" ref="M747">IF(OR(D747&lt;$AF$2, D747&gt;$AE$2), "Yes", "No")</f>
        <v>No</v>
      </c>
      <c r="N747" s="3"/>
      <c r="O747" s="3" t="b">
        <f>AND(Table1689106[[#This Row],[Measured Value]]&gt;Table1689106[[#This Row],[Mean Value]],D746&gt;E746,D745&gt;E745,D744&gt;E744,D743&gt;E743,D742&gt;E742,D741&gt;E741,D740&gt;E740)</f>
        <v>0</v>
      </c>
      <c r="P747" s="3" t="b">
        <f>AND(Table1689106[[#This Row],[Measured Value]]&lt;Table1689106[[#This Row],[Mean Value]],D746&lt;E746,D745&lt;E745,D744&lt;E744,D743&lt;E743,D742&lt;E742,D741&lt;E741,D740&lt;E740)</f>
        <v>0</v>
      </c>
      <c r="Q747" s="3" t="b">
        <f>AND(Table1689106[[#This Row],[Measured Value]]&gt;E746,E746&gt;E745,E745&gt;E744,E744&gt;E743,E743&gt;E742)</f>
        <v>0</v>
      </c>
      <c r="R747" s="3" t="b">
        <f>AND(Table1689106[[#This Row],[Measured Value]]&lt;E746,E746&lt;E745,E745&lt;E744,E744&lt;E743,E743&lt;E742)</f>
        <v>0</v>
      </c>
      <c r="S747" s="3" t="b">
        <f>AND(Table1689106[[#This Row],[Measured Value]]&gt;E746,E746&lt;E745,E745&gt;E744,E744&lt;E743,E743&gt;E742,E742&lt;E741,E741&gt;E740,E740&lt;E739,E739&gt;E738,E738&lt;E737,E737&gt;E736,E736&lt;E735,E735&gt;E734)</f>
        <v>0</v>
      </c>
      <c r="T747" s="3" t="b">
        <f>AND(Table1689106[[#This Row],[Measured Value]]&lt;F746,F746&gt;F745,F745&lt;F744,F744&gt;F743,F743&lt;F742,F742&gt;F741,F741&lt;F740,F740&gt;F739,F739&lt;F738,F738&gt;F737,F737&lt;F736,F736&gt;F735,F735&lt;F734)</f>
        <v>0</v>
      </c>
    </row>
    <row r="748" spans="1:20" x14ac:dyDescent="0.25">
      <c r="A748" s="2">
        <v>43395</v>
      </c>
      <c r="B748" s="17">
        <v>720</v>
      </c>
      <c r="C748" s="21" t="s">
        <v>30</v>
      </c>
      <c r="D748" s="25">
        <v>3.53</v>
      </c>
      <c r="E748" s="22">
        <f>'[1]pH meter #2__083118AM'!$O$2</f>
        <v>3.5073563535911592</v>
      </c>
      <c r="F7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43395.305555555555</v>
      </c>
      <c r="G748" s="6">
        <f>Table1689106[[#This Row],[Mean Value]]+$V$2</f>
        <v>3.527303060242065</v>
      </c>
      <c r="H748" s="6">
        <f>Table1689106[[#This Row],[Mean Value]]-$V$2</f>
        <v>3.4874096469402533</v>
      </c>
      <c r="I748" s="26">
        <f>Table1689106[[#This Row],[Mean Value]]+$W$2</f>
        <v>3.5472497668929703</v>
      </c>
      <c r="J748" s="26">
        <f>Table1689106[[#This Row],[Mean Value]]-($W$2)</f>
        <v>3.467462940289348</v>
      </c>
      <c r="K748" s="8">
        <f>Table1689106[[#This Row],[Mean Value]]+$X$2</f>
        <v>3.5671964735438761</v>
      </c>
      <c r="L748" s="9">
        <f>Table1689106[[#This Row],[Mean Value]]-$X$2</f>
        <v>3.4475162336384422</v>
      </c>
      <c r="M748" s="23" t="str">
        <f t="array" ref="M748">IF(OR(D748&lt;$AF$2, D748&gt;$AE$2), "Yes", "No")</f>
        <v>No</v>
      </c>
      <c r="N748" s="3"/>
      <c r="O748" s="3" t="b">
        <f>AND(Table1689106[[#This Row],[Measured Value]]&gt;Table1689106[[#This Row],[Mean Value]],D747&gt;E747,D746&gt;E746,D745&gt;E745,D744&gt;E744,D743&gt;E743,D742&gt;E742,D741&gt;E741)</f>
        <v>0</v>
      </c>
      <c r="P748" s="3" t="b">
        <f>AND(Table1689106[[#This Row],[Measured Value]]&lt;Table1689106[[#This Row],[Mean Value]],D747&lt;E747,D746&lt;E746,D745&lt;E745,D744&lt;E744,D743&lt;E743,D742&lt;E742,D741&lt;E741)</f>
        <v>0</v>
      </c>
      <c r="Q748" s="3" t="b">
        <f>AND(Table1689106[[#This Row],[Measured Value]]&gt;E747,E747&gt;E746,E746&gt;E745,E745&gt;E744,E744&gt;E743)</f>
        <v>0</v>
      </c>
      <c r="R748" s="3" t="b">
        <f>AND(Table1689106[[#This Row],[Measured Value]]&lt;E747,E747&lt;E746,E746&lt;E745,E745&lt;E744,E744&lt;E743)</f>
        <v>0</v>
      </c>
      <c r="S748" s="3" t="b">
        <f>AND(Table1689106[[#This Row],[Measured Value]]&gt;E747,E747&lt;E746,E746&gt;E745,E745&lt;E744,E744&gt;E743,E743&lt;E742,E742&gt;E741,E741&lt;E740,E740&gt;E739,E739&lt;E738,E738&gt;E737,E737&lt;E736,E736&gt;E735)</f>
        <v>0</v>
      </c>
      <c r="T748" s="3" t="b">
        <f>AND(Table1689106[[#This Row],[Measured Value]]&lt;F747,F747&gt;F746,F746&lt;F745,F745&gt;F744,F744&lt;F743,F743&gt;F742,F742&lt;F741,F741&gt;F740,F740&lt;F739,F739&gt;F738,F738&lt;F737,F737&gt;F736,F736&lt;F735)</f>
        <v>0</v>
      </c>
    </row>
    <row r="749" spans="1:20" x14ac:dyDescent="0.25">
      <c r="A749" s="2">
        <v>43395</v>
      </c>
      <c r="B749" s="17">
        <v>745</v>
      </c>
      <c r="C749" s="21" t="s">
        <v>31</v>
      </c>
      <c r="D749" s="25">
        <v>3.52</v>
      </c>
      <c r="E749" s="22">
        <f>'[1]pH meter #2__083118AM'!$O$2</f>
        <v>3.5073563535911592</v>
      </c>
      <c r="F7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43395.322916666664</v>
      </c>
      <c r="G749" s="6">
        <f>Table1689106[[#This Row],[Mean Value]]+$V$2</f>
        <v>3.527303060242065</v>
      </c>
      <c r="H749" s="6">
        <f>Table1689106[[#This Row],[Mean Value]]-$V$2</f>
        <v>3.4874096469402533</v>
      </c>
      <c r="I749" s="26">
        <f>Table1689106[[#This Row],[Mean Value]]+$W$2</f>
        <v>3.5472497668929703</v>
      </c>
      <c r="J749" s="26">
        <f>Table1689106[[#This Row],[Mean Value]]-($W$2)</f>
        <v>3.467462940289348</v>
      </c>
      <c r="K749" s="8">
        <f>Table1689106[[#This Row],[Mean Value]]+$X$2</f>
        <v>3.5671964735438761</v>
      </c>
      <c r="L749" s="9">
        <f>Table1689106[[#This Row],[Mean Value]]-$X$2</f>
        <v>3.4475162336384422</v>
      </c>
      <c r="M749" s="23" t="str">
        <f t="array" ref="M749">IF(OR(D749&lt;$AF$2, D749&gt;$AE$2), "Yes", "No")</f>
        <v>No</v>
      </c>
      <c r="N749" s="3"/>
      <c r="O749" s="3" t="b">
        <f>AND(Table1689106[[#This Row],[Measured Value]]&gt;Table1689106[[#This Row],[Mean Value]],D748&gt;E748,D747&gt;E747,D746&gt;E746,D745&gt;E745,D744&gt;E744,D743&gt;E743,D742&gt;E742)</f>
        <v>0</v>
      </c>
      <c r="P749" s="3" t="b">
        <f>AND(Table1689106[[#This Row],[Measured Value]]&lt;Table1689106[[#This Row],[Mean Value]],D748&lt;E748,D747&lt;E747,D746&lt;E746,D745&lt;E745,D744&lt;E744,D743&lt;E743,D742&lt;E742)</f>
        <v>0</v>
      </c>
      <c r="Q749" s="3" t="b">
        <f>AND(Table1689106[[#This Row],[Measured Value]]&gt;E748,E748&gt;E747,E747&gt;E746,E746&gt;E745,E745&gt;E744)</f>
        <v>0</v>
      </c>
      <c r="R749" s="3" t="b">
        <f>AND(Table1689106[[#This Row],[Measured Value]]&lt;E748,E748&lt;E747,E747&lt;E746,E746&lt;E745,E745&lt;E744)</f>
        <v>0</v>
      </c>
      <c r="S749" s="3" t="b">
        <f>AND(Table1689106[[#This Row],[Measured Value]]&gt;E748,E748&lt;E747,E747&gt;E746,E746&lt;E745,E745&gt;E744,E744&lt;E743,E743&gt;E742,E742&lt;E741,E741&gt;E740,E740&lt;E739,E739&gt;E738,E738&lt;E737,E737&gt;E736)</f>
        <v>0</v>
      </c>
      <c r="T749" s="3" t="b">
        <f>AND(Table1689106[[#This Row],[Measured Value]]&lt;F748,F748&gt;F747,F747&lt;F746,F746&gt;F745,F745&lt;F744,F744&gt;F743,F743&lt;F742,F742&gt;F741,F741&lt;F740,F740&gt;F739,F739&lt;F738,F738&gt;F737,F737&lt;F736)</f>
        <v>0</v>
      </c>
    </row>
    <row r="750" spans="1:20" x14ac:dyDescent="0.25">
      <c r="A750" s="2">
        <v>43395</v>
      </c>
      <c r="B750" s="17">
        <v>845</v>
      </c>
      <c r="C750" s="21" t="s">
        <v>43</v>
      </c>
      <c r="D750" s="25">
        <v>3.51</v>
      </c>
      <c r="E750" s="22">
        <f>'[1]pH meter #2__083118AM'!$O$2</f>
        <v>3.5073563535911592</v>
      </c>
      <c r="F7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43395.364583333336</v>
      </c>
      <c r="G750" s="6">
        <f>Table1689106[[#This Row],[Mean Value]]+$V$2</f>
        <v>3.527303060242065</v>
      </c>
      <c r="H750" s="6">
        <f>Table1689106[[#This Row],[Mean Value]]-$V$2</f>
        <v>3.4874096469402533</v>
      </c>
      <c r="I750" s="26">
        <f>Table1689106[[#This Row],[Mean Value]]+$W$2</f>
        <v>3.5472497668929703</v>
      </c>
      <c r="J750" s="26">
        <f>Table1689106[[#This Row],[Mean Value]]-($W$2)</f>
        <v>3.467462940289348</v>
      </c>
      <c r="K750" s="8">
        <f>Table1689106[[#This Row],[Mean Value]]+$X$2</f>
        <v>3.5671964735438761</v>
      </c>
      <c r="L750" s="9">
        <f>Table1689106[[#This Row],[Mean Value]]-$X$2</f>
        <v>3.4475162336384422</v>
      </c>
      <c r="M750" s="23" t="str">
        <f t="array" ref="M750">IF(OR(D750&lt;$AF$2, D750&gt;$AE$2), "Yes", "No")</f>
        <v>No</v>
      </c>
      <c r="N750" s="3"/>
      <c r="O750" s="3" t="b">
        <f>AND(Table1689106[[#This Row],[Measured Value]]&gt;Table1689106[[#This Row],[Mean Value]],D749&gt;E749,D748&gt;E748,D747&gt;E747,D746&gt;E746,D745&gt;E745,D744&gt;E744,D743&gt;E743)</f>
        <v>0</v>
      </c>
      <c r="P750" s="3" t="b">
        <f>AND(Table1689106[[#This Row],[Measured Value]]&lt;Table1689106[[#This Row],[Mean Value]],D749&lt;E749,D748&lt;E748,D747&lt;E747,D746&lt;E746,D745&lt;E745,D744&lt;E744,D743&lt;E743)</f>
        <v>0</v>
      </c>
      <c r="Q750" s="3" t="b">
        <f>AND(Table1689106[[#This Row],[Measured Value]]&gt;E749,E749&gt;E748,E748&gt;E747,E747&gt;E746,E746&gt;E745)</f>
        <v>0</v>
      </c>
      <c r="R750" s="3" t="b">
        <f>AND(Table1689106[[#This Row],[Measured Value]]&lt;E749,E749&lt;E748,E748&lt;E747,E747&lt;E746,E746&lt;E745)</f>
        <v>0</v>
      </c>
      <c r="S750" s="3" t="b">
        <f>AND(Table1689106[[#This Row],[Measured Value]]&gt;E749,E749&lt;E748,E748&gt;E747,E747&lt;E746,E746&gt;E745,E745&lt;E744,E744&gt;E743,E743&lt;E742,E742&gt;E741,E741&lt;E740,E740&gt;E739,E739&lt;E738,E738&gt;E737)</f>
        <v>0</v>
      </c>
      <c r="T750" s="3" t="b">
        <f>AND(Table1689106[[#This Row],[Measured Value]]&lt;F749,F749&gt;F748,F748&lt;F747,F747&gt;F746,F746&lt;F745,F745&gt;F744,F744&lt;F743,F743&gt;F742,F742&lt;F741,F741&gt;F740,F740&lt;F739,F739&gt;F738,F738&lt;F737)</f>
        <v>0</v>
      </c>
    </row>
    <row r="751" spans="1:20" x14ac:dyDescent="0.25">
      <c r="A751" s="2">
        <v>43395</v>
      </c>
      <c r="B751" s="17">
        <v>928</v>
      </c>
      <c r="C751" s="21" t="s">
        <v>31</v>
      </c>
      <c r="D751" s="25">
        <v>3.5</v>
      </c>
      <c r="E751" s="22">
        <f>'[1]pH meter #2__083118AM'!$O$2</f>
        <v>3.5073563535911592</v>
      </c>
      <c r="F7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43395.394444444442</v>
      </c>
      <c r="G751" s="6">
        <f>Table1689106[[#This Row],[Mean Value]]+$V$2</f>
        <v>3.527303060242065</v>
      </c>
      <c r="H751" s="6">
        <f>Table1689106[[#This Row],[Mean Value]]-$V$2</f>
        <v>3.4874096469402533</v>
      </c>
      <c r="I751" s="26">
        <f>Table1689106[[#This Row],[Mean Value]]+$W$2</f>
        <v>3.5472497668929703</v>
      </c>
      <c r="J751" s="26">
        <f>Table1689106[[#This Row],[Mean Value]]-($W$2)</f>
        <v>3.467462940289348</v>
      </c>
      <c r="K751" s="8">
        <f>Table1689106[[#This Row],[Mean Value]]+$X$2</f>
        <v>3.5671964735438761</v>
      </c>
      <c r="L751" s="9">
        <f>Table1689106[[#This Row],[Mean Value]]-$X$2</f>
        <v>3.4475162336384422</v>
      </c>
      <c r="M751" s="23" t="str">
        <f t="array" ref="M751">IF(OR(D751&lt;$AF$2, D751&gt;$AE$2), "Yes", "No")</f>
        <v>No</v>
      </c>
      <c r="N751" s="3"/>
      <c r="O751" s="3" t="b">
        <f>AND(Table1689106[[#This Row],[Measured Value]]&gt;Table1689106[[#This Row],[Mean Value]],D750&gt;E750,D749&gt;E749,D748&gt;E748,D747&gt;E747,D746&gt;E746,D745&gt;E745,D744&gt;E744)</f>
        <v>0</v>
      </c>
      <c r="P751" s="3" t="b">
        <f>AND(Table1689106[[#This Row],[Measured Value]]&lt;Table1689106[[#This Row],[Mean Value]],D750&lt;E750,D749&lt;E749,D748&lt;E748,D747&lt;E747,D746&lt;E746,D745&lt;E745,D744&lt;E744)</f>
        <v>0</v>
      </c>
      <c r="Q751" s="3" t="b">
        <f>AND(Table1689106[[#This Row],[Measured Value]]&gt;E750,E750&gt;E749,E749&gt;E748,E748&gt;E747,E747&gt;E746)</f>
        <v>0</v>
      </c>
      <c r="R751" s="3" t="b">
        <f>AND(Table1689106[[#This Row],[Measured Value]]&lt;E750,E750&lt;E749,E749&lt;E748,E748&lt;E747,E747&lt;E746)</f>
        <v>0</v>
      </c>
      <c r="S751" s="3" t="b">
        <f>AND(Table1689106[[#This Row],[Measured Value]]&gt;E750,E750&lt;E749,E749&gt;E748,E748&lt;E747,E747&gt;E746,E746&lt;E745,E745&gt;E744,E744&lt;E743,E743&gt;E742,E742&lt;E741,E741&gt;E740,E740&lt;E739,E739&gt;E738)</f>
        <v>0</v>
      </c>
      <c r="T751" s="3" t="b">
        <f>AND(Table1689106[[#This Row],[Measured Value]]&lt;F750,F750&gt;F749,F749&lt;F748,F748&gt;F747,F747&lt;F746,F746&gt;F745,F745&lt;F744,F744&gt;F743,F743&lt;F742,F742&gt;F741,F741&lt;F740,F740&gt;F739,F739&lt;F738)</f>
        <v>0</v>
      </c>
    </row>
    <row r="752" spans="1:20" x14ac:dyDescent="0.25">
      <c r="A752" s="2">
        <v>43395</v>
      </c>
      <c r="B752" s="17">
        <v>1005</v>
      </c>
      <c r="C752" s="21" t="s">
        <v>30</v>
      </c>
      <c r="D752" s="25">
        <v>3.51</v>
      </c>
      <c r="E752" s="22">
        <f>'[1]pH meter #2__083118AM'!$O$2</f>
        <v>3.5073563535911592</v>
      </c>
      <c r="F7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43395.420138888891</v>
      </c>
      <c r="G752" s="6">
        <f>Table1689106[[#This Row],[Mean Value]]+$V$2</f>
        <v>3.527303060242065</v>
      </c>
      <c r="H752" s="6">
        <f>Table1689106[[#This Row],[Mean Value]]-$V$2</f>
        <v>3.4874096469402533</v>
      </c>
      <c r="I752" s="26">
        <f>Table1689106[[#This Row],[Mean Value]]+$W$2</f>
        <v>3.5472497668929703</v>
      </c>
      <c r="J752" s="26">
        <f>Table1689106[[#This Row],[Mean Value]]-($W$2)</f>
        <v>3.467462940289348</v>
      </c>
      <c r="K752" s="8">
        <f>Table1689106[[#This Row],[Mean Value]]+$X$2</f>
        <v>3.5671964735438761</v>
      </c>
      <c r="L752" s="9">
        <f>Table1689106[[#This Row],[Mean Value]]-$X$2</f>
        <v>3.4475162336384422</v>
      </c>
      <c r="M752" s="23" t="str">
        <f t="array" ref="M752">IF(OR(D752&lt;$AF$2, D752&gt;$AE$2), "Yes", "No")</f>
        <v>No</v>
      </c>
      <c r="N752" s="3"/>
      <c r="O752" s="3" t="b">
        <f>AND(Table1689106[[#This Row],[Measured Value]]&gt;Table1689106[[#This Row],[Mean Value]],D751&gt;E751,D750&gt;E750,D749&gt;E749,D748&gt;E748,D747&gt;E747,D746&gt;E746,D745&gt;E745)</f>
        <v>0</v>
      </c>
      <c r="P752" s="3" t="b">
        <f>AND(Table1689106[[#This Row],[Measured Value]]&lt;Table1689106[[#This Row],[Mean Value]],D751&lt;E751,D750&lt;E750,D749&lt;E749,D748&lt;E748,D747&lt;E747,D746&lt;E746,D745&lt;E745)</f>
        <v>0</v>
      </c>
      <c r="Q752" s="3" t="b">
        <f>AND(Table1689106[[#This Row],[Measured Value]]&gt;E751,E751&gt;E750,E750&gt;E749,E749&gt;E748,E748&gt;E747)</f>
        <v>0</v>
      </c>
      <c r="R752" s="3" t="b">
        <f>AND(Table1689106[[#This Row],[Measured Value]]&lt;E751,E751&lt;E750,E750&lt;E749,E749&lt;E748,E748&lt;E747)</f>
        <v>0</v>
      </c>
      <c r="S752" s="3" t="b">
        <f>AND(Table1689106[[#This Row],[Measured Value]]&gt;E751,E751&lt;E750,E750&gt;E749,E749&lt;E748,E748&gt;E747,E747&lt;E746,E746&gt;E745,E745&lt;E744,E744&gt;E743,E743&lt;E742,E742&gt;E741,E741&lt;E740,E740&gt;E739)</f>
        <v>0</v>
      </c>
      <c r="T752" s="3" t="b">
        <f>AND(Table1689106[[#This Row],[Measured Value]]&lt;F751,F751&gt;F750,F750&lt;F749,F749&gt;F748,F748&lt;F747,F747&gt;F746,F746&lt;F745,F745&gt;F744,F744&lt;F743,F743&gt;F742,F742&lt;F741,F741&gt;F740,F740&lt;F739)</f>
        <v>0</v>
      </c>
    </row>
    <row r="753" spans="1:20" x14ac:dyDescent="0.25">
      <c r="A753" s="2">
        <v>43395</v>
      </c>
      <c r="B753" s="17">
        <v>1040</v>
      </c>
      <c r="C753" s="21" t="s">
        <v>39</v>
      </c>
      <c r="D753" s="25">
        <v>3.51</v>
      </c>
      <c r="E753" s="22">
        <f>'[1]pH meter #2__083118AM'!$O$2</f>
        <v>3.5073563535911592</v>
      </c>
      <c r="F7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43395.444444444445</v>
      </c>
      <c r="G753" s="6">
        <f>Table1689106[[#This Row],[Mean Value]]+$V$2</f>
        <v>3.527303060242065</v>
      </c>
      <c r="H753" s="6">
        <f>Table1689106[[#This Row],[Mean Value]]-$V$2</f>
        <v>3.4874096469402533</v>
      </c>
      <c r="I753" s="26">
        <f>Table1689106[[#This Row],[Mean Value]]+$W$2</f>
        <v>3.5472497668929703</v>
      </c>
      <c r="J753" s="26">
        <f>Table1689106[[#This Row],[Mean Value]]-($W$2)</f>
        <v>3.467462940289348</v>
      </c>
      <c r="K753" s="8">
        <f>Table1689106[[#This Row],[Mean Value]]+$X$2</f>
        <v>3.5671964735438761</v>
      </c>
      <c r="L753" s="9">
        <f>Table1689106[[#This Row],[Mean Value]]-$X$2</f>
        <v>3.4475162336384422</v>
      </c>
      <c r="M753" s="23" t="str">
        <f t="array" ref="M753">IF(OR(D753&lt;$AF$2, D753&gt;$AE$2), "Yes", "No")</f>
        <v>No</v>
      </c>
      <c r="N753" s="3"/>
      <c r="O753" s="3" t="b">
        <f>AND(Table1689106[[#This Row],[Measured Value]]&gt;Table1689106[[#This Row],[Mean Value]],D752&gt;E752,D751&gt;E751,D750&gt;E750,D749&gt;E749,D748&gt;E748,D747&gt;E747,D746&gt;E746)</f>
        <v>0</v>
      </c>
      <c r="P753" s="3" t="b">
        <f>AND(Table1689106[[#This Row],[Measured Value]]&lt;Table1689106[[#This Row],[Mean Value]],D752&lt;E752,D751&lt;E751,D750&lt;E750,D749&lt;E749,D748&lt;E748,D747&lt;E747,D746&lt;E746)</f>
        <v>0</v>
      </c>
      <c r="Q753" s="3" t="b">
        <f>AND(Table1689106[[#This Row],[Measured Value]]&gt;E752,E752&gt;E751,E751&gt;E750,E750&gt;E749,E749&gt;E748)</f>
        <v>0</v>
      </c>
      <c r="R753" s="3" t="b">
        <f>AND(Table1689106[[#This Row],[Measured Value]]&lt;E752,E752&lt;E751,E751&lt;E750,E750&lt;E749,E749&lt;E748)</f>
        <v>0</v>
      </c>
      <c r="S753" s="3" t="b">
        <f>AND(Table1689106[[#This Row],[Measured Value]]&gt;E752,E752&lt;E751,E751&gt;E750,E750&lt;E749,E749&gt;E748,E748&lt;E747,E747&gt;E746,E746&lt;E745,E745&gt;E744,E744&lt;E743,E743&gt;E742,E742&lt;E741,E741&gt;E740)</f>
        <v>0</v>
      </c>
      <c r="T753" s="3" t="b">
        <f>AND(Table1689106[[#This Row],[Measured Value]]&lt;F752,F752&gt;F751,F751&lt;F750,F750&gt;F749,F749&lt;F748,F748&gt;F747,F747&lt;F746,F746&gt;F745,F745&lt;F744,F744&gt;F743,F743&lt;F742,F742&gt;F741,F741&lt;F740)</f>
        <v>0</v>
      </c>
    </row>
    <row r="754" spans="1:20" x14ac:dyDescent="0.25">
      <c r="A754" s="2">
        <v>43395</v>
      </c>
      <c r="B754" s="17">
        <v>1058</v>
      </c>
      <c r="C754" s="21" t="s">
        <v>31</v>
      </c>
      <c r="D754" s="25">
        <v>3.5</v>
      </c>
      <c r="E754" s="22">
        <f>'[1]pH meter #2__083118AM'!$O$2</f>
        <v>3.5073563535911592</v>
      </c>
      <c r="F7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43395.456944444442</v>
      </c>
      <c r="G754" s="6">
        <f>Table1689106[[#This Row],[Mean Value]]+$V$2</f>
        <v>3.527303060242065</v>
      </c>
      <c r="H754" s="6">
        <f>Table1689106[[#This Row],[Mean Value]]-$V$2</f>
        <v>3.4874096469402533</v>
      </c>
      <c r="I754" s="26">
        <f>Table1689106[[#This Row],[Mean Value]]+$W$2</f>
        <v>3.5472497668929703</v>
      </c>
      <c r="J754" s="26">
        <f>Table1689106[[#This Row],[Mean Value]]-($W$2)</f>
        <v>3.467462940289348</v>
      </c>
      <c r="K754" s="8">
        <f>Table1689106[[#This Row],[Mean Value]]+$X$2</f>
        <v>3.5671964735438761</v>
      </c>
      <c r="L754" s="9">
        <f>Table1689106[[#This Row],[Mean Value]]-$X$2</f>
        <v>3.4475162336384422</v>
      </c>
      <c r="M754" s="23" t="str">
        <f t="array" ref="M754">IF(OR(D754&lt;$AF$2, D754&gt;$AE$2), "Yes", "No")</f>
        <v>No</v>
      </c>
      <c r="N754" s="3"/>
      <c r="O754" s="3" t="b">
        <f>AND(Table1689106[[#This Row],[Measured Value]]&gt;Table1689106[[#This Row],[Mean Value]],D753&gt;E753,D752&gt;E752,D751&gt;E751,D750&gt;E750,D749&gt;E749,D748&gt;E748,D747&gt;E747)</f>
        <v>0</v>
      </c>
      <c r="P754" s="3" t="b">
        <f>AND(Table1689106[[#This Row],[Measured Value]]&lt;Table1689106[[#This Row],[Mean Value]],D753&lt;E753,D752&lt;E752,D751&lt;E751,D750&lt;E750,D749&lt;E749,D748&lt;E748,D747&lt;E747)</f>
        <v>0</v>
      </c>
      <c r="Q754" s="3" t="b">
        <f>AND(Table1689106[[#This Row],[Measured Value]]&gt;E753,E753&gt;E752,E752&gt;E751,E751&gt;E750,E750&gt;E749)</f>
        <v>0</v>
      </c>
      <c r="R754" s="3" t="b">
        <f>AND(Table1689106[[#This Row],[Measured Value]]&lt;E753,E753&lt;E752,E752&lt;E751,E751&lt;E750,E750&lt;E749)</f>
        <v>0</v>
      </c>
      <c r="S754" s="3" t="b">
        <f>AND(Table1689106[[#This Row],[Measured Value]]&gt;E753,E753&lt;E752,E752&gt;E751,E751&lt;E750,E750&gt;E749,E749&lt;E748,E748&gt;E747,E747&lt;E746,E746&gt;E745,E745&lt;E744,E744&gt;E743,E743&lt;E742,E742&gt;E741)</f>
        <v>0</v>
      </c>
      <c r="T754" s="3" t="b">
        <f>AND(Table1689106[[#This Row],[Measured Value]]&lt;F753,F753&gt;F752,F752&lt;F751,F751&gt;F750,F750&lt;F749,F749&gt;F748,F748&lt;F747,F747&gt;F746,F746&lt;F745,F745&gt;F744,F744&lt;F743,F743&gt;F742,F742&lt;F741)</f>
        <v>0</v>
      </c>
    </row>
    <row r="755" spans="1:20" x14ac:dyDescent="0.25">
      <c r="A755" s="2">
        <v>43395</v>
      </c>
      <c r="B755" s="17">
        <v>1142</v>
      </c>
      <c r="C755" s="21" t="s">
        <v>31</v>
      </c>
      <c r="D755" s="25">
        <v>3.51</v>
      </c>
      <c r="E755" s="22">
        <f>'[1]pH meter #2__083118AM'!$O$2</f>
        <v>3.5073563535911592</v>
      </c>
      <c r="F7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43395.487500000003</v>
      </c>
      <c r="G755" s="6">
        <f>Table1689106[[#This Row],[Mean Value]]+$V$2</f>
        <v>3.527303060242065</v>
      </c>
      <c r="H755" s="6">
        <f>Table1689106[[#This Row],[Mean Value]]-$V$2</f>
        <v>3.4874096469402533</v>
      </c>
      <c r="I755" s="26">
        <f>Table1689106[[#This Row],[Mean Value]]+$W$2</f>
        <v>3.5472497668929703</v>
      </c>
      <c r="J755" s="26">
        <f>Table1689106[[#This Row],[Mean Value]]-($W$2)</f>
        <v>3.467462940289348</v>
      </c>
      <c r="K755" s="8">
        <f>Table1689106[[#This Row],[Mean Value]]+$X$2</f>
        <v>3.5671964735438761</v>
      </c>
      <c r="L755" s="9">
        <f>Table1689106[[#This Row],[Mean Value]]-$X$2</f>
        <v>3.4475162336384422</v>
      </c>
      <c r="M755" s="23" t="str">
        <f t="array" ref="M755">IF(OR(D755&lt;$AF$2, D755&gt;$AE$2), "Yes", "No")</f>
        <v>No</v>
      </c>
      <c r="N755" s="3"/>
      <c r="O755" s="3" t="b">
        <f>AND(Table1689106[[#This Row],[Measured Value]]&gt;Table1689106[[#This Row],[Mean Value]],D754&gt;E754,D753&gt;E753,D752&gt;E752,D751&gt;E751,D750&gt;E750,D749&gt;E749,D748&gt;E748)</f>
        <v>0</v>
      </c>
      <c r="P755" s="3" t="b">
        <f>AND(Table1689106[[#This Row],[Measured Value]]&lt;Table1689106[[#This Row],[Mean Value]],D754&lt;E754,D753&lt;E753,D752&lt;E752,D751&lt;E751,D750&lt;E750,D749&lt;E749,D748&lt;E748)</f>
        <v>0</v>
      </c>
      <c r="Q755" s="3" t="b">
        <f>AND(Table1689106[[#This Row],[Measured Value]]&gt;E754,E754&gt;E753,E753&gt;E752,E752&gt;E751,E751&gt;E750)</f>
        <v>0</v>
      </c>
      <c r="R755" s="3" t="b">
        <f>AND(Table1689106[[#This Row],[Measured Value]]&lt;E754,E754&lt;E753,E753&lt;E752,E752&lt;E751,E751&lt;E750)</f>
        <v>0</v>
      </c>
      <c r="S755" s="3" t="b">
        <f>AND(Table1689106[[#This Row],[Measured Value]]&gt;E754,E754&lt;E753,E753&gt;E752,E752&lt;E751,E751&gt;E750,E750&lt;E749,E749&gt;E748,E748&lt;E747,E747&gt;E746,E746&lt;E745,E745&gt;E744,E744&lt;E743,E743&gt;E742)</f>
        <v>0</v>
      </c>
      <c r="T755" s="3" t="b">
        <f>AND(Table1689106[[#This Row],[Measured Value]]&lt;F754,F754&gt;F753,F753&lt;F752,F752&gt;F751,F751&lt;F750,F750&gt;F749,F749&lt;F748,F748&gt;F747,F747&lt;F746,F746&gt;F745,F745&lt;F744,F744&gt;F743,F743&lt;F742)</f>
        <v>0</v>
      </c>
    </row>
    <row r="756" spans="1:20" x14ac:dyDescent="0.25">
      <c r="A756" s="2">
        <v>43395</v>
      </c>
      <c r="B756" s="17">
        <v>1215</v>
      </c>
      <c r="C756" s="21" t="s">
        <v>30</v>
      </c>
      <c r="D756" s="25">
        <v>3.52</v>
      </c>
      <c r="E756" s="22">
        <f>'[1]pH meter #2__083118AM'!$O$2</f>
        <v>3.5073563535911592</v>
      </c>
      <c r="F7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43395.510416666664</v>
      </c>
      <c r="G756" s="6">
        <f>Table1689106[[#This Row],[Mean Value]]+$V$2</f>
        <v>3.527303060242065</v>
      </c>
      <c r="H756" s="6">
        <f>Table1689106[[#This Row],[Mean Value]]-$V$2</f>
        <v>3.4874096469402533</v>
      </c>
      <c r="I756" s="26">
        <f>Table1689106[[#This Row],[Mean Value]]+$W$2</f>
        <v>3.5472497668929703</v>
      </c>
      <c r="J756" s="26">
        <f>Table1689106[[#This Row],[Mean Value]]-($W$2)</f>
        <v>3.467462940289348</v>
      </c>
      <c r="K756" s="8">
        <f>Table1689106[[#This Row],[Mean Value]]+$X$2</f>
        <v>3.5671964735438761</v>
      </c>
      <c r="L756" s="9">
        <f>Table1689106[[#This Row],[Mean Value]]-$X$2</f>
        <v>3.4475162336384422</v>
      </c>
      <c r="M756" s="23" t="str">
        <f t="array" ref="M756">IF(OR(D756&lt;$AF$2, D756&gt;$AE$2), "Yes", "No")</f>
        <v>No</v>
      </c>
      <c r="N756" s="3"/>
      <c r="O756" s="3" t="b">
        <f>AND(Table1689106[[#This Row],[Measured Value]]&gt;Table1689106[[#This Row],[Mean Value]],D755&gt;E755,D754&gt;E754,D753&gt;E753,D752&gt;E752,D751&gt;E751,D750&gt;E750,D749&gt;E749)</f>
        <v>0</v>
      </c>
      <c r="P756" s="3" t="b">
        <f>AND(Table1689106[[#This Row],[Measured Value]]&lt;Table1689106[[#This Row],[Mean Value]],D755&lt;E755,D754&lt;E754,D753&lt;E753,D752&lt;E752,D751&lt;E751,D750&lt;E750,D749&lt;E749)</f>
        <v>0</v>
      </c>
      <c r="Q756" s="3" t="b">
        <f>AND(Table1689106[[#This Row],[Measured Value]]&gt;E755,E755&gt;E754,E754&gt;E753,E753&gt;E752,E752&gt;E751)</f>
        <v>0</v>
      </c>
      <c r="R756" s="3" t="b">
        <f>AND(Table1689106[[#This Row],[Measured Value]]&lt;E755,E755&lt;E754,E754&lt;E753,E753&lt;E752,E752&lt;E751)</f>
        <v>0</v>
      </c>
      <c r="S756" s="3" t="b">
        <f>AND(Table1689106[[#This Row],[Measured Value]]&gt;E755,E755&lt;E754,E754&gt;E753,E753&lt;E752,E752&gt;E751,E751&lt;E750,E750&gt;E749,E749&lt;E748,E748&gt;E747,E747&lt;E746,E746&gt;E745,E745&lt;E744,E744&gt;E743)</f>
        <v>0</v>
      </c>
      <c r="T756" s="3" t="b">
        <f>AND(Table1689106[[#This Row],[Measured Value]]&lt;F755,F755&gt;F754,F754&lt;F753,F753&gt;F752,F752&lt;F751,F751&gt;F750,F750&lt;F749,F749&gt;F748,F748&lt;F747,F747&gt;F746,F746&lt;F745,F745&gt;F744,F744&lt;F743)</f>
        <v>0</v>
      </c>
    </row>
    <row r="757" spans="1:20" x14ac:dyDescent="0.25">
      <c r="A757" s="2">
        <v>43395</v>
      </c>
      <c r="B757" s="17">
        <v>1231</v>
      </c>
      <c r="C757" s="21" t="s">
        <v>51</v>
      </c>
      <c r="D757" s="25">
        <v>3.5</v>
      </c>
      <c r="E757" s="22">
        <f>'[1]pH meter #2__083118AM'!$O$2</f>
        <v>3.5073563535911592</v>
      </c>
      <c r="F7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43395.521527777775</v>
      </c>
      <c r="G757" s="6">
        <f>Table1689106[[#This Row],[Mean Value]]+$V$2</f>
        <v>3.527303060242065</v>
      </c>
      <c r="H757" s="6">
        <f>Table1689106[[#This Row],[Mean Value]]-$V$2</f>
        <v>3.4874096469402533</v>
      </c>
      <c r="I757" s="26">
        <f>Table1689106[[#This Row],[Mean Value]]+$W$2</f>
        <v>3.5472497668929703</v>
      </c>
      <c r="J757" s="26">
        <f>Table1689106[[#This Row],[Mean Value]]-($W$2)</f>
        <v>3.467462940289348</v>
      </c>
      <c r="K757" s="8">
        <f>Table1689106[[#This Row],[Mean Value]]+$X$2</f>
        <v>3.5671964735438761</v>
      </c>
      <c r="L757" s="9">
        <f>Table1689106[[#This Row],[Mean Value]]-$X$2</f>
        <v>3.4475162336384422</v>
      </c>
      <c r="M757" s="23" t="str">
        <f t="array" ref="M757">IF(OR(D757&lt;$AF$2, D757&gt;$AE$2), "Yes", "No")</f>
        <v>No</v>
      </c>
      <c r="N757" s="3"/>
      <c r="O757" s="3" t="b">
        <f>AND(Table1689106[[#This Row],[Measured Value]]&gt;Table1689106[[#This Row],[Mean Value]],D756&gt;E756,D755&gt;E755,D754&gt;E754,D753&gt;E753,D752&gt;E752,D751&gt;E751,D750&gt;E750)</f>
        <v>0</v>
      </c>
      <c r="P757" s="3" t="b">
        <f>AND(Table1689106[[#This Row],[Measured Value]]&lt;Table1689106[[#This Row],[Mean Value]],D756&lt;E756,D755&lt;E755,D754&lt;E754,D753&lt;E753,D752&lt;E752,D751&lt;E751,D750&lt;E750)</f>
        <v>0</v>
      </c>
      <c r="Q757" s="3" t="b">
        <f>AND(Table1689106[[#This Row],[Measured Value]]&gt;E756,E756&gt;E755,E755&gt;E754,E754&gt;E753,E753&gt;E752)</f>
        <v>0</v>
      </c>
      <c r="R757" s="3" t="b">
        <f>AND(Table1689106[[#This Row],[Measured Value]]&lt;E756,E756&lt;E755,E755&lt;E754,E754&lt;E753,E753&lt;E752)</f>
        <v>0</v>
      </c>
      <c r="S757" s="3" t="b">
        <f>AND(Table1689106[[#This Row],[Measured Value]]&gt;E756,E756&lt;E755,E755&gt;E754,E754&lt;E753,E753&gt;E752,E752&lt;E751,E751&gt;E750,E750&lt;E749,E749&gt;E748,E748&lt;E747,E747&gt;E746,E746&lt;E745,E745&gt;E744)</f>
        <v>0</v>
      </c>
      <c r="T757" s="3" t="b">
        <f>AND(Table1689106[[#This Row],[Measured Value]]&lt;F756,F756&gt;F755,F755&lt;F754,F754&gt;F753,F753&lt;F752,F752&gt;F751,F751&lt;F750,F750&gt;F749,F749&lt;F748,F748&gt;F747,F747&lt;F746,F746&gt;F745,F745&lt;F744)</f>
        <v>0</v>
      </c>
    </row>
    <row r="758" spans="1:20" x14ac:dyDescent="0.25">
      <c r="A758" s="2">
        <v>43395</v>
      </c>
      <c r="B758" s="17">
        <v>1245</v>
      </c>
      <c r="C758" s="21" t="s">
        <v>51</v>
      </c>
      <c r="D758" s="25">
        <v>3.5</v>
      </c>
      <c r="E758" s="22">
        <f>'[1]pH meter #2__083118AM'!$O$2</f>
        <v>3.5073563535911592</v>
      </c>
      <c r="F7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43395.53125</v>
      </c>
      <c r="G758" s="6">
        <f>Table1689106[[#This Row],[Mean Value]]+$V$2</f>
        <v>3.527303060242065</v>
      </c>
      <c r="H758" s="6">
        <f>Table1689106[[#This Row],[Mean Value]]-$V$2</f>
        <v>3.4874096469402533</v>
      </c>
      <c r="I758" s="26">
        <f>Table1689106[[#This Row],[Mean Value]]+$W$2</f>
        <v>3.5472497668929703</v>
      </c>
      <c r="J758" s="26">
        <f>Table1689106[[#This Row],[Mean Value]]-($W$2)</f>
        <v>3.467462940289348</v>
      </c>
      <c r="K758" s="8">
        <f>Table1689106[[#This Row],[Mean Value]]+$X$2</f>
        <v>3.5671964735438761</v>
      </c>
      <c r="L758" s="9">
        <f>Table1689106[[#This Row],[Mean Value]]-$X$2</f>
        <v>3.4475162336384422</v>
      </c>
      <c r="M758" s="23" t="str">
        <f t="array" ref="M758">IF(OR(D758&lt;$AF$2, D758&gt;$AE$2), "Yes", "No")</f>
        <v>No</v>
      </c>
      <c r="N758" s="3"/>
      <c r="O758" s="3" t="b">
        <f>AND(Table1689106[[#This Row],[Measured Value]]&gt;Table1689106[[#This Row],[Mean Value]],D757&gt;E757,D756&gt;E756,D755&gt;E755,D754&gt;E754,D753&gt;E753,D752&gt;E752,D751&gt;E751)</f>
        <v>0</v>
      </c>
      <c r="P758" s="3" t="b">
        <f>AND(Table1689106[[#This Row],[Measured Value]]&lt;Table1689106[[#This Row],[Mean Value]],D757&lt;E757,D756&lt;E756,D755&lt;E755,D754&lt;E754,D753&lt;E753,D752&lt;E752,D751&lt;E751)</f>
        <v>0</v>
      </c>
      <c r="Q758" s="3" t="b">
        <f>AND(Table1689106[[#This Row],[Measured Value]]&gt;E757,E757&gt;E756,E756&gt;E755,E755&gt;E754,E754&gt;E753)</f>
        <v>0</v>
      </c>
      <c r="R758" s="3" t="b">
        <f>AND(Table1689106[[#This Row],[Measured Value]]&lt;E757,E757&lt;E756,E756&lt;E755,E755&lt;E754,E754&lt;E753)</f>
        <v>0</v>
      </c>
      <c r="S758" s="3" t="b">
        <f>AND(Table1689106[[#This Row],[Measured Value]]&gt;E757,E757&lt;E756,E756&gt;E755,E755&lt;E754,E754&gt;E753,E753&lt;E752,E752&gt;E751,E751&lt;E750,E750&gt;E749,E749&lt;E748,E748&gt;E747,E747&lt;E746,E746&gt;E745)</f>
        <v>0</v>
      </c>
      <c r="T758" s="3" t="b">
        <f>AND(Table1689106[[#This Row],[Measured Value]]&lt;F757,F757&gt;F756,F756&lt;F755,F755&gt;F754,F754&lt;F753,F753&gt;F752,F752&lt;F751,F751&gt;F750,F750&lt;F749,F749&gt;F748,F748&lt;F747,F747&gt;F746,F746&lt;F745)</f>
        <v>0</v>
      </c>
    </row>
    <row r="759" spans="1:20" x14ac:dyDescent="0.25">
      <c r="A759" s="2">
        <v>43395</v>
      </c>
      <c r="B759" s="17">
        <v>1256</v>
      </c>
      <c r="C759" s="21" t="s">
        <v>51</v>
      </c>
      <c r="D759" s="25">
        <v>3.48</v>
      </c>
      <c r="E759" s="22">
        <f>'[1]pH meter #2__083118AM'!$O$2</f>
        <v>3.5073563535911592</v>
      </c>
      <c r="F7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43395.538888888892</v>
      </c>
      <c r="G759" s="6">
        <f>Table1689106[[#This Row],[Mean Value]]+$V$2</f>
        <v>3.527303060242065</v>
      </c>
      <c r="H759" s="6">
        <f>Table1689106[[#This Row],[Mean Value]]-$V$2</f>
        <v>3.4874096469402533</v>
      </c>
      <c r="I759" s="26">
        <f>Table1689106[[#This Row],[Mean Value]]+$W$2</f>
        <v>3.5472497668929703</v>
      </c>
      <c r="J759" s="26">
        <f>Table1689106[[#This Row],[Mean Value]]-($W$2)</f>
        <v>3.467462940289348</v>
      </c>
      <c r="K759" s="8">
        <f>Table1689106[[#This Row],[Mean Value]]+$X$2</f>
        <v>3.5671964735438761</v>
      </c>
      <c r="L759" s="9">
        <f>Table1689106[[#This Row],[Mean Value]]-$X$2</f>
        <v>3.4475162336384422</v>
      </c>
      <c r="M759" s="23" t="str">
        <f t="array" ref="M759">IF(OR(D759&lt;$AF$2, D759&gt;$AE$2), "Yes", "No")</f>
        <v>No</v>
      </c>
      <c r="N759" s="3"/>
      <c r="O759" s="3" t="b">
        <f>AND(Table1689106[[#This Row],[Measured Value]]&gt;Table1689106[[#This Row],[Mean Value]],D758&gt;E758,D757&gt;E757,D756&gt;E756,D755&gt;E755,D754&gt;E754,D753&gt;E753,D752&gt;E752)</f>
        <v>0</v>
      </c>
      <c r="P759" s="3" t="b">
        <f>AND(Table1689106[[#This Row],[Measured Value]]&lt;Table1689106[[#This Row],[Mean Value]],D758&lt;E758,D757&lt;E757,D756&lt;E756,D755&lt;E755,D754&lt;E754,D753&lt;E753,D752&lt;E752)</f>
        <v>0</v>
      </c>
      <c r="Q759" s="3" t="b">
        <f>AND(Table1689106[[#This Row],[Measured Value]]&gt;E758,E758&gt;E757,E757&gt;E756,E756&gt;E755,E755&gt;E754)</f>
        <v>0</v>
      </c>
      <c r="R759" s="3" t="b">
        <f>AND(Table1689106[[#This Row],[Measured Value]]&lt;E758,E758&lt;E757,E757&lt;E756,E756&lt;E755,E755&lt;E754)</f>
        <v>0</v>
      </c>
      <c r="S759" s="3" t="b">
        <f>AND(Table1689106[[#This Row],[Measured Value]]&gt;E758,E758&lt;E757,E757&gt;E756,E756&lt;E755,E755&gt;E754,E754&lt;E753,E753&gt;E752,E752&lt;E751,E751&gt;E750,E750&lt;E749,E749&gt;E748,E748&lt;E747,E747&gt;E746)</f>
        <v>0</v>
      </c>
      <c r="T759" s="3" t="b">
        <f>AND(Table1689106[[#This Row],[Measured Value]]&lt;F758,F758&gt;F757,F757&lt;F756,F756&gt;F755,F755&lt;F754,F754&gt;F753,F753&lt;F752,F752&gt;F751,F751&lt;F750,F750&gt;F749,F749&lt;F748,F748&gt;F747,F747&lt;F746)</f>
        <v>0</v>
      </c>
    </row>
    <row r="760" spans="1:20" x14ac:dyDescent="0.25">
      <c r="A760" s="2">
        <v>43395</v>
      </c>
      <c r="B760" s="17">
        <v>1327</v>
      </c>
      <c r="C760" s="21" t="s">
        <v>31</v>
      </c>
      <c r="D760" s="25">
        <v>3.51</v>
      </c>
      <c r="E760" s="22">
        <f>'[1]pH meter #2__083118AM'!$O$2</f>
        <v>3.5073563535911592</v>
      </c>
      <c r="F7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43395.560416666667</v>
      </c>
      <c r="G760" s="6">
        <f>Table1689106[[#This Row],[Mean Value]]+$V$2</f>
        <v>3.527303060242065</v>
      </c>
      <c r="H760" s="6">
        <f>Table1689106[[#This Row],[Mean Value]]-$V$2</f>
        <v>3.4874096469402533</v>
      </c>
      <c r="I760" s="26">
        <f>Table1689106[[#This Row],[Mean Value]]+$W$2</f>
        <v>3.5472497668929703</v>
      </c>
      <c r="J760" s="26">
        <f>Table1689106[[#This Row],[Mean Value]]-($W$2)</f>
        <v>3.467462940289348</v>
      </c>
      <c r="K760" s="8">
        <f>Table1689106[[#This Row],[Mean Value]]+$X$2</f>
        <v>3.5671964735438761</v>
      </c>
      <c r="L760" s="9">
        <f>Table1689106[[#This Row],[Mean Value]]-$X$2</f>
        <v>3.4475162336384422</v>
      </c>
      <c r="M760" s="23" t="str">
        <f t="array" ref="M760">IF(OR(D760&lt;$AF$2, D760&gt;$AE$2), "Yes", "No")</f>
        <v>No</v>
      </c>
      <c r="N760" s="3"/>
      <c r="O760" s="3" t="b">
        <f>AND(Table1689106[[#This Row],[Measured Value]]&gt;Table1689106[[#This Row],[Mean Value]],D759&gt;E759,D758&gt;E758,D757&gt;E757,D756&gt;E756,D755&gt;E755,D754&gt;E754,D753&gt;E753)</f>
        <v>0</v>
      </c>
      <c r="P760" s="3" t="b">
        <f>AND(Table1689106[[#This Row],[Measured Value]]&lt;Table1689106[[#This Row],[Mean Value]],D759&lt;E759,D758&lt;E758,D757&lt;E757,D756&lt;E756,D755&lt;E755,D754&lt;E754,D753&lt;E753)</f>
        <v>0</v>
      </c>
      <c r="Q760" s="3" t="b">
        <f>AND(Table1689106[[#This Row],[Measured Value]]&gt;E759,E759&gt;E758,E758&gt;E757,E757&gt;E756,E756&gt;E755)</f>
        <v>0</v>
      </c>
      <c r="R760" s="3" t="b">
        <f>AND(Table1689106[[#This Row],[Measured Value]]&lt;E759,E759&lt;E758,E758&lt;E757,E757&lt;E756,E756&lt;E755)</f>
        <v>0</v>
      </c>
      <c r="S760" s="3" t="b">
        <f>AND(Table1689106[[#This Row],[Measured Value]]&gt;E759,E759&lt;E758,E758&gt;E757,E757&lt;E756,E756&gt;E755,E755&lt;E754,E754&gt;E753,E753&lt;E752,E752&gt;E751,E751&lt;E750,E750&gt;E749,E749&lt;E748,E748&gt;E747)</f>
        <v>0</v>
      </c>
      <c r="T760" s="3" t="b">
        <f>AND(Table1689106[[#This Row],[Measured Value]]&lt;F759,F759&gt;F758,F758&lt;F757,F757&gt;F756,F756&lt;F755,F755&gt;F754,F754&lt;F753,F753&gt;F752,F752&lt;F751,F751&gt;F750,F750&lt;F749,F749&gt;F748,F748&lt;F747)</f>
        <v>0</v>
      </c>
    </row>
    <row r="761" spans="1:20" x14ac:dyDescent="0.25">
      <c r="A761" s="2">
        <v>43395</v>
      </c>
      <c r="B761" s="17">
        <v>1334</v>
      </c>
      <c r="C761" s="21" t="s">
        <v>40</v>
      </c>
      <c r="D761" s="25">
        <v>3.5</v>
      </c>
      <c r="E761" s="22">
        <f>'[1]pH meter #2__083118AM'!$O$2</f>
        <v>3.5073563535911592</v>
      </c>
      <c r="F7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43395.56527777778</v>
      </c>
      <c r="G761" s="6">
        <f>Table1689106[[#This Row],[Mean Value]]+$V$2</f>
        <v>3.527303060242065</v>
      </c>
      <c r="H761" s="6">
        <f>Table1689106[[#This Row],[Mean Value]]-$V$2</f>
        <v>3.4874096469402533</v>
      </c>
      <c r="I761" s="26">
        <f>Table1689106[[#This Row],[Mean Value]]+$W$2</f>
        <v>3.5472497668929703</v>
      </c>
      <c r="J761" s="26">
        <f>Table1689106[[#This Row],[Mean Value]]-($W$2)</f>
        <v>3.467462940289348</v>
      </c>
      <c r="K761" s="8">
        <f>Table1689106[[#This Row],[Mean Value]]+$X$2</f>
        <v>3.5671964735438761</v>
      </c>
      <c r="L761" s="9">
        <f>Table1689106[[#This Row],[Mean Value]]-$X$2</f>
        <v>3.4475162336384422</v>
      </c>
      <c r="M761" s="23" t="str">
        <f t="array" ref="M761">IF(OR(D761&lt;$AF$2, D761&gt;$AE$2), "Yes", "No")</f>
        <v>No</v>
      </c>
      <c r="N761" s="3"/>
      <c r="O761" s="3" t="b">
        <f>AND(Table1689106[[#This Row],[Measured Value]]&gt;Table1689106[[#This Row],[Mean Value]],D760&gt;E760,D759&gt;E759,D758&gt;E758,D757&gt;E757,D756&gt;E756,D755&gt;E755,D754&gt;E754)</f>
        <v>0</v>
      </c>
      <c r="P761" s="3" t="b">
        <f>AND(Table1689106[[#This Row],[Measured Value]]&lt;Table1689106[[#This Row],[Mean Value]],D760&lt;E760,D759&lt;E759,D758&lt;E758,D757&lt;E757,D756&lt;E756,D755&lt;E755,D754&lt;E754)</f>
        <v>0</v>
      </c>
      <c r="Q761" s="3" t="b">
        <f>AND(Table1689106[[#This Row],[Measured Value]]&gt;E760,E760&gt;E759,E759&gt;E758,E758&gt;E757,E757&gt;E756)</f>
        <v>0</v>
      </c>
      <c r="R761" s="3" t="b">
        <f>AND(Table1689106[[#This Row],[Measured Value]]&lt;E760,E760&lt;E759,E759&lt;E758,E758&lt;E757,E757&lt;E756)</f>
        <v>0</v>
      </c>
      <c r="S761" s="3" t="b">
        <f>AND(Table1689106[[#This Row],[Measured Value]]&gt;E760,E760&lt;E759,E759&gt;E758,E758&lt;E757,E757&gt;E756,E756&lt;E755,E755&gt;E754,E754&lt;E753,E753&gt;E752,E752&lt;E751,E751&gt;E750,E750&lt;E749,E749&gt;E748)</f>
        <v>0</v>
      </c>
      <c r="T761" s="3" t="b">
        <f>AND(Table1689106[[#This Row],[Measured Value]]&lt;F760,F760&gt;F759,F759&lt;F758,F758&gt;F757,F757&lt;F756,F756&gt;F755,F755&lt;F754,F754&gt;F753,F753&lt;F752,F752&gt;F751,F751&lt;F750,F750&gt;F749,F749&lt;F748)</f>
        <v>0</v>
      </c>
    </row>
    <row r="762" spans="1:20" x14ac:dyDescent="0.25">
      <c r="A762" s="2">
        <v>43395</v>
      </c>
      <c r="B762" s="17">
        <v>1340</v>
      </c>
      <c r="C762" s="21" t="s">
        <v>34</v>
      </c>
      <c r="D762" s="25">
        <v>3.5</v>
      </c>
      <c r="E762" s="22">
        <f>'[1]pH meter #2__083118AM'!$O$2</f>
        <v>3.5073563535911592</v>
      </c>
      <c r="F7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43395.569444444445</v>
      </c>
      <c r="G762" s="6">
        <f>Table1689106[[#This Row],[Mean Value]]+$V$2</f>
        <v>3.527303060242065</v>
      </c>
      <c r="H762" s="6">
        <f>Table1689106[[#This Row],[Mean Value]]-$V$2</f>
        <v>3.4874096469402533</v>
      </c>
      <c r="I762" s="26">
        <f>Table1689106[[#This Row],[Mean Value]]+$W$2</f>
        <v>3.5472497668929703</v>
      </c>
      <c r="J762" s="26">
        <f>Table1689106[[#This Row],[Mean Value]]-($W$2)</f>
        <v>3.467462940289348</v>
      </c>
      <c r="K762" s="8">
        <f>Table1689106[[#This Row],[Mean Value]]+$X$2</f>
        <v>3.5671964735438761</v>
      </c>
      <c r="L762" s="9">
        <f>Table1689106[[#This Row],[Mean Value]]-$X$2</f>
        <v>3.4475162336384422</v>
      </c>
      <c r="M762" s="23" t="str">
        <f t="array" ref="M762">IF(OR(D762&lt;$AF$2, D762&gt;$AE$2), "Yes", "No")</f>
        <v>No</v>
      </c>
      <c r="N762" s="3"/>
      <c r="O762" s="3" t="b">
        <f>AND(Table1689106[[#This Row],[Measured Value]]&gt;Table1689106[[#This Row],[Mean Value]],D761&gt;E761,D760&gt;E760,D759&gt;E759,D758&gt;E758,D757&gt;E757,D756&gt;E756,D755&gt;E755)</f>
        <v>0</v>
      </c>
      <c r="P762" s="3" t="b">
        <f>AND(Table1689106[[#This Row],[Measured Value]]&lt;Table1689106[[#This Row],[Mean Value]],D761&lt;E761,D760&lt;E760,D759&lt;E759,D758&lt;E758,D757&lt;E757,D756&lt;E756,D755&lt;E755)</f>
        <v>0</v>
      </c>
      <c r="Q762" s="3" t="b">
        <f>AND(Table1689106[[#This Row],[Measured Value]]&gt;E761,E761&gt;E760,E760&gt;E759,E759&gt;E758,E758&gt;E757)</f>
        <v>0</v>
      </c>
      <c r="R762" s="3" t="b">
        <f>AND(Table1689106[[#This Row],[Measured Value]]&lt;E761,E761&lt;E760,E760&lt;E759,E759&lt;E758,E758&lt;E757)</f>
        <v>0</v>
      </c>
      <c r="S762" s="3" t="b">
        <f>AND(Table1689106[[#This Row],[Measured Value]]&gt;E761,E761&lt;E760,E760&gt;E759,E759&lt;E758,E758&gt;E757,E757&lt;E756,E756&gt;E755,E755&lt;E754,E754&gt;E753,E753&lt;E752,E752&gt;E751,E751&lt;E750,E750&gt;E749)</f>
        <v>0</v>
      </c>
      <c r="T762" s="3" t="b">
        <f>AND(Table1689106[[#This Row],[Measured Value]]&lt;F761,F761&gt;F760,F760&lt;F759,F759&gt;F758,F758&lt;F757,F757&gt;F756,F756&lt;F755,F755&gt;F754,F754&lt;F753,F753&gt;F752,F752&lt;F751,F751&gt;F750,F750&lt;F749)</f>
        <v>0</v>
      </c>
    </row>
    <row r="763" spans="1:20" x14ac:dyDescent="0.25">
      <c r="A763" s="2">
        <v>43395</v>
      </c>
      <c r="B763" s="17">
        <v>1545</v>
      </c>
      <c r="C763" s="21" t="s">
        <v>39</v>
      </c>
      <c r="D763" s="25">
        <v>3.49</v>
      </c>
      <c r="E763" s="22">
        <f>'[1]pH meter #2__083118AM'!$O$2</f>
        <v>3.5073563535911592</v>
      </c>
      <c r="F7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43395.65625</v>
      </c>
      <c r="G763" s="6">
        <f>Table1689106[[#This Row],[Mean Value]]+$V$2</f>
        <v>3.527303060242065</v>
      </c>
      <c r="H763" s="6">
        <f>Table1689106[[#This Row],[Mean Value]]-$V$2</f>
        <v>3.4874096469402533</v>
      </c>
      <c r="I763" s="26">
        <f>Table1689106[[#This Row],[Mean Value]]+$W$2</f>
        <v>3.5472497668929703</v>
      </c>
      <c r="J763" s="26">
        <f>Table1689106[[#This Row],[Mean Value]]-($W$2)</f>
        <v>3.467462940289348</v>
      </c>
      <c r="K763" s="8">
        <f>Table1689106[[#This Row],[Mean Value]]+$X$2</f>
        <v>3.5671964735438761</v>
      </c>
      <c r="L763" s="9">
        <f>Table1689106[[#This Row],[Mean Value]]-$X$2</f>
        <v>3.4475162336384422</v>
      </c>
      <c r="M763" s="23" t="str">
        <f t="array" ref="M763">IF(OR(D763&lt;$AF$2, D763&gt;$AE$2), "Yes", "No")</f>
        <v>No</v>
      </c>
      <c r="N763" s="3"/>
      <c r="O763" s="3" t="b">
        <f>AND(Table1689106[[#This Row],[Measured Value]]&gt;Table1689106[[#This Row],[Mean Value]],D762&gt;E762,D761&gt;E761,D760&gt;E760,D759&gt;E759,D758&gt;E758,D757&gt;E757,D756&gt;E756)</f>
        <v>0</v>
      </c>
      <c r="P763" s="3" t="b">
        <f>AND(Table1689106[[#This Row],[Measured Value]]&lt;Table1689106[[#This Row],[Mean Value]],D762&lt;E762,D761&lt;E761,D760&lt;E760,D759&lt;E759,D758&lt;E758,D757&lt;E757,D756&lt;E756)</f>
        <v>0</v>
      </c>
      <c r="Q763" s="3" t="b">
        <f>AND(Table1689106[[#This Row],[Measured Value]]&gt;E762,E762&gt;E761,E761&gt;E760,E760&gt;E759,E759&gt;E758)</f>
        <v>0</v>
      </c>
      <c r="R763" s="3" t="b">
        <f>AND(Table1689106[[#This Row],[Measured Value]]&lt;E762,E762&lt;E761,E761&lt;E760,E760&lt;E759,E759&lt;E758)</f>
        <v>0</v>
      </c>
      <c r="S763" s="3" t="b">
        <f>AND(Table1689106[[#This Row],[Measured Value]]&gt;E762,E762&lt;E761,E761&gt;E760,E760&lt;E759,E759&gt;E758,E758&lt;E757,E757&gt;E756,E756&lt;E755,E755&gt;E754,E754&lt;E753,E753&gt;E752,E752&lt;E751,E751&gt;E750)</f>
        <v>0</v>
      </c>
      <c r="T763" s="3" t="b">
        <f>AND(Table1689106[[#This Row],[Measured Value]]&lt;F762,F762&gt;F761,F761&lt;F760,F760&gt;F759,F759&lt;F758,F758&gt;F757,F757&lt;F756,F756&gt;F755,F755&lt;F754,F754&gt;F753,F753&lt;F752,F752&gt;F751,F751&lt;F750)</f>
        <v>0</v>
      </c>
    </row>
    <row r="764" spans="1:20" x14ac:dyDescent="0.25">
      <c r="A764" s="2">
        <v>43395</v>
      </c>
      <c r="B764" s="17">
        <v>1550</v>
      </c>
      <c r="C764" s="21" t="s">
        <v>51</v>
      </c>
      <c r="D764" s="25">
        <v>3.5</v>
      </c>
      <c r="E764" s="22">
        <f>'[1]pH meter #2__083118AM'!$O$2</f>
        <v>3.5073563535911592</v>
      </c>
      <c r="F7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43395.659722222219</v>
      </c>
      <c r="G764" s="6">
        <f>Table1689106[[#This Row],[Mean Value]]+$V$2</f>
        <v>3.527303060242065</v>
      </c>
      <c r="H764" s="6">
        <f>Table1689106[[#This Row],[Mean Value]]-$V$2</f>
        <v>3.4874096469402533</v>
      </c>
      <c r="I764" s="26">
        <f>Table1689106[[#This Row],[Mean Value]]+$W$2</f>
        <v>3.5472497668929703</v>
      </c>
      <c r="J764" s="26">
        <f>Table1689106[[#This Row],[Mean Value]]-($W$2)</f>
        <v>3.467462940289348</v>
      </c>
      <c r="K764" s="8">
        <f>Table1689106[[#This Row],[Mean Value]]+$X$2</f>
        <v>3.5671964735438761</v>
      </c>
      <c r="L764" s="9">
        <f>Table1689106[[#This Row],[Mean Value]]-$X$2</f>
        <v>3.4475162336384422</v>
      </c>
      <c r="M764" s="23" t="str">
        <f t="array" ref="M764">IF(OR(D764&lt;$AF$2, D764&gt;$AE$2), "Yes", "No")</f>
        <v>No</v>
      </c>
      <c r="N764" s="3"/>
      <c r="O764" s="3" t="b">
        <f>AND(Table1689106[[#This Row],[Measured Value]]&gt;Table1689106[[#This Row],[Mean Value]],D763&gt;E763,D762&gt;E762,D761&gt;E761,D760&gt;E760,D759&gt;E759,D758&gt;E758,D757&gt;E757)</f>
        <v>0</v>
      </c>
      <c r="P764" s="3" t="b">
        <f>AND(Table1689106[[#This Row],[Measured Value]]&lt;Table1689106[[#This Row],[Mean Value]],D763&lt;E763,D762&lt;E762,D761&lt;E761,D760&lt;E760,D759&lt;E759,D758&lt;E758,D757&lt;E757)</f>
        <v>0</v>
      </c>
      <c r="Q764" s="3" t="b">
        <f>AND(Table1689106[[#This Row],[Measured Value]]&gt;E763,E763&gt;E762,E762&gt;E761,E761&gt;E760,E760&gt;E759)</f>
        <v>0</v>
      </c>
      <c r="R764" s="3" t="b">
        <f>AND(Table1689106[[#This Row],[Measured Value]]&lt;E763,E763&lt;E762,E762&lt;E761,E761&lt;E760,E760&lt;E759)</f>
        <v>0</v>
      </c>
      <c r="S764" s="3" t="b">
        <f>AND(Table1689106[[#This Row],[Measured Value]]&gt;E763,E763&lt;E762,E762&gt;E761,E761&lt;E760,E760&gt;E759,E759&lt;E758,E758&gt;E757,E757&lt;E756,E756&gt;E755,E755&lt;E754,E754&gt;E753,E753&lt;E752,E752&gt;E751)</f>
        <v>0</v>
      </c>
      <c r="T764" s="3" t="b">
        <f>AND(Table1689106[[#This Row],[Measured Value]]&lt;F763,F763&gt;F762,F762&lt;F761,F761&gt;F760,F760&lt;F759,F759&gt;F758,F758&lt;F757,F757&gt;F756,F756&lt;F755,F755&gt;F754,F754&lt;F753,F753&gt;F752,F752&lt;F751)</f>
        <v>0</v>
      </c>
    </row>
    <row r="765" spans="1:20" x14ac:dyDescent="0.25">
      <c r="A765" s="2">
        <v>43395</v>
      </c>
      <c r="B765" s="17">
        <v>1600</v>
      </c>
      <c r="C765" s="21" t="s">
        <v>34</v>
      </c>
      <c r="D765" s="25">
        <v>3.49</v>
      </c>
      <c r="E765" s="22">
        <f>'[1]pH meter #2__083118AM'!$O$2</f>
        <v>3.5073563535911592</v>
      </c>
      <c r="F7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43395.666666666664</v>
      </c>
      <c r="G765" s="6">
        <f>Table1689106[[#This Row],[Mean Value]]+$V$2</f>
        <v>3.527303060242065</v>
      </c>
      <c r="H765" s="6">
        <f>Table1689106[[#This Row],[Mean Value]]-$V$2</f>
        <v>3.4874096469402533</v>
      </c>
      <c r="I765" s="26">
        <f>Table1689106[[#This Row],[Mean Value]]+$W$2</f>
        <v>3.5472497668929703</v>
      </c>
      <c r="J765" s="26">
        <f>Table1689106[[#This Row],[Mean Value]]-($W$2)</f>
        <v>3.467462940289348</v>
      </c>
      <c r="K765" s="8">
        <f>Table1689106[[#This Row],[Mean Value]]+$X$2</f>
        <v>3.5671964735438761</v>
      </c>
      <c r="L765" s="9">
        <f>Table1689106[[#This Row],[Mean Value]]-$X$2</f>
        <v>3.4475162336384422</v>
      </c>
      <c r="M765" s="23" t="str">
        <f t="array" ref="M765">IF(OR(D765&lt;$AF$2, D765&gt;$AE$2), "Yes", "No")</f>
        <v>No</v>
      </c>
      <c r="N765" s="3"/>
      <c r="O765" s="3" t="b">
        <f>AND(Table1689106[[#This Row],[Measured Value]]&gt;Table1689106[[#This Row],[Mean Value]],D764&gt;E764,D763&gt;E763,D762&gt;E762,D761&gt;E761,D760&gt;E760,D759&gt;E759,D758&gt;E758)</f>
        <v>0</v>
      </c>
      <c r="P765" s="3" t="b">
        <f>AND(Table1689106[[#This Row],[Measured Value]]&lt;Table1689106[[#This Row],[Mean Value]],D764&lt;E764,D763&lt;E763,D762&lt;E762,D761&lt;E761,D760&lt;E760,D759&lt;E759,D758&lt;E758)</f>
        <v>0</v>
      </c>
      <c r="Q765" s="3" t="b">
        <f>AND(Table1689106[[#This Row],[Measured Value]]&gt;E764,E764&gt;E763,E763&gt;E762,E762&gt;E761,E761&gt;E760)</f>
        <v>0</v>
      </c>
      <c r="R765" s="3" t="b">
        <f>AND(Table1689106[[#This Row],[Measured Value]]&lt;E764,E764&lt;E763,E763&lt;E762,E762&lt;E761,E761&lt;E760)</f>
        <v>0</v>
      </c>
      <c r="S765" s="3" t="b">
        <f>AND(Table1689106[[#This Row],[Measured Value]]&gt;E764,E764&lt;E763,E763&gt;E762,E762&lt;E761,E761&gt;E760,E760&lt;E759,E759&gt;E758,E758&lt;E757,E757&gt;E756,E756&lt;E755,E755&gt;E754,E754&lt;E753,E753&gt;E752)</f>
        <v>0</v>
      </c>
      <c r="T765" s="3" t="b">
        <f>AND(Table1689106[[#This Row],[Measured Value]]&lt;F764,F764&gt;F763,F763&lt;F762,F762&gt;F761,F761&lt;F760,F760&gt;F759,F759&lt;F758,F758&gt;F757,F757&lt;F756,F756&gt;F755,F755&lt;F754,F754&gt;F753,F753&lt;F752)</f>
        <v>0</v>
      </c>
    </row>
    <row r="766" spans="1:20" x14ac:dyDescent="0.25">
      <c r="A766" s="2">
        <v>43395</v>
      </c>
      <c r="B766" s="17">
        <v>1717</v>
      </c>
      <c r="C766" s="21" t="s">
        <v>34</v>
      </c>
      <c r="D766" s="25">
        <v>3.52</v>
      </c>
      <c r="E766" s="22">
        <f>'[1]pH meter #2__083118AM'!$O$2</f>
        <v>3.5073563535911592</v>
      </c>
      <c r="F7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43395.720138888886</v>
      </c>
      <c r="G766" s="6">
        <f>Table1689106[[#This Row],[Mean Value]]+$V$2</f>
        <v>3.527303060242065</v>
      </c>
      <c r="H766" s="6">
        <f>Table1689106[[#This Row],[Mean Value]]-$V$2</f>
        <v>3.4874096469402533</v>
      </c>
      <c r="I766" s="26">
        <f>Table1689106[[#This Row],[Mean Value]]+$W$2</f>
        <v>3.5472497668929703</v>
      </c>
      <c r="J766" s="26">
        <f>Table1689106[[#This Row],[Mean Value]]-($W$2)</f>
        <v>3.467462940289348</v>
      </c>
      <c r="K766" s="8">
        <f>Table1689106[[#This Row],[Mean Value]]+$X$2</f>
        <v>3.5671964735438761</v>
      </c>
      <c r="L766" s="9">
        <f>Table1689106[[#This Row],[Mean Value]]-$X$2</f>
        <v>3.4475162336384422</v>
      </c>
      <c r="M766" s="23" t="str">
        <f t="array" ref="M766">IF(OR(D766&lt;$AF$2, D766&gt;$AE$2), "Yes", "No")</f>
        <v>No</v>
      </c>
      <c r="N766" s="3"/>
      <c r="O766" s="3" t="b">
        <f>AND(Table1689106[[#This Row],[Measured Value]]&gt;Table1689106[[#This Row],[Mean Value]],D765&gt;E765,D764&gt;E764,D763&gt;E763,D762&gt;E762,D761&gt;E761,D760&gt;E760,D759&gt;E759)</f>
        <v>0</v>
      </c>
      <c r="P766" s="3" t="b">
        <f>AND(Table1689106[[#This Row],[Measured Value]]&lt;Table1689106[[#This Row],[Mean Value]],D765&lt;E765,D764&lt;E764,D763&lt;E763,D762&lt;E762,D761&lt;E761,D760&lt;E760,D759&lt;E759)</f>
        <v>0</v>
      </c>
      <c r="Q766" s="3" t="b">
        <f>AND(Table1689106[[#This Row],[Measured Value]]&gt;E765,E765&gt;E764,E764&gt;E763,E763&gt;E762,E762&gt;E761)</f>
        <v>0</v>
      </c>
      <c r="R766" s="3" t="b">
        <f>AND(Table1689106[[#This Row],[Measured Value]]&lt;E765,E765&lt;E764,E764&lt;E763,E763&lt;E762,E762&lt;E761)</f>
        <v>0</v>
      </c>
      <c r="S766" s="3" t="b">
        <f>AND(Table1689106[[#This Row],[Measured Value]]&gt;E765,E765&lt;E764,E764&gt;E763,E763&lt;E762,E762&gt;E761,E761&lt;E760,E760&gt;E759,E759&lt;E758,E758&gt;E757,E757&lt;E756,E756&gt;E755,E755&lt;E754,E754&gt;E753)</f>
        <v>0</v>
      </c>
      <c r="T766" s="3" t="b">
        <f>AND(Table1689106[[#This Row],[Measured Value]]&lt;F765,F765&gt;F764,F764&lt;F763,F763&gt;F762,F762&lt;F761,F761&gt;F760,F760&lt;F759,F759&gt;F758,F758&lt;F757,F757&gt;F756,F756&lt;F755,F755&gt;F754,F754&lt;F753)</f>
        <v>0</v>
      </c>
    </row>
    <row r="767" spans="1:20" x14ac:dyDescent="0.25">
      <c r="A767" s="2">
        <v>43395</v>
      </c>
      <c r="B767" s="17">
        <v>1810</v>
      </c>
      <c r="C767" s="21" t="s">
        <v>34</v>
      </c>
      <c r="D767" s="25">
        <v>3.52</v>
      </c>
      <c r="E767" s="22">
        <f>'[1]pH meter #2__083118AM'!$O$2</f>
        <v>3.5073563535911592</v>
      </c>
      <c r="F7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43395.756944444445</v>
      </c>
      <c r="G767" s="6">
        <f>Table1689106[[#This Row],[Mean Value]]+$V$2</f>
        <v>3.527303060242065</v>
      </c>
      <c r="H767" s="6">
        <f>Table1689106[[#This Row],[Mean Value]]-$V$2</f>
        <v>3.4874096469402533</v>
      </c>
      <c r="I767" s="26">
        <f>Table1689106[[#This Row],[Mean Value]]+$W$2</f>
        <v>3.5472497668929703</v>
      </c>
      <c r="J767" s="26">
        <f>Table1689106[[#This Row],[Mean Value]]-($W$2)</f>
        <v>3.467462940289348</v>
      </c>
      <c r="K767" s="8">
        <f>Table1689106[[#This Row],[Mean Value]]+$X$2</f>
        <v>3.5671964735438761</v>
      </c>
      <c r="L767" s="9">
        <f>Table1689106[[#This Row],[Mean Value]]-$X$2</f>
        <v>3.4475162336384422</v>
      </c>
      <c r="M767" s="23" t="str">
        <f t="array" ref="M767">IF(OR(D767&lt;$AF$2, D767&gt;$AE$2), "Yes", "No")</f>
        <v>No</v>
      </c>
      <c r="N767" s="3"/>
      <c r="O767" s="3" t="b">
        <f>AND(Table1689106[[#This Row],[Measured Value]]&gt;Table1689106[[#This Row],[Mean Value]],D766&gt;E766,D765&gt;E765,D764&gt;E764,D763&gt;E763,D762&gt;E762,D761&gt;E761,D760&gt;E760)</f>
        <v>0</v>
      </c>
      <c r="P767" s="3" t="b">
        <f>AND(Table1689106[[#This Row],[Measured Value]]&lt;Table1689106[[#This Row],[Mean Value]],D766&lt;E766,D765&lt;E765,D764&lt;E764,D763&lt;E763,D762&lt;E762,D761&lt;E761,D760&lt;E760)</f>
        <v>0</v>
      </c>
      <c r="Q767" s="3" t="b">
        <f>AND(Table1689106[[#This Row],[Measured Value]]&gt;E766,E766&gt;E765,E765&gt;E764,E764&gt;E763,E763&gt;E762)</f>
        <v>0</v>
      </c>
      <c r="R767" s="3" t="b">
        <f>AND(Table1689106[[#This Row],[Measured Value]]&lt;E766,E766&lt;E765,E765&lt;E764,E764&lt;E763,E763&lt;E762)</f>
        <v>0</v>
      </c>
      <c r="S767" s="3" t="b">
        <f>AND(Table1689106[[#This Row],[Measured Value]]&gt;E766,E766&lt;E765,E765&gt;E764,E764&lt;E763,E763&gt;E762,E762&lt;E761,E761&gt;E760,E760&lt;E759,E759&gt;E758,E758&lt;E757,E757&gt;E756,E756&lt;E755,E755&gt;E754)</f>
        <v>0</v>
      </c>
      <c r="T767" s="3" t="b">
        <f>AND(Table1689106[[#This Row],[Measured Value]]&lt;F766,F766&gt;F765,F765&lt;F764,F764&gt;F763,F763&lt;F762,F762&gt;F761,F761&lt;F760,F760&gt;F759,F759&lt;F758,F758&gt;F757,F757&lt;F756,F756&gt;F755,F755&lt;F754)</f>
        <v>0</v>
      </c>
    </row>
    <row r="768" spans="1:20" x14ac:dyDescent="0.25">
      <c r="A768" s="2">
        <v>43395</v>
      </c>
      <c r="B768" s="17">
        <v>1938</v>
      </c>
      <c r="C768" s="21" t="s">
        <v>27</v>
      </c>
      <c r="D768" s="25">
        <v>3.51</v>
      </c>
      <c r="E768" s="22">
        <f>'[1]pH meter #2__083118AM'!$O$2</f>
        <v>3.5073563535911592</v>
      </c>
      <c r="F7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43395.818055555559</v>
      </c>
      <c r="G768" s="6">
        <f>Table1689106[[#This Row],[Mean Value]]+$V$2</f>
        <v>3.527303060242065</v>
      </c>
      <c r="H768" s="6">
        <f>Table1689106[[#This Row],[Mean Value]]-$V$2</f>
        <v>3.4874096469402533</v>
      </c>
      <c r="I768" s="26">
        <f>Table1689106[[#This Row],[Mean Value]]+$W$2</f>
        <v>3.5472497668929703</v>
      </c>
      <c r="J768" s="26">
        <f>Table1689106[[#This Row],[Mean Value]]-($W$2)</f>
        <v>3.467462940289348</v>
      </c>
      <c r="K768" s="8">
        <f>Table1689106[[#This Row],[Mean Value]]+$X$2</f>
        <v>3.5671964735438761</v>
      </c>
      <c r="L768" s="9">
        <f>Table1689106[[#This Row],[Mean Value]]-$X$2</f>
        <v>3.4475162336384422</v>
      </c>
      <c r="M768" s="23" t="str">
        <f t="array" ref="M768">IF(OR(D768&lt;$AF$2, D768&gt;$AE$2), "Yes", "No")</f>
        <v>No</v>
      </c>
      <c r="N768" s="3"/>
      <c r="O768" s="3" t="b">
        <f>AND(Table1689106[[#This Row],[Measured Value]]&gt;Table1689106[[#This Row],[Mean Value]],D767&gt;E767,D766&gt;E766,D765&gt;E765,D764&gt;E764,D763&gt;E763,D762&gt;E762,D761&gt;E761)</f>
        <v>0</v>
      </c>
      <c r="P768" s="3" t="b">
        <f>AND(Table1689106[[#This Row],[Measured Value]]&lt;Table1689106[[#This Row],[Mean Value]],D767&lt;E767,D766&lt;E766,D765&lt;E765,D764&lt;E764,D763&lt;E763,D762&lt;E762,D761&lt;E761)</f>
        <v>0</v>
      </c>
      <c r="Q768" s="3" t="b">
        <f>AND(Table1689106[[#This Row],[Measured Value]]&gt;E767,E767&gt;E766,E766&gt;E765,E765&gt;E764,E764&gt;E763)</f>
        <v>0</v>
      </c>
      <c r="R768" s="3" t="b">
        <f>AND(Table1689106[[#This Row],[Measured Value]]&lt;E767,E767&lt;E766,E766&lt;E765,E765&lt;E764,E764&lt;E763)</f>
        <v>0</v>
      </c>
      <c r="S768" s="3" t="b">
        <f>AND(Table1689106[[#This Row],[Measured Value]]&gt;E767,E767&lt;E766,E766&gt;E765,E765&lt;E764,E764&gt;E763,E763&lt;E762,E762&gt;E761,E761&lt;E760,E760&gt;E759,E759&lt;E758,E758&gt;E757,E757&lt;E756,E756&gt;E755)</f>
        <v>0</v>
      </c>
      <c r="T768" s="3" t="b">
        <f>AND(Table1689106[[#This Row],[Measured Value]]&lt;F767,F767&gt;F766,F766&lt;F765,F765&gt;F764,F764&lt;F763,F763&gt;F762,F762&lt;F761,F761&gt;F760,F760&lt;F759,F759&gt;F758,F758&lt;F757,F757&gt;F756,F756&lt;F755)</f>
        <v>0</v>
      </c>
    </row>
    <row r="769" spans="1:20" x14ac:dyDescent="0.25">
      <c r="A769" s="2">
        <v>43396</v>
      </c>
      <c r="B769" s="17">
        <v>606</v>
      </c>
      <c r="C769" s="21" t="s">
        <v>40</v>
      </c>
      <c r="D769" s="25">
        <v>3.52</v>
      </c>
      <c r="E769" s="22">
        <f>'[1]pH meter #2__083118AM'!$O$2</f>
        <v>3.5073563535911592</v>
      </c>
      <c r="F7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43396.254166666666</v>
      </c>
      <c r="G769" s="6">
        <f>Table1689106[[#This Row],[Mean Value]]+$V$2</f>
        <v>3.527303060242065</v>
      </c>
      <c r="H769" s="6">
        <f>Table1689106[[#This Row],[Mean Value]]-$V$2</f>
        <v>3.4874096469402533</v>
      </c>
      <c r="I769" s="26">
        <f>Table1689106[[#This Row],[Mean Value]]+$W$2</f>
        <v>3.5472497668929703</v>
      </c>
      <c r="J769" s="26">
        <f>Table1689106[[#This Row],[Mean Value]]-($W$2)</f>
        <v>3.467462940289348</v>
      </c>
      <c r="K769" s="8">
        <f>Table1689106[[#This Row],[Mean Value]]+$X$2</f>
        <v>3.5671964735438761</v>
      </c>
      <c r="L769" s="9">
        <f>Table1689106[[#This Row],[Mean Value]]-$X$2</f>
        <v>3.4475162336384422</v>
      </c>
      <c r="M769" s="23" t="str">
        <f t="array" ref="M769">IF(OR(D769&lt;$AF$2, D769&gt;$AE$2), "Yes", "No")</f>
        <v>No</v>
      </c>
      <c r="N769" s="3"/>
      <c r="O769" s="3" t="b">
        <f>AND(Table1689106[[#This Row],[Measured Value]]&gt;Table1689106[[#This Row],[Mean Value]],D768&gt;E768,D767&gt;E767,D766&gt;E766,D765&gt;E765,D764&gt;E764,D763&gt;E763,D762&gt;E762)</f>
        <v>0</v>
      </c>
      <c r="P769" s="3" t="b">
        <f>AND(Table1689106[[#This Row],[Measured Value]]&lt;Table1689106[[#This Row],[Mean Value]],D768&lt;E768,D767&lt;E767,D766&lt;E766,D765&lt;E765,D764&lt;E764,D763&lt;E763,D762&lt;E762)</f>
        <v>0</v>
      </c>
      <c r="Q769" s="3" t="b">
        <f>AND(Table1689106[[#This Row],[Measured Value]]&gt;E768,E768&gt;E767,E767&gt;E766,E766&gt;E765,E765&gt;E764)</f>
        <v>0</v>
      </c>
      <c r="R769" s="3" t="b">
        <f>AND(Table1689106[[#This Row],[Measured Value]]&lt;E768,E768&lt;E767,E767&lt;E766,E766&lt;E765,E765&lt;E764)</f>
        <v>0</v>
      </c>
      <c r="S769" s="3" t="b">
        <f>AND(Table1689106[[#This Row],[Measured Value]]&gt;E768,E768&lt;E767,E767&gt;E766,E766&lt;E765,E765&gt;E764,E764&lt;E763,E763&gt;E762,E762&lt;E761,E761&gt;E760,E760&lt;E759,E759&gt;E758,E758&lt;E757,E757&gt;E756)</f>
        <v>0</v>
      </c>
      <c r="T769" s="3" t="b">
        <f>AND(Table1689106[[#This Row],[Measured Value]]&lt;F768,F768&gt;F767,F767&lt;F766,F766&gt;F765,F765&lt;F764,F764&gt;F763,F763&lt;F762,F762&gt;F761,F761&lt;F760,F760&gt;F759,F759&lt;F758,F758&gt;F757,F757&lt;F756)</f>
        <v>0</v>
      </c>
    </row>
    <row r="770" spans="1:20" x14ac:dyDescent="0.25">
      <c r="A770" s="2">
        <v>43396</v>
      </c>
      <c r="B770" s="17">
        <v>654</v>
      </c>
      <c r="C770" s="21" t="s">
        <v>31</v>
      </c>
      <c r="D770" s="25">
        <v>3.52</v>
      </c>
      <c r="E770" s="22">
        <f>'[1]pH meter #2__083118AM'!$O$2</f>
        <v>3.5073563535911592</v>
      </c>
      <c r="F7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43396.287499999999</v>
      </c>
      <c r="G770" s="6">
        <f>Table1689106[[#This Row],[Mean Value]]+$V$2</f>
        <v>3.527303060242065</v>
      </c>
      <c r="H770" s="6">
        <f>Table1689106[[#This Row],[Mean Value]]-$V$2</f>
        <v>3.4874096469402533</v>
      </c>
      <c r="I770" s="26">
        <f>Table1689106[[#This Row],[Mean Value]]+$W$2</f>
        <v>3.5472497668929703</v>
      </c>
      <c r="J770" s="26">
        <f>Table1689106[[#This Row],[Mean Value]]-($W$2)</f>
        <v>3.467462940289348</v>
      </c>
      <c r="K770" s="8">
        <f>Table1689106[[#This Row],[Mean Value]]+$X$2</f>
        <v>3.5671964735438761</v>
      </c>
      <c r="L770" s="9">
        <f>Table1689106[[#This Row],[Mean Value]]-$X$2</f>
        <v>3.4475162336384422</v>
      </c>
      <c r="M770" s="23" t="str">
        <f t="array" ref="M770">IF(OR(D770&lt;$AF$2, D770&gt;$AE$2), "Yes", "No")</f>
        <v>No</v>
      </c>
      <c r="N770" s="3"/>
      <c r="O770" s="3" t="b">
        <f>AND(Table1689106[[#This Row],[Measured Value]]&gt;Table1689106[[#This Row],[Mean Value]],D769&gt;E769,D768&gt;E768,D767&gt;E767,D766&gt;E766,D765&gt;E765,D764&gt;E764,D763&gt;E763)</f>
        <v>0</v>
      </c>
      <c r="P770" s="3" t="b">
        <f>AND(Table1689106[[#This Row],[Measured Value]]&lt;Table1689106[[#This Row],[Mean Value]],D769&lt;E769,D768&lt;E768,D767&lt;E767,D766&lt;E766,D765&lt;E765,D764&lt;E764,D763&lt;E763)</f>
        <v>0</v>
      </c>
      <c r="Q770" s="3" t="b">
        <f>AND(Table1689106[[#This Row],[Measured Value]]&gt;E769,E769&gt;E768,E768&gt;E767,E767&gt;E766,E766&gt;E765)</f>
        <v>0</v>
      </c>
      <c r="R770" s="3" t="b">
        <f>AND(Table1689106[[#This Row],[Measured Value]]&lt;E769,E769&lt;E768,E768&lt;E767,E767&lt;E766,E766&lt;E765)</f>
        <v>0</v>
      </c>
      <c r="S770" s="3" t="b">
        <f>AND(Table1689106[[#This Row],[Measured Value]]&gt;E769,E769&lt;E768,E768&gt;E767,E767&lt;E766,E766&gt;E765,E765&lt;E764,E764&gt;E763,E763&lt;E762,E762&gt;E761,E761&lt;E760,E760&gt;E759,E759&lt;E758,E758&gt;E757)</f>
        <v>0</v>
      </c>
      <c r="T770" s="3" t="b">
        <f>AND(Table1689106[[#This Row],[Measured Value]]&lt;F769,F769&gt;F768,F768&lt;F767,F767&gt;F766,F766&lt;F765,F765&gt;F764,F764&lt;F763,F763&gt;F762,F762&lt;F761,F761&gt;F760,F760&lt;F759,F759&gt;F758,F758&lt;F757)</f>
        <v>0</v>
      </c>
    </row>
    <row r="771" spans="1:20" x14ac:dyDescent="0.25">
      <c r="A771" s="2">
        <v>43396</v>
      </c>
      <c r="B771" s="17">
        <v>716</v>
      </c>
      <c r="C771" s="21" t="s">
        <v>31</v>
      </c>
      <c r="D771" s="25">
        <v>3.52</v>
      </c>
      <c r="E771" s="22">
        <f>'[1]pH meter #2__083118AM'!$O$2</f>
        <v>3.5073563535911592</v>
      </c>
      <c r="F7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43396.302777777775</v>
      </c>
      <c r="G771" s="6">
        <f>Table1689106[[#This Row],[Mean Value]]+$V$2</f>
        <v>3.527303060242065</v>
      </c>
      <c r="H771" s="6">
        <f>Table1689106[[#This Row],[Mean Value]]-$V$2</f>
        <v>3.4874096469402533</v>
      </c>
      <c r="I771" s="26">
        <f>Table1689106[[#This Row],[Mean Value]]+$W$2</f>
        <v>3.5472497668929703</v>
      </c>
      <c r="J771" s="26">
        <f>Table1689106[[#This Row],[Mean Value]]-($W$2)</f>
        <v>3.467462940289348</v>
      </c>
      <c r="K771" s="8">
        <f>Table1689106[[#This Row],[Mean Value]]+$X$2</f>
        <v>3.5671964735438761</v>
      </c>
      <c r="L771" s="9">
        <f>Table1689106[[#This Row],[Mean Value]]-$X$2</f>
        <v>3.4475162336384422</v>
      </c>
      <c r="M771" s="23" t="str">
        <f t="array" ref="M771">IF(OR(D771&lt;$AF$2, D771&gt;$AE$2), "Yes", "No")</f>
        <v>No</v>
      </c>
      <c r="N771" s="3"/>
      <c r="O771" s="3" t="b">
        <f>AND(Table1689106[[#This Row],[Measured Value]]&gt;Table1689106[[#This Row],[Mean Value]],D770&gt;E770,D769&gt;E769,D768&gt;E768,D767&gt;E767,D766&gt;E766,D765&gt;E765,D764&gt;E764)</f>
        <v>0</v>
      </c>
      <c r="P771" s="3" t="b">
        <f>AND(Table1689106[[#This Row],[Measured Value]]&lt;Table1689106[[#This Row],[Mean Value]],D770&lt;E770,D769&lt;E769,D768&lt;E768,D767&lt;E767,D766&lt;E766,D765&lt;E765,D764&lt;E764)</f>
        <v>0</v>
      </c>
      <c r="Q771" s="3" t="b">
        <f>AND(Table1689106[[#This Row],[Measured Value]]&gt;E770,E770&gt;E769,E769&gt;E768,E768&gt;E767,E767&gt;E766)</f>
        <v>0</v>
      </c>
      <c r="R771" s="3" t="b">
        <f>AND(Table1689106[[#This Row],[Measured Value]]&lt;E770,E770&lt;E769,E769&lt;E768,E768&lt;E767,E767&lt;E766)</f>
        <v>0</v>
      </c>
      <c r="S771" s="3" t="b">
        <f>AND(Table1689106[[#This Row],[Measured Value]]&gt;E770,E770&lt;E769,E769&gt;E768,E768&lt;E767,E767&gt;E766,E766&lt;E765,E765&gt;E764,E764&lt;E763,E763&gt;E762,E762&lt;E761,E761&gt;E760,E760&lt;E759,E759&gt;E758)</f>
        <v>0</v>
      </c>
      <c r="T771" s="3" t="b">
        <f>AND(Table1689106[[#This Row],[Measured Value]]&lt;F770,F770&gt;F769,F769&lt;F768,F768&gt;F767,F767&lt;F766,F766&gt;F765,F765&lt;F764,F764&gt;F763,F763&lt;F762,F762&gt;F761,F761&lt;F760,F760&gt;F759,F759&lt;F758)</f>
        <v>0</v>
      </c>
    </row>
    <row r="772" spans="1:20" x14ac:dyDescent="0.25">
      <c r="A772" s="2">
        <v>43396</v>
      </c>
      <c r="B772" s="17">
        <v>820</v>
      </c>
      <c r="C772" s="21" t="s">
        <v>30</v>
      </c>
      <c r="D772" s="25">
        <v>3.51</v>
      </c>
      <c r="E772" s="22">
        <f>'[1]pH meter #2__083118AM'!$O$2</f>
        <v>3.5073563535911592</v>
      </c>
      <c r="F7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43396.347222222219</v>
      </c>
      <c r="G772" s="6">
        <f>Table1689106[[#This Row],[Mean Value]]+$V$2</f>
        <v>3.527303060242065</v>
      </c>
      <c r="H772" s="6">
        <f>Table1689106[[#This Row],[Mean Value]]-$V$2</f>
        <v>3.4874096469402533</v>
      </c>
      <c r="I772" s="26">
        <f>Table1689106[[#This Row],[Mean Value]]+$W$2</f>
        <v>3.5472497668929703</v>
      </c>
      <c r="J772" s="26">
        <f>Table1689106[[#This Row],[Mean Value]]-($W$2)</f>
        <v>3.467462940289348</v>
      </c>
      <c r="K772" s="8">
        <f>Table1689106[[#This Row],[Mean Value]]+$X$2</f>
        <v>3.5671964735438761</v>
      </c>
      <c r="L772" s="9">
        <f>Table1689106[[#This Row],[Mean Value]]-$X$2</f>
        <v>3.4475162336384422</v>
      </c>
      <c r="M772" s="23" t="str">
        <f t="array" ref="M772">IF(OR(D772&lt;$AF$2, D772&gt;$AE$2), "Yes", "No")</f>
        <v>No</v>
      </c>
      <c r="N772" s="3"/>
      <c r="O772" s="3" t="b">
        <f>AND(Table1689106[[#This Row],[Measured Value]]&gt;Table1689106[[#This Row],[Mean Value]],D771&gt;E771,D770&gt;E770,D769&gt;E769,D768&gt;E768,D767&gt;E767,D766&gt;E766,D765&gt;E765)</f>
        <v>0</v>
      </c>
      <c r="P772" s="3" t="b">
        <f>AND(Table1689106[[#This Row],[Measured Value]]&lt;Table1689106[[#This Row],[Mean Value]],D771&lt;E771,D770&lt;E770,D769&lt;E769,D768&lt;E768,D767&lt;E767,D766&lt;E766,D765&lt;E765)</f>
        <v>0</v>
      </c>
      <c r="Q772" s="3" t="b">
        <f>AND(Table1689106[[#This Row],[Measured Value]]&gt;E771,E771&gt;E770,E770&gt;E769,E769&gt;E768,E768&gt;E767)</f>
        <v>0</v>
      </c>
      <c r="R772" s="3" t="b">
        <f>AND(Table1689106[[#This Row],[Measured Value]]&lt;E771,E771&lt;E770,E770&lt;E769,E769&lt;E768,E768&lt;E767)</f>
        <v>0</v>
      </c>
      <c r="S772" s="3" t="b">
        <f>AND(Table1689106[[#This Row],[Measured Value]]&gt;E771,E771&lt;E770,E770&gt;E769,E769&lt;E768,E768&gt;E767,E767&lt;E766,E766&gt;E765,E765&lt;E764,E764&gt;E763,E763&lt;E762,E762&gt;E761,E761&lt;E760,E760&gt;E759)</f>
        <v>0</v>
      </c>
      <c r="T772" s="3" t="b">
        <f>AND(Table1689106[[#This Row],[Measured Value]]&lt;F771,F771&gt;F770,F770&lt;F769,F769&gt;F768,F768&lt;F767,F767&gt;F766,F766&lt;F765,F765&gt;F764,F764&lt;F763,F763&gt;F762,F762&lt;F761,F761&gt;F760,F760&lt;F759)</f>
        <v>0</v>
      </c>
    </row>
    <row r="773" spans="1:20" x14ac:dyDescent="0.25">
      <c r="A773" s="2">
        <v>43396</v>
      </c>
      <c r="B773" s="17">
        <v>845</v>
      </c>
      <c r="C773" s="21" t="s">
        <v>43</v>
      </c>
      <c r="D773" s="25">
        <v>3.49</v>
      </c>
      <c r="E773" s="22">
        <f>'[1]pH meter #2__083118AM'!$O$2</f>
        <v>3.5073563535911592</v>
      </c>
      <c r="F7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43396.364583333336</v>
      </c>
      <c r="G773" s="6">
        <f>Table1689106[[#This Row],[Mean Value]]+$V$2</f>
        <v>3.527303060242065</v>
      </c>
      <c r="H773" s="6">
        <f>Table1689106[[#This Row],[Mean Value]]-$V$2</f>
        <v>3.4874096469402533</v>
      </c>
      <c r="I773" s="26">
        <f>Table1689106[[#This Row],[Mean Value]]+$W$2</f>
        <v>3.5472497668929703</v>
      </c>
      <c r="J773" s="26">
        <f>Table1689106[[#This Row],[Mean Value]]-($W$2)</f>
        <v>3.467462940289348</v>
      </c>
      <c r="K773" s="8">
        <f>Table1689106[[#This Row],[Mean Value]]+$X$2</f>
        <v>3.5671964735438761</v>
      </c>
      <c r="L773" s="9">
        <f>Table1689106[[#This Row],[Mean Value]]-$X$2</f>
        <v>3.4475162336384422</v>
      </c>
      <c r="M773" s="23" t="str">
        <f t="array" ref="M773">IF(OR(D773&lt;$AF$2, D773&gt;$AE$2), "Yes", "No")</f>
        <v>No</v>
      </c>
      <c r="N773" s="3"/>
      <c r="O773" s="3" t="b">
        <f>AND(Table1689106[[#This Row],[Measured Value]]&gt;Table1689106[[#This Row],[Mean Value]],D772&gt;E772,D771&gt;E771,D770&gt;E770,D769&gt;E769,D768&gt;E768,D767&gt;E767,D766&gt;E766)</f>
        <v>0</v>
      </c>
      <c r="P773" s="3" t="b">
        <f>AND(Table1689106[[#This Row],[Measured Value]]&lt;Table1689106[[#This Row],[Mean Value]],D772&lt;E772,D771&lt;E771,D770&lt;E770,D769&lt;E769,D768&lt;E768,D767&lt;E767,D766&lt;E766)</f>
        <v>0</v>
      </c>
      <c r="Q773" s="3" t="b">
        <f>AND(Table1689106[[#This Row],[Measured Value]]&gt;E772,E772&gt;E771,E771&gt;E770,E770&gt;E769,E769&gt;E768)</f>
        <v>0</v>
      </c>
      <c r="R773" s="3" t="b">
        <f>AND(Table1689106[[#This Row],[Measured Value]]&lt;E772,E772&lt;E771,E771&lt;E770,E770&lt;E769,E769&lt;E768)</f>
        <v>0</v>
      </c>
      <c r="S773" s="3" t="b">
        <f>AND(Table1689106[[#This Row],[Measured Value]]&gt;E772,E772&lt;E771,E771&gt;E770,E770&lt;E769,E769&gt;E768,E768&lt;E767,E767&gt;E766,E766&lt;E765,E765&gt;E764,E764&lt;E763,E763&gt;E762,E762&lt;E761,E761&gt;E760)</f>
        <v>0</v>
      </c>
      <c r="T773" s="3" t="b">
        <f>AND(Table1689106[[#This Row],[Measured Value]]&lt;F772,F772&gt;F771,F771&lt;F770,F770&gt;F769,F769&lt;F768,F768&gt;F767,F767&lt;F766,F766&gt;F765,F765&lt;F764,F764&gt;F763,F763&lt;F762,F762&gt;F761,F761&lt;F760)</f>
        <v>0</v>
      </c>
    </row>
    <row r="774" spans="1:20" x14ac:dyDescent="0.25">
      <c r="A774" s="2">
        <v>43396</v>
      </c>
      <c r="B774" s="17">
        <v>906</v>
      </c>
      <c r="C774" s="21" t="s">
        <v>31</v>
      </c>
      <c r="D774" s="25">
        <v>3.49</v>
      </c>
      <c r="E774" s="22">
        <f>'[1]pH meter #2__083118AM'!$O$2</f>
        <v>3.5073563535911592</v>
      </c>
      <c r="F7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43396.379166666666</v>
      </c>
      <c r="G774" s="6">
        <f>Table1689106[[#This Row],[Mean Value]]+$V$2</f>
        <v>3.527303060242065</v>
      </c>
      <c r="H774" s="6">
        <f>Table1689106[[#This Row],[Mean Value]]-$V$2</f>
        <v>3.4874096469402533</v>
      </c>
      <c r="I774" s="26">
        <f>Table1689106[[#This Row],[Mean Value]]+$W$2</f>
        <v>3.5472497668929703</v>
      </c>
      <c r="J774" s="26">
        <f>Table1689106[[#This Row],[Mean Value]]-($W$2)</f>
        <v>3.467462940289348</v>
      </c>
      <c r="K774" s="8">
        <f>Table1689106[[#This Row],[Mean Value]]+$X$2</f>
        <v>3.5671964735438761</v>
      </c>
      <c r="L774" s="9">
        <f>Table1689106[[#This Row],[Mean Value]]-$X$2</f>
        <v>3.4475162336384422</v>
      </c>
      <c r="M774" s="23" t="str">
        <f t="array" ref="M774">IF(OR(D774&lt;$AF$2, D774&gt;$AE$2), "Yes", "No")</f>
        <v>No</v>
      </c>
      <c r="N774" s="3"/>
      <c r="O774" s="3" t="b">
        <f>AND(Table1689106[[#This Row],[Measured Value]]&gt;Table1689106[[#This Row],[Mean Value]],D773&gt;E773,D772&gt;E772,D771&gt;E771,D770&gt;E770,D769&gt;E769,D768&gt;E768,D767&gt;E767)</f>
        <v>0</v>
      </c>
      <c r="P774" s="3" t="b">
        <f>AND(Table1689106[[#This Row],[Measured Value]]&lt;Table1689106[[#This Row],[Mean Value]],D773&lt;E773,D772&lt;E772,D771&lt;E771,D770&lt;E770,D769&lt;E769,D768&lt;E768,D767&lt;E767)</f>
        <v>0</v>
      </c>
      <c r="Q774" s="3" t="b">
        <f>AND(Table1689106[[#This Row],[Measured Value]]&gt;E773,E773&gt;E772,E772&gt;E771,E771&gt;E770,E770&gt;E769)</f>
        <v>0</v>
      </c>
      <c r="R774" s="3" t="b">
        <f>AND(Table1689106[[#This Row],[Measured Value]]&lt;E773,E773&lt;E772,E772&lt;E771,E771&lt;E770,E770&lt;E769)</f>
        <v>0</v>
      </c>
      <c r="S774" s="3" t="b">
        <f>AND(Table1689106[[#This Row],[Measured Value]]&gt;E773,E773&lt;E772,E772&gt;E771,E771&lt;E770,E770&gt;E769,E769&lt;E768,E768&gt;E767,E767&lt;E766,E766&gt;E765,E765&lt;E764,E764&gt;E763,E763&lt;E762,E762&gt;E761)</f>
        <v>0</v>
      </c>
      <c r="T774" s="3" t="b">
        <f>AND(Table1689106[[#This Row],[Measured Value]]&lt;F773,F773&gt;F772,F772&lt;F771,F771&gt;F770,F770&lt;F769,F769&gt;F768,F768&lt;F767,F767&gt;F766,F766&lt;F765,F765&gt;F764,F764&lt;F763,F763&gt;F762,F762&lt;F761)</f>
        <v>0</v>
      </c>
    </row>
    <row r="775" spans="1:20" x14ac:dyDescent="0.25">
      <c r="A775" s="2">
        <v>43396</v>
      </c>
      <c r="B775" s="17">
        <v>1001</v>
      </c>
      <c r="C775" s="21" t="s">
        <v>34</v>
      </c>
      <c r="D775" s="25">
        <v>3.48</v>
      </c>
      <c r="E775" s="22">
        <f>'[1]pH meter #2__083118AM'!$O$2</f>
        <v>3.5073563535911592</v>
      </c>
      <c r="F7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43396.417361111111</v>
      </c>
      <c r="G775" s="6">
        <f>Table1689106[[#This Row],[Mean Value]]+$V$2</f>
        <v>3.527303060242065</v>
      </c>
      <c r="H775" s="6">
        <f>Table1689106[[#This Row],[Mean Value]]-$V$2</f>
        <v>3.4874096469402533</v>
      </c>
      <c r="I775" s="26">
        <f>Table1689106[[#This Row],[Mean Value]]+$W$2</f>
        <v>3.5472497668929703</v>
      </c>
      <c r="J775" s="26">
        <f>Table1689106[[#This Row],[Mean Value]]-($W$2)</f>
        <v>3.467462940289348</v>
      </c>
      <c r="K775" s="8">
        <f>Table1689106[[#This Row],[Mean Value]]+$X$2</f>
        <v>3.5671964735438761</v>
      </c>
      <c r="L775" s="9">
        <f>Table1689106[[#This Row],[Mean Value]]-$X$2</f>
        <v>3.4475162336384422</v>
      </c>
      <c r="M775" s="23" t="str">
        <f t="array" ref="M775">IF(OR(D775&lt;$AF$2, D775&gt;$AE$2), "Yes", "No")</f>
        <v>No</v>
      </c>
      <c r="N775" s="3"/>
      <c r="O775" s="3" t="b">
        <f>AND(Table1689106[[#This Row],[Measured Value]]&gt;Table1689106[[#This Row],[Mean Value]],D774&gt;E774,D773&gt;E773,D772&gt;E772,D771&gt;E771,D770&gt;E770,D769&gt;E769,D768&gt;E768)</f>
        <v>0</v>
      </c>
      <c r="P775" s="3" t="b">
        <f>AND(Table1689106[[#This Row],[Measured Value]]&lt;Table1689106[[#This Row],[Mean Value]],D774&lt;E774,D773&lt;E773,D772&lt;E772,D771&lt;E771,D770&lt;E770,D769&lt;E769,D768&lt;E768)</f>
        <v>0</v>
      </c>
      <c r="Q775" s="3" t="b">
        <f>AND(Table1689106[[#This Row],[Measured Value]]&gt;E774,E774&gt;E773,E773&gt;E772,E772&gt;E771,E771&gt;E770)</f>
        <v>0</v>
      </c>
      <c r="R775" s="3" t="b">
        <f>AND(Table1689106[[#This Row],[Measured Value]]&lt;E774,E774&lt;E773,E773&lt;E772,E772&lt;E771,E771&lt;E770)</f>
        <v>0</v>
      </c>
      <c r="S775" s="3" t="b">
        <f>AND(Table1689106[[#This Row],[Measured Value]]&gt;E774,E774&lt;E773,E773&gt;E772,E772&lt;E771,E771&gt;E770,E770&lt;E769,E769&gt;E768,E768&lt;E767,E767&gt;E766,E766&lt;E765,E765&gt;E764,E764&lt;E763,E763&gt;E762)</f>
        <v>0</v>
      </c>
      <c r="T775" s="3" t="b">
        <f>AND(Table1689106[[#This Row],[Measured Value]]&lt;F774,F774&gt;F773,F773&lt;F772,F772&gt;F771,F771&lt;F770,F770&gt;F769,F769&lt;F768,F768&gt;F767,F767&lt;F766,F766&gt;F765,F765&lt;F764,F764&gt;F763,F763&lt;F762)</f>
        <v>0</v>
      </c>
    </row>
    <row r="776" spans="1:20" x14ac:dyDescent="0.25">
      <c r="A776" s="2">
        <v>43396</v>
      </c>
      <c r="B776" s="17">
        <v>1041</v>
      </c>
      <c r="C776" s="21" t="s">
        <v>31</v>
      </c>
      <c r="D776" s="25">
        <v>3.48</v>
      </c>
      <c r="E776" s="22">
        <f>'[1]pH meter #2__083118AM'!$O$2</f>
        <v>3.5073563535911592</v>
      </c>
      <c r="F7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43396.445138888892</v>
      </c>
      <c r="G776" s="6">
        <f>Table1689106[[#This Row],[Mean Value]]+$V$2</f>
        <v>3.527303060242065</v>
      </c>
      <c r="H776" s="6">
        <f>Table1689106[[#This Row],[Mean Value]]-$V$2</f>
        <v>3.4874096469402533</v>
      </c>
      <c r="I776" s="26">
        <f>Table1689106[[#This Row],[Mean Value]]+$W$2</f>
        <v>3.5472497668929703</v>
      </c>
      <c r="J776" s="26">
        <f>Table1689106[[#This Row],[Mean Value]]-($W$2)</f>
        <v>3.467462940289348</v>
      </c>
      <c r="K776" s="8">
        <f>Table1689106[[#This Row],[Mean Value]]+$X$2</f>
        <v>3.5671964735438761</v>
      </c>
      <c r="L776" s="9">
        <f>Table1689106[[#This Row],[Mean Value]]-$X$2</f>
        <v>3.4475162336384422</v>
      </c>
      <c r="M776" s="23" t="str">
        <f t="array" ref="M776">IF(OR(D776&lt;$AF$2, D776&gt;$AE$2), "Yes", "No")</f>
        <v>No</v>
      </c>
      <c r="N776" s="3"/>
      <c r="O776" s="3" t="b">
        <f>AND(Table1689106[[#This Row],[Measured Value]]&gt;Table1689106[[#This Row],[Mean Value]],D775&gt;E775,D774&gt;E774,D773&gt;E773,D772&gt;E772,D771&gt;E771,D770&gt;E770,D769&gt;E769)</f>
        <v>0</v>
      </c>
      <c r="P776" s="3" t="b">
        <f>AND(Table1689106[[#This Row],[Measured Value]]&lt;Table1689106[[#This Row],[Mean Value]],D775&lt;E775,D774&lt;E774,D773&lt;E773,D772&lt;E772,D771&lt;E771,D770&lt;E770,D769&lt;E769)</f>
        <v>0</v>
      </c>
      <c r="Q776" s="3" t="b">
        <f>AND(Table1689106[[#This Row],[Measured Value]]&gt;E775,E775&gt;E774,E774&gt;E773,E773&gt;E772,E772&gt;E771)</f>
        <v>0</v>
      </c>
      <c r="R776" s="3" t="b">
        <f>AND(Table1689106[[#This Row],[Measured Value]]&lt;E775,E775&lt;E774,E774&lt;E773,E773&lt;E772,E772&lt;E771)</f>
        <v>0</v>
      </c>
      <c r="S776" s="3" t="b">
        <f>AND(Table1689106[[#This Row],[Measured Value]]&gt;E775,E775&lt;E774,E774&gt;E773,E773&lt;E772,E772&gt;E771,E771&lt;E770,E770&gt;E769,E769&lt;E768,E768&gt;E767,E767&lt;E766,E766&gt;E765,E765&lt;E764,E764&gt;E763)</f>
        <v>0</v>
      </c>
      <c r="T776" s="3" t="b">
        <f>AND(Table1689106[[#This Row],[Measured Value]]&lt;F775,F775&gt;F774,F774&lt;F773,F773&gt;F772,F772&lt;F771,F771&gt;F770,F770&lt;F769,F769&gt;F768,F768&lt;F767,F767&gt;F766,F766&lt;F765,F765&gt;F764,F764&lt;F763)</f>
        <v>0</v>
      </c>
    </row>
    <row r="777" spans="1:20" x14ac:dyDescent="0.25">
      <c r="A777" s="2">
        <v>43396</v>
      </c>
      <c r="B777" s="17">
        <v>1114</v>
      </c>
      <c r="C777" s="21" t="s">
        <v>34</v>
      </c>
      <c r="D777" s="25">
        <v>3.49</v>
      </c>
      <c r="E777" s="22">
        <f>'[1]pH meter #2__083118AM'!$O$2</f>
        <v>3.5073563535911592</v>
      </c>
      <c r="F7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43396.468055555553</v>
      </c>
      <c r="G777" s="6">
        <f>Table1689106[[#This Row],[Mean Value]]+$V$2</f>
        <v>3.527303060242065</v>
      </c>
      <c r="H777" s="6">
        <f>Table1689106[[#This Row],[Mean Value]]-$V$2</f>
        <v>3.4874096469402533</v>
      </c>
      <c r="I777" s="26">
        <f>Table1689106[[#This Row],[Mean Value]]+$W$2</f>
        <v>3.5472497668929703</v>
      </c>
      <c r="J777" s="26">
        <f>Table1689106[[#This Row],[Mean Value]]-($W$2)</f>
        <v>3.467462940289348</v>
      </c>
      <c r="K777" s="8">
        <f>Table1689106[[#This Row],[Mean Value]]+$X$2</f>
        <v>3.5671964735438761</v>
      </c>
      <c r="L777" s="9">
        <f>Table1689106[[#This Row],[Mean Value]]-$X$2</f>
        <v>3.4475162336384422</v>
      </c>
      <c r="M777" s="23" t="str">
        <f t="array" ref="M777">IF(OR(D777&lt;$AF$2, D777&gt;$AE$2), "Yes", "No")</f>
        <v>No</v>
      </c>
      <c r="N777" s="3"/>
      <c r="O777" s="3" t="b">
        <f>AND(Table1689106[[#This Row],[Measured Value]]&gt;Table1689106[[#This Row],[Mean Value]],D776&gt;E776,D775&gt;E775,D774&gt;E774,D773&gt;E773,D772&gt;E772,D771&gt;E771,D770&gt;E770)</f>
        <v>0</v>
      </c>
      <c r="P777" s="3" t="b">
        <f>AND(Table1689106[[#This Row],[Measured Value]]&lt;Table1689106[[#This Row],[Mean Value]],D776&lt;E776,D775&lt;E775,D774&lt;E774,D773&lt;E773,D772&lt;E772,D771&lt;E771,D770&lt;E770)</f>
        <v>0</v>
      </c>
      <c r="Q777" s="3" t="b">
        <f>AND(Table1689106[[#This Row],[Measured Value]]&gt;E776,E776&gt;E775,E775&gt;E774,E774&gt;E773,E773&gt;E772)</f>
        <v>0</v>
      </c>
      <c r="R777" s="3" t="b">
        <f>AND(Table1689106[[#This Row],[Measured Value]]&lt;E776,E776&lt;E775,E775&lt;E774,E774&lt;E773,E773&lt;E772)</f>
        <v>0</v>
      </c>
      <c r="S777" s="3" t="b">
        <f>AND(Table1689106[[#This Row],[Measured Value]]&gt;E776,E776&lt;E775,E775&gt;E774,E774&lt;E773,E773&gt;E772,E772&lt;E771,E771&gt;E770,E770&lt;E769,E769&gt;E768,E768&lt;E767,E767&gt;E766,E766&lt;E765,E765&gt;E764)</f>
        <v>0</v>
      </c>
      <c r="T777" s="3" t="b">
        <f>AND(Table1689106[[#This Row],[Measured Value]]&lt;F776,F776&gt;F775,F775&lt;F774,F774&gt;F773,F773&lt;F772,F772&gt;F771,F771&lt;F770,F770&gt;F769,F769&lt;F768,F768&gt;F767,F767&lt;F766,F766&gt;F765,F765&lt;F764)</f>
        <v>0</v>
      </c>
    </row>
    <row r="778" spans="1:20" x14ac:dyDescent="0.25">
      <c r="A778" s="2">
        <v>43396</v>
      </c>
      <c r="B778" s="17">
        <v>1136</v>
      </c>
      <c r="C778" s="21" t="s">
        <v>31</v>
      </c>
      <c r="D778" s="25">
        <v>3.49</v>
      </c>
      <c r="E778" s="22">
        <f>'[1]pH meter #2__083118AM'!$O$2</f>
        <v>3.5073563535911592</v>
      </c>
      <c r="F7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43396.48333333333</v>
      </c>
      <c r="G778" s="6">
        <f>Table1689106[[#This Row],[Mean Value]]+$V$2</f>
        <v>3.527303060242065</v>
      </c>
      <c r="H778" s="6">
        <f>Table1689106[[#This Row],[Mean Value]]-$V$2</f>
        <v>3.4874096469402533</v>
      </c>
      <c r="I778" s="26">
        <f>Table1689106[[#This Row],[Mean Value]]+$W$2</f>
        <v>3.5472497668929703</v>
      </c>
      <c r="J778" s="26">
        <f>Table1689106[[#This Row],[Mean Value]]-($W$2)</f>
        <v>3.467462940289348</v>
      </c>
      <c r="K778" s="8">
        <f>Table1689106[[#This Row],[Mean Value]]+$X$2</f>
        <v>3.5671964735438761</v>
      </c>
      <c r="L778" s="9">
        <f>Table1689106[[#This Row],[Mean Value]]-$X$2</f>
        <v>3.4475162336384422</v>
      </c>
      <c r="M778" s="23" t="str">
        <f t="array" ref="M778">IF(OR(D778&lt;$AF$2, D778&gt;$AE$2), "Yes", "No")</f>
        <v>No</v>
      </c>
      <c r="N778" s="3"/>
      <c r="O778" s="3" t="b">
        <f>AND(Table1689106[[#This Row],[Measured Value]]&gt;Table1689106[[#This Row],[Mean Value]],D777&gt;E777,D776&gt;E776,D775&gt;E775,D774&gt;E774,D773&gt;E773,D772&gt;E772,D771&gt;E771)</f>
        <v>0</v>
      </c>
      <c r="P778" s="3" t="b">
        <f>AND(Table1689106[[#This Row],[Measured Value]]&lt;Table1689106[[#This Row],[Mean Value]],D777&lt;E777,D776&lt;E776,D775&lt;E775,D774&lt;E774,D773&lt;E773,D772&lt;E772,D771&lt;E771)</f>
        <v>0</v>
      </c>
      <c r="Q778" s="3" t="b">
        <f>AND(Table1689106[[#This Row],[Measured Value]]&gt;E777,E777&gt;E776,E776&gt;E775,E775&gt;E774,E774&gt;E773)</f>
        <v>0</v>
      </c>
      <c r="R778" s="3" t="b">
        <f>AND(Table1689106[[#This Row],[Measured Value]]&lt;E777,E777&lt;E776,E776&lt;E775,E775&lt;E774,E774&lt;E773)</f>
        <v>0</v>
      </c>
      <c r="S778" s="3" t="b">
        <f>AND(Table1689106[[#This Row],[Measured Value]]&gt;E777,E777&lt;E776,E776&gt;E775,E775&lt;E774,E774&gt;E773,E773&lt;E772,E772&gt;E771,E771&lt;E770,E770&gt;E769,E769&lt;E768,E768&gt;E767,E767&lt;E766,E766&gt;E765)</f>
        <v>0</v>
      </c>
      <c r="T778" s="3" t="b">
        <f>AND(Table1689106[[#This Row],[Measured Value]]&lt;F777,F777&gt;F776,F776&lt;F775,F775&gt;F774,F774&lt;F773,F773&gt;F772,F772&lt;F771,F771&gt;F770,F770&lt;F769,F769&gt;F768,F768&lt;F767,F767&gt;F766,F766&lt;F765)</f>
        <v>0</v>
      </c>
    </row>
    <row r="779" spans="1:20" x14ac:dyDescent="0.25">
      <c r="A779" s="2">
        <v>43396</v>
      </c>
      <c r="B779" s="17">
        <v>1200</v>
      </c>
      <c r="C779" s="21" t="s">
        <v>45</v>
      </c>
      <c r="D779" s="25">
        <v>3.49</v>
      </c>
      <c r="E779" s="22">
        <f>'[1]pH meter #2__083118AM'!$O$2</f>
        <v>3.5073563535911592</v>
      </c>
      <c r="F7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</v>
      </c>
      <c r="G779" s="6">
        <f>Table1689106[[#This Row],[Mean Value]]+$V$2</f>
        <v>3.527303060242065</v>
      </c>
      <c r="H779" s="6">
        <f>Table1689106[[#This Row],[Mean Value]]-$V$2</f>
        <v>3.4874096469402533</v>
      </c>
      <c r="I779" s="26">
        <f>Table1689106[[#This Row],[Mean Value]]+$W$2</f>
        <v>3.5472497668929703</v>
      </c>
      <c r="J779" s="26">
        <f>Table1689106[[#This Row],[Mean Value]]-($W$2)</f>
        <v>3.467462940289348</v>
      </c>
      <c r="K779" s="8">
        <f>Table1689106[[#This Row],[Mean Value]]+$X$2</f>
        <v>3.5671964735438761</v>
      </c>
      <c r="L779" s="9">
        <f>Table1689106[[#This Row],[Mean Value]]-$X$2</f>
        <v>3.4475162336384422</v>
      </c>
      <c r="M779" s="23" t="str">
        <f t="array" ref="M779">IF(OR(D779&lt;$AF$2, D779&gt;$AE$2), "Yes", "No")</f>
        <v>No</v>
      </c>
      <c r="N779" s="3"/>
      <c r="O779" s="3" t="b">
        <f>AND(Table1689106[[#This Row],[Measured Value]]&gt;Table1689106[[#This Row],[Mean Value]],D778&gt;E778,D777&gt;E777,D776&gt;E776,D775&gt;E775,D774&gt;E774,D773&gt;E773,D772&gt;E772)</f>
        <v>0</v>
      </c>
      <c r="P779" s="3" t="b">
        <f>AND(Table1689106[[#This Row],[Measured Value]]&lt;Table1689106[[#This Row],[Mean Value]],D778&lt;E778,D777&lt;E777,D776&lt;E776,D775&lt;E775,D774&lt;E774,D773&lt;E773,D772&lt;E772)</f>
        <v>0</v>
      </c>
      <c r="Q779" s="3" t="b">
        <f>AND(Table1689106[[#This Row],[Measured Value]]&gt;E778,E778&gt;E777,E777&gt;E776,E776&gt;E775,E775&gt;E774)</f>
        <v>0</v>
      </c>
      <c r="R779" s="3" t="b">
        <f>AND(Table1689106[[#This Row],[Measured Value]]&lt;E778,E778&lt;E777,E777&lt;E776,E776&lt;E775,E775&lt;E774)</f>
        <v>0</v>
      </c>
      <c r="S779" s="3" t="b">
        <f>AND(Table1689106[[#This Row],[Measured Value]]&gt;E778,E778&lt;E777,E777&gt;E776,E776&lt;E775,E775&gt;E774,E774&lt;E773,E773&gt;E772,E772&lt;E771,E771&gt;E770,E770&lt;E769,E769&gt;E768,E768&lt;E767,E767&gt;E766)</f>
        <v>0</v>
      </c>
      <c r="T779" s="3" t="b">
        <f>AND(Table1689106[[#This Row],[Measured Value]]&lt;F778,F778&gt;F777,F777&lt;F776,F776&gt;F775,F775&lt;F774,F774&gt;F773,F773&lt;F772,F772&gt;F771,F771&lt;F770,F770&gt;F769,F769&lt;F768,F768&gt;F767,F767&lt;F766)</f>
        <v>0</v>
      </c>
    </row>
    <row r="780" spans="1:20" x14ac:dyDescent="0.25">
      <c r="A780" s="2">
        <v>43396</v>
      </c>
      <c r="B780" s="17">
        <v>1213</v>
      </c>
      <c r="C780" s="21" t="s">
        <v>31</v>
      </c>
      <c r="D780" s="25">
        <v>3.49</v>
      </c>
      <c r="E780" s="22">
        <f>'[1]pH meter #2__083118AM'!$O$2</f>
        <v>3.5073563535911592</v>
      </c>
      <c r="F7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43396.509027777778</v>
      </c>
      <c r="G780" s="6">
        <f>Table1689106[[#This Row],[Mean Value]]+$V$2</f>
        <v>3.527303060242065</v>
      </c>
      <c r="H780" s="6">
        <f>Table1689106[[#This Row],[Mean Value]]-$V$2</f>
        <v>3.4874096469402533</v>
      </c>
      <c r="I780" s="26">
        <f>Table1689106[[#This Row],[Mean Value]]+$W$2</f>
        <v>3.5472497668929703</v>
      </c>
      <c r="J780" s="26">
        <f>Table1689106[[#This Row],[Mean Value]]-($W$2)</f>
        <v>3.467462940289348</v>
      </c>
      <c r="K780" s="8">
        <f>Table1689106[[#This Row],[Mean Value]]+$X$2</f>
        <v>3.5671964735438761</v>
      </c>
      <c r="L780" s="9">
        <f>Table1689106[[#This Row],[Mean Value]]-$X$2</f>
        <v>3.4475162336384422</v>
      </c>
      <c r="M780" s="23" t="str">
        <f t="array" ref="M780">IF(OR(D780&lt;$AF$2, D780&gt;$AE$2), "Yes", "No")</f>
        <v>No</v>
      </c>
      <c r="N780" s="3"/>
      <c r="O780" s="3" t="b">
        <f>AND(Table1689106[[#This Row],[Measured Value]]&gt;Table1689106[[#This Row],[Mean Value]],D779&gt;E779,D778&gt;E778,D777&gt;E777,D776&gt;E776,D775&gt;E775,D774&gt;E774,D773&gt;E773)</f>
        <v>0</v>
      </c>
      <c r="P780" s="3" t="b">
        <f>AND(Table1689106[[#This Row],[Measured Value]]&lt;Table1689106[[#This Row],[Mean Value]],D779&lt;E779,D778&lt;E778,D777&lt;E777,D776&lt;E776,D775&lt;E775,D774&lt;E774,D773&lt;E773)</f>
        <v>1</v>
      </c>
      <c r="Q780" s="3" t="b">
        <f>AND(Table1689106[[#This Row],[Measured Value]]&gt;E779,E779&gt;E778,E778&gt;E777,E777&gt;E776,E776&gt;E775)</f>
        <v>0</v>
      </c>
      <c r="R780" s="3" t="b">
        <f>AND(Table1689106[[#This Row],[Measured Value]]&lt;E779,E779&lt;E778,E778&lt;E777,E777&lt;E776,E776&lt;E775)</f>
        <v>0</v>
      </c>
      <c r="S780" s="3" t="b">
        <f>AND(Table1689106[[#This Row],[Measured Value]]&gt;E779,E779&lt;E778,E778&gt;E777,E777&lt;E776,E776&gt;E775,E775&lt;E774,E774&gt;E773,E773&lt;E772,E772&gt;E771,E771&lt;E770,E770&gt;E769,E769&lt;E768,E768&gt;E767)</f>
        <v>0</v>
      </c>
      <c r="T780" s="3" t="b">
        <f>AND(Table1689106[[#This Row],[Measured Value]]&lt;F779,F779&gt;F778,F778&lt;F777,F777&gt;F776,F776&lt;F775,F775&gt;F774,F774&lt;F773,F773&gt;F772,F772&lt;F771,F771&gt;F770,F770&lt;F769,F769&gt;F768,F768&lt;F767)</f>
        <v>0</v>
      </c>
    </row>
    <row r="781" spans="1:20" x14ac:dyDescent="0.25">
      <c r="A781" s="2">
        <v>43396</v>
      </c>
      <c r="B781" s="17">
        <v>1235</v>
      </c>
      <c r="C781" s="21" t="s">
        <v>30</v>
      </c>
      <c r="D781" s="25">
        <v>3.49</v>
      </c>
      <c r="E781" s="22">
        <f>'[1]pH meter #2__083118AM'!$O$2</f>
        <v>3.5073563535911592</v>
      </c>
      <c r="F7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43396.524305555555</v>
      </c>
      <c r="G781" s="6">
        <f>Table1689106[[#This Row],[Mean Value]]+$V$2</f>
        <v>3.527303060242065</v>
      </c>
      <c r="H781" s="6">
        <f>Table1689106[[#This Row],[Mean Value]]-$V$2</f>
        <v>3.4874096469402533</v>
      </c>
      <c r="I781" s="26">
        <f>Table1689106[[#This Row],[Mean Value]]+$W$2</f>
        <v>3.5472497668929703</v>
      </c>
      <c r="J781" s="26">
        <f>Table1689106[[#This Row],[Mean Value]]-($W$2)</f>
        <v>3.467462940289348</v>
      </c>
      <c r="K781" s="8">
        <f>Table1689106[[#This Row],[Mean Value]]+$X$2</f>
        <v>3.5671964735438761</v>
      </c>
      <c r="L781" s="9">
        <f>Table1689106[[#This Row],[Mean Value]]-$X$2</f>
        <v>3.4475162336384422</v>
      </c>
      <c r="M781" s="23" t="str">
        <f t="array" ref="M781">IF(OR(D781&lt;$AF$2, D781&gt;$AE$2), "Yes", "No")</f>
        <v>No</v>
      </c>
      <c r="N781" s="3"/>
      <c r="O781" s="3" t="b">
        <f>AND(Table1689106[[#This Row],[Measured Value]]&gt;Table1689106[[#This Row],[Mean Value]],D780&gt;E780,D779&gt;E779,D778&gt;E778,D777&gt;E777,D776&gt;E776,D775&gt;E775,D774&gt;E774)</f>
        <v>0</v>
      </c>
      <c r="P781" s="3" t="b">
        <f>AND(Table1689106[[#This Row],[Measured Value]]&lt;Table1689106[[#This Row],[Mean Value]],D780&lt;E780,D779&lt;E779,D778&lt;E778,D777&lt;E777,D776&lt;E776,D775&lt;E775,D774&lt;E774)</f>
        <v>1</v>
      </c>
      <c r="Q781" s="3" t="b">
        <f>AND(Table1689106[[#This Row],[Measured Value]]&gt;E780,E780&gt;E779,E779&gt;E778,E778&gt;E777,E777&gt;E776)</f>
        <v>0</v>
      </c>
      <c r="R781" s="3" t="b">
        <f>AND(Table1689106[[#This Row],[Measured Value]]&lt;E780,E780&lt;E779,E779&lt;E778,E778&lt;E777,E777&lt;E776)</f>
        <v>0</v>
      </c>
      <c r="S781" s="3" t="b">
        <f>AND(Table1689106[[#This Row],[Measured Value]]&gt;E780,E780&lt;E779,E779&gt;E778,E778&lt;E777,E777&gt;E776,E776&lt;E775,E775&gt;E774,E774&lt;E773,E773&gt;E772,E772&lt;E771,E771&gt;E770,E770&lt;E769,E769&gt;E768)</f>
        <v>0</v>
      </c>
      <c r="T781" s="3" t="b">
        <f>AND(Table1689106[[#This Row],[Measured Value]]&lt;F780,F780&gt;F779,F779&lt;F778,F778&gt;F777,F777&lt;F776,F776&gt;F775,F775&lt;F774,F774&gt;F773,F773&lt;F772,F772&gt;F771,F771&lt;F770,F770&gt;F769,F769&lt;F768)</f>
        <v>0</v>
      </c>
    </row>
    <row r="782" spans="1:20" x14ac:dyDescent="0.25">
      <c r="A782" s="2">
        <v>43396</v>
      </c>
      <c r="B782" s="17">
        <v>1305</v>
      </c>
      <c r="C782" s="21" t="s">
        <v>39</v>
      </c>
      <c r="D782" s="25">
        <v>3.48</v>
      </c>
      <c r="E782" s="22">
        <f>'[1]pH meter #2__083118AM'!$O$2</f>
        <v>3.5073563535911592</v>
      </c>
      <c r="F7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43396.545138888891</v>
      </c>
      <c r="G782" s="6">
        <f>Table1689106[[#This Row],[Mean Value]]+$V$2</f>
        <v>3.527303060242065</v>
      </c>
      <c r="H782" s="6">
        <f>Table1689106[[#This Row],[Mean Value]]-$V$2</f>
        <v>3.4874096469402533</v>
      </c>
      <c r="I782" s="26">
        <f>Table1689106[[#This Row],[Mean Value]]+$W$2</f>
        <v>3.5472497668929703</v>
      </c>
      <c r="J782" s="26">
        <f>Table1689106[[#This Row],[Mean Value]]-($W$2)</f>
        <v>3.467462940289348</v>
      </c>
      <c r="K782" s="8">
        <f>Table1689106[[#This Row],[Mean Value]]+$X$2</f>
        <v>3.5671964735438761</v>
      </c>
      <c r="L782" s="9">
        <f>Table1689106[[#This Row],[Mean Value]]-$X$2</f>
        <v>3.4475162336384422</v>
      </c>
      <c r="M782" s="23" t="str">
        <f t="array" ref="M782">IF(OR(D782&lt;$AF$2, D782&gt;$AE$2), "Yes", "No")</f>
        <v>No</v>
      </c>
      <c r="N782" s="3"/>
      <c r="O782" s="3" t="b">
        <f>AND(Table1689106[[#This Row],[Measured Value]]&gt;Table1689106[[#This Row],[Mean Value]],D781&gt;E781,D780&gt;E780,D779&gt;E779,D778&gt;E778,D777&gt;E777,D776&gt;E776,D775&gt;E775)</f>
        <v>0</v>
      </c>
      <c r="P782" s="3" t="b">
        <f>AND(Table1689106[[#This Row],[Measured Value]]&lt;Table1689106[[#This Row],[Mean Value]],D781&lt;E781,D780&lt;E780,D779&lt;E779,D778&lt;E778,D777&lt;E777,D776&lt;E776,D775&lt;E775)</f>
        <v>1</v>
      </c>
      <c r="Q782" s="3" t="b">
        <f>AND(Table1689106[[#This Row],[Measured Value]]&gt;E781,E781&gt;E780,E780&gt;E779,E779&gt;E778,E778&gt;E777)</f>
        <v>0</v>
      </c>
      <c r="R782" s="3" t="b">
        <f>AND(Table1689106[[#This Row],[Measured Value]]&lt;E781,E781&lt;E780,E780&lt;E779,E779&lt;E778,E778&lt;E777)</f>
        <v>0</v>
      </c>
      <c r="S782" s="3" t="b">
        <f>AND(Table1689106[[#This Row],[Measured Value]]&gt;E781,E781&lt;E780,E780&gt;E779,E779&lt;E778,E778&gt;E777,E777&lt;E776,E776&gt;E775,E775&lt;E774,E774&gt;E773,E773&lt;E772,E772&gt;E771,E771&lt;E770,E770&gt;E769)</f>
        <v>0</v>
      </c>
      <c r="T782" s="3" t="b">
        <f>AND(Table1689106[[#This Row],[Measured Value]]&lt;F781,F781&gt;F780,F780&lt;F779,F779&gt;F778,F778&lt;F777,F777&gt;F776,F776&lt;F775,F775&gt;F774,F774&lt;F773,F773&gt;F772,F772&lt;F771,F771&gt;F770,F770&lt;F769)</f>
        <v>0</v>
      </c>
    </row>
    <row r="783" spans="1:20" x14ac:dyDescent="0.25">
      <c r="A783" s="2">
        <v>43396</v>
      </c>
      <c r="B783" s="17">
        <v>1316</v>
      </c>
      <c r="C783" s="21" t="s">
        <v>31</v>
      </c>
      <c r="D783" s="25">
        <v>3.48</v>
      </c>
      <c r="E783" s="22">
        <f>'[1]pH meter #2__083118AM'!$O$2</f>
        <v>3.5073563535911592</v>
      </c>
      <c r="F7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43396.552777777775</v>
      </c>
      <c r="G783" s="6">
        <f>Table1689106[[#This Row],[Mean Value]]+$V$2</f>
        <v>3.527303060242065</v>
      </c>
      <c r="H783" s="6">
        <f>Table1689106[[#This Row],[Mean Value]]-$V$2</f>
        <v>3.4874096469402533</v>
      </c>
      <c r="I783" s="26">
        <f>Table1689106[[#This Row],[Mean Value]]+$W$2</f>
        <v>3.5472497668929703</v>
      </c>
      <c r="J783" s="26">
        <f>Table1689106[[#This Row],[Mean Value]]-($W$2)</f>
        <v>3.467462940289348</v>
      </c>
      <c r="K783" s="8">
        <f>Table1689106[[#This Row],[Mean Value]]+$X$2</f>
        <v>3.5671964735438761</v>
      </c>
      <c r="L783" s="9">
        <f>Table1689106[[#This Row],[Mean Value]]-$X$2</f>
        <v>3.4475162336384422</v>
      </c>
      <c r="M783" s="23" t="str">
        <f t="array" ref="M783">IF(OR(D783&lt;$AF$2, D783&gt;$AE$2), "Yes", "No")</f>
        <v>No</v>
      </c>
      <c r="N783" s="3"/>
      <c r="O783" s="3" t="b">
        <f>AND(Table1689106[[#This Row],[Measured Value]]&gt;Table1689106[[#This Row],[Mean Value]],D782&gt;E782,D781&gt;E781,D780&gt;E780,D779&gt;E779,D778&gt;E778,D777&gt;E777,D776&gt;E776)</f>
        <v>0</v>
      </c>
      <c r="P783" s="3" t="b">
        <f>AND(Table1689106[[#This Row],[Measured Value]]&lt;Table1689106[[#This Row],[Mean Value]],D782&lt;E782,D781&lt;E781,D780&lt;E780,D779&lt;E779,D778&lt;E778,D777&lt;E777,D776&lt;E776)</f>
        <v>1</v>
      </c>
      <c r="Q783" s="3" t="b">
        <f>AND(Table1689106[[#This Row],[Measured Value]]&gt;E782,E782&gt;E781,E781&gt;E780,E780&gt;E779,E779&gt;E778)</f>
        <v>0</v>
      </c>
      <c r="R783" s="3" t="b">
        <f>AND(Table1689106[[#This Row],[Measured Value]]&lt;E782,E782&lt;E781,E781&lt;E780,E780&lt;E779,E779&lt;E778)</f>
        <v>0</v>
      </c>
      <c r="S783" s="3" t="b">
        <f>AND(Table1689106[[#This Row],[Measured Value]]&gt;E782,E782&lt;E781,E781&gt;E780,E780&lt;E779,E779&gt;E778,E778&lt;E777,E777&gt;E776,E776&lt;E775,E775&gt;E774,E774&lt;E773,E773&gt;E772,E772&lt;E771,E771&gt;E770)</f>
        <v>0</v>
      </c>
      <c r="T783" s="3" t="b">
        <f>AND(Table1689106[[#This Row],[Measured Value]]&lt;F782,F782&gt;F781,F781&lt;F780,F780&gt;F779,F779&lt;F778,F778&gt;F777,F777&lt;F776,F776&gt;F775,F775&lt;F774,F774&gt;F773,F773&lt;F772,F772&gt;F771,F771&lt;F770)</f>
        <v>0</v>
      </c>
    </row>
    <row r="784" spans="1:20" x14ac:dyDescent="0.25">
      <c r="A784" s="2">
        <v>43396</v>
      </c>
      <c r="B784" s="17">
        <v>1337</v>
      </c>
      <c r="C784" s="21" t="s">
        <v>31</v>
      </c>
      <c r="D784" s="25">
        <v>3.48</v>
      </c>
      <c r="E784" s="22">
        <f>'[1]pH meter #2__083118AM'!$O$2</f>
        <v>3.5073563535911592</v>
      </c>
      <c r="F7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43396.567361111112</v>
      </c>
      <c r="G784" s="6">
        <f>Table1689106[[#This Row],[Mean Value]]+$V$2</f>
        <v>3.527303060242065</v>
      </c>
      <c r="H784" s="6">
        <f>Table1689106[[#This Row],[Mean Value]]-$V$2</f>
        <v>3.4874096469402533</v>
      </c>
      <c r="I784" s="26">
        <f>Table1689106[[#This Row],[Mean Value]]+$W$2</f>
        <v>3.5472497668929703</v>
      </c>
      <c r="J784" s="26">
        <f>Table1689106[[#This Row],[Mean Value]]-($W$2)</f>
        <v>3.467462940289348</v>
      </c>
      <c r="K784" s="8">
        <f>Table1689106[[#This Row],[Mean Value]]+$X$2</f>
        <v>3.5671964735438761</v>
      </c>
      <c r="L784" s="9">
        <f>Table1689106[[#This Row],[Mean Value]]-$X$2</f>
        <v>3.4475162336384422</v>
      </c>
      <c r="M784" s="23" t="str">
        <f t="array" ref="M784">IF(OR(D784&lt;$AF$2, D784&gt;$AE$2), "Yes", "No")</f>
        <v>No</v>
      </c>
      <c r="N784" s="3"/>
      <c r="O784" s="3" t="b">
        <f>AND(Table1689106[[#This Row],[Measured Value]]&gt;Table1689106[[#This Row],[Mean Value]],D783&gt;E783,D782&gt;E782,D781&gt;E781,D780&gt;E780,D779&gt;E779,D778&gt;E778,D777&gt;E777)</f>
        <v>0</v>
      </c>
      <c r="P784" s="3" t="b">
        <f>AND(Table1689106[[#This Row],[Measured Value]]&lt;Table1689106[[#This Row],[Mean Value]],D783&lt;E783,D782&lt;E782,D781&lt;E781,D780&lt;E780,D779&lt;E779,D778&lt;E778,D777&lt;E777)</f>
        <v>1</v>
      </c>
      <c r="Q784" s="3" t="b">
        <f>AND(Table1689106[[#This Row],[Measured Value]]&gt;E783,E783&gt;E782,E782&gt;E781,E781&gt;E780,E780&gt;E779)</f>
        <v>0</v>
      </c>
      <c r="R784" s="3" t="b">
        <f>AND(Table1689106[[#This Row],[Measured Value]]&lt;E783,E783&lt;E782,E782&lt;E781,E781&lt;E780,E780&lt;E779)</f>
        <v>0</v>
      </c>
      <c r="S784" s="3" t="b">
        <f>AND(Table1689106[[#This Row],[Measured Value]]&gt;E783,E783&lt;E782,E782&gt;E781,E781&lt;E780,E780&gt;E779,E779&lt;E778,E778&gt;E777,E777&lt;E776,E776&gt;E775,E775&lt;E774,E774&gt;E773,E773&lt;E772,E772&gt;E771)</f>
        <v>0</v>
      </c>
      <c r="T784" s="3" t="b">
        <f>AND(Table1689106[[#This Row],[Measured Value]]&lt;F783,F783&gt;F782,F782&lt;F781,F781&gt;F780,F780&lt;F779,F779&gt;F778,F778&lt;F777,F777&gt;F776,F776&lt;F775,F775&gt;F774,F774&lt;F773,F773&gt;F772,F772&lt;F771)</f>
        <v>0</v>
      </c>
    </row>
    <row r="785" spans="1:20" x14ac:dyDescent="0.25">
      <c r="A785" s="2">
        <v>43396</v>
      </c>
      <c r="B785" s="17">
        <v>1443</v>
      </c>
      <c r="C785" s="21" t="s">
        <v>51</v>
      </c>
      <c r="D785" s="25">
        <v>3.52</v>
      </c>
      <c r="E785" s="22">
        <f>'[1]pH meter #2__083118AM'!$O$2</f>
        <v>3.5073563535911592</v>
      </c>
      <c r="F7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43396.613194444442</v>
      </c>
      <c r="G785" s="6">
        <f>Table1689106[[#This Row],[Mean Value]]+$V$2</f>
        <v>3.527303060242065</v>
      </c>
      <c r="H785" s="6">
        <f>Table1689106[[#This Row],[Mean Value]]-$V$2</f>
        <v>3.4874096469402533</v>
      </c>
      <c r="I785" s="26">
        <f>Table1689106[[#This Row],[Mean Value]]+$W$2</f>
        <v>3.5472497668929703</v>
      </c>
      <c r="J785" s="26">
        <f>Table1689106[[#This Row],[Mean Value]]-($W$2)</f>
        <v>3.467462940289348</v>
      </c>
      <c r="K785" s="8">
        <f>Table1689106[[#This Row],[Mean Value]]+$X$2</f>
        <v>3.5671964735438761</v>
      </c>
      <c r="L785" s="9">
        <f>Table1689106[[#This Row],[Mean Value]]-$X$2</f>
        <v>3.4475162336384422</v>
      </c>
      <c r="M785" s="23" t="str">
        <f t="array" ref="M785">IF(OR(D785&lt;$AF$2, D785&gt;$AE$2), "Yes", "No")</f>
        <v>No</v>
      </c>
      <c r="N785" s="3"/>
      <c r="O785" s="3" t="b">
        <f>AND(Table1689106[[#This Row],[Measured Value]]&gt;Table1689106[[#This Row],[Mean Value]],D784&gt;E784,D783&gt;E783,D782&gt;E782,D781&gt;E781,D780&gt;E780,D779&gt;E779,D778&gt;E778)</f>
        <v>0</v>
      </c>
      <c r="P785" s="3" t="b">
        <f>AND(Table1689106[[#This Row],[Measured Value]]&lt;Table1689106[[#This Row],[Mean Value]],D784&lt;E784,D783&lt;E783,D782&lt;E782,D781&lt;E781,D780&lt;E780,D779&lt;E779,D778&lt;E778)</f>
        <v>0</v>
      </c>
      <c r="Q785" s="3" t="b">
        <f>AND(Table1689106[[#This Row],[Measured Value]]&gt;E784,E784&gt;E783,E783&gt;E782,E782&gt;E781,E781&gt;E780)</f>
        <v>0</v>
      </c>
      <c r="R785" s="3" t="b">
        <f>AND(Table1689106[[#This Row],[Measured Value]]&lt;E784,E784&lt;E783,E783&lt;E782,E782&lt;E781,E781&lt;E780)</f>
        <v>0</v>
      </c>
      <c r="S785" s="3" t="b">
        <f>AND(Table1689106[[#This Row],[Measured Value]]&gt;E784,E784&lt;E783,E783&gt;E782,E782&lt;E781,E781&gt;E780,E780&lt;E779,E779&gt;E778,E778&lt;E777,E777&gt;E776,E776&lt;E775,E775&gt;E774,E774&lt;E773,E773&gt;E772)</f>
        <v>0</v>
      </c>
      <c r="T785" s="3" t="b">
        <f>AND(Table1689106[[#This Row],[Measured Value]]&lt;F784,F784&gt;F783,F783&lt;F782,F782&gt;F781,F781&lt;F780,F780&gt;F779,F779&lt;F778,F778&gt;F777,F777&lt;F776,F776&gt;F775,F775&lt;F774,F774&gt;F773,F773&lt;F772)</f>
        <v>0</v>
      </c>
    </row>
    <row r="786" spans="1:20" x14ac:dyDescent="0.25">
      <c r="A786" s="2">
        <v>43396</v>
      </c>
      <c r="B786" s="17">
        <v>1447</v>
      </c>
      <c r="C786" s="21" t="s">
        <v>51</v>
      </c>
      <c r="D786" s="25">
        <v>3.5</v>
      </c>
      <c r="E786" s="22">
        <f>'[1]pH meter #2__083118AM'!$O$2</f>
        <v>3.5073563535911592</v>
      </c>
      <c r="F7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43396.615972222222</v>
      </c>
      <c r="G786" s="6">
        <f>Table1689106[[#This Row],[Mean Value]]+$V$2</f>
        <v>3.527303060242065</v>
      </c>
      <c r="H786" s="6">
        <f>Table1689106[[#This Row],[Mean Value]]-$V$2</f>
        <v>3.4874096469402533</v>
      </c>
      <c r="I786" s="26">
        <f>Table1689106[[#This Row],[Mean Value]]+$W$2</f>
        <v>3.5472497668929703</v>
      </c>
      <c r="J786" s="26">
        <f>Table1689106[[#This Row],[Mean Value]]-($W$2)</f>
        <v>3.467462940289348</v>
      </c>
      <c r="K786" s="8">
        <f>Table1689106[[#This Row],[Mean Value]]+$X$2</f>
        <v>3.5671964735438761</v>
      </c>
      <c r="L786" s="9">
        <f>Table1689106[[#This Row],[Mean Value]]-$X$2</f>
        <v>3.4475162336384422</v>
      </c>
      <c r="M786" s="23" t="str">
        <f t="array" ref="M786">IF(OR(D786&lt;$AF$2, D786&gt;$AE$2), "Yes", "No")</f>
        <v>No</v>
      </c>
      <c r="N786" s="3"/>
      <c r="O786" s="3" t="b">
        <f>AND(Table1689106[[#This Row],[Measured Value]]&gt;Table1689106[[#This Row],[Mean Value]],D785&gt;E785,D784&gt;E784,D783&gt;E783,D782&gt;E782,D781&gt;E781,D780&gt;E780,D779&gt;E779)</f>
        <v>0</v>
      </c>
      <c r="P786" s="3" t="b">
        <f>AND(Table1689106[[#This Row],[Measured Value]]&lt;Table1689106[[#This Row],[Mean Value]],D785&lt;E785,D784&lt;E784,D783&lt;E783,D782&lt;E782,D781&lt;E781,D780&lt;E780,D779&lt;E779)</f>
        <v>0</v>
      </c>
      <c r="Q786" s="3" t="b">
        <f>AND(Table1689106[[#This Row],[Measured Value]]&gt;E785,E785&gt;E784,E784&gt;E783,E783&gt;E782,E782&gt;E781)</f>
        <v>0</v>
      </c>
      <c r="R786" s="3" t="b">
        <f>AND(Table1689106[[#This Row],[Measured Value]]&lt;E785,E785&lt;E784,E784&lt;E783,E783&lt;E782,E782&lt;E781)</f>
        <v>0</v>
      </c>
      <c r="S786" s="3" t="b">
        <f>AND(Table1689106[[#This Row],[Measured Value]]&gt;E785,E785&lt;E784,E784&gt;E783,E783&lt;E782,E782&gt;E781,E781&lt;E780,E780&gt;E779,E779&lt;E778,E778&gt;E777,E777&lt;E776,E776&gt;E775,E775&lt;E774,E774&gt;E773)</f>
        <v>0</v>
      </c>
      <c r="T786" s="3" t="b">
        <f>AND(Table1689106[[#This Row],[Measured Value]]&lt;F785,F785&gt;F784,F784&lt;F783,F783&gt;F782,F782&lt;F781,F781&gt;F780,F780&lt;F779,F779&gt;F778,F778&lt;F777,F777&gt;F776,F776&lt;F775,F775&gt;F774,F774&lt;F773)</f>
        <v>0</v>
      </c>
    </row>
    <row r="787" spans="1:20" x14ac:dyDescent="0.25">
      <c r="A787" s="2">
        <v>43396</v>
      </c>
      <c r="B787" s="17">
        <v>1510</v>
      </c>
      <c r="C787" s="21" t="s">
        <v>51</v>
      </c>
      <c r="D787" s="25">
        <v>3.53</v>
      </c>
      <c r="E787" s="22">
        <f>'[1]pH meter #2__083118AM'!$O$2</f>
        <v>3.5073563535911592</v>
      </c>
      <c r="F7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43396.631944444445</v>
      </c>
      <c r="G787" s="6">
        <f>Table1689106[[#This Row],[Mean Value]]+$V$2</f>
        <v>3.527303060242065</v>
      </c>
      <c r="H787" s="6">
        <f>Table1689106[[#This Row],[Mean Value]]-$V$2</f>
        <v>3.4874096469402533</v>
      </c>
      <c r="I787" s="26">
        <f>Table1689106[[#This Row],[Mean Value]]+$W$2</f>
        <v>3.5472497668929703</v>
      </c>
      <c r="J787" s="26">
        <f>Table1689106[[#This Row],[Mean Value]]-($W$2)</f>
        <v>3.467462940289348</v>
      </c>
      <c r="K787" s="8">
        <f>Table1689106[[#This Row],[Mean Value]]+$X$2</f>
        <v>3.5671964735438761</v>
      </c>
      <c r="L787" s="9">
        <f>Table1689106[[#This Row],[Mean Value]]-$X$2</f>
        <v>3.4475162336384422</v>
      </c>
      <c r="M787" s="23" t="str">
        <f t="array" ref="M787">IF(OR(D787&lt;$AF$2, D787&gt;$AE$2), "Yes", "No")</f>
        <v>No</v>
      </c>
      <c r="N787" s="3"/>
      <c r="O787" s="3" t="b">
        <f>AND(Table1689106[[#This Row],[Measured Value]]&gt;Table1689106[[#This Row],[Mean Value]],D786&gt;E786,D785&gt;E785,D784&gt;E784,D783&gt;E783,D782&gt;E782,D781&gt;E781,D780&gt;E780)</f>
        <v>0</v>
      </c>
      <c r="P787" s="3" t="b">
        <f>AND(Table1689106[[#This Row],[Measured Value]]&lt;Table1689106[[#This Row],[Mean Value]],D786&lt;E786,D785&lt;E785,D784&lt;E784,D783&lt;E783,D782&lt;E782,D781&lt;E781,D780&lt;E780)</f>
        <v>0</v>
      </c>
      <c r="Q787" s="3" t="b">
        <f>AND(Table1689106[[#This Row],[Measured Value]]&gt;E786,E786&gt;E785,E785&gt;E784,E784&gt;E783,E783&gt;E782)</f>
        <v>0</v>
      </c>
      <c r="R787" s="3" t="b">
        <f>AND(Table1689106[[#This Row],[Measured Value]]&lt;E786,E786&lt;E785,E785&lt;E784,E784&lt;E783,E783&lt;E782)</f>
        <v>0</v>
      </c>
      <c r="S787" s="3" t="b">
        <f>AND(Table1689106[[#This Row],[Measured Value]]&gt;E786,E786&lt;E785,E785&gt;E784,E784&lt;E783,E783&gt;E782,E782&lt;E781,E781&gt;E780,E780&lt;E779,E779&gt;E778,E778&lt;E777,E777&gt;E776,E776&lt;E775,E775&gt;E774)</f>
        <v>0</v>
      </c>
      <c r="T787" s="3" t="b">
        <f>AND(Table1689106[[#This Row],[Measured Value]]&lt;F786,F786&gt;F785,F785&lt;F784,F784&gt;F783,F783&lt;F782,F782&gt;F781,F781&lt;F780,F780&gt;F779,F779&lt;F778,F778&gt;F777,F777&lt;F776,F776&gt;F775,F775&lt;F774)</f>
        <v>0</v>
      </c>
    </row>
    <row r="788" spans="1:20" x14ac:dyDescent="0.25">
      <c r="A788" s="2">
        <v>43396</v>
      </c>
      <c r="B788" s="17">
        <v>1517</v>
      </c>
      <c r="C788" s="21" t="s">
        <v>34</v>
      </c>
      <c r="D788" s="25">
        <v>3.51</v>
      </c>
      <c r="E788" s="22">
        <f>'[1]pH meter #2__083118AM'!$O$2</f>
        <v>3.5073563535911592</v>
      </c>
      <c r="F7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43396.636805555558</v>
      </c>
      <c r="G788" s="6">
        <f>Table1689106[[#This Row],[Mean Value]]+$V$2</f>
        <v>3.527303060242065</v>
      </c>
      <c r="H788" s="6">
        <f>Table1689106[[#This Row],[Mean Value]]-$V$2</f>
        <v>3.4874096469402533</v>
      </c>
      <c r="I788" s="26">
        <f>Table1689106[[#This Row],[Mean Value]]+$W$2</f>
        <v>3.5472497668929703</v>
      </c>
      <c r="J788" s="26">
        <f>Table1689106[[#This Row],[Mean Value]]-($W$2)</f>
        <v>3.467462940289348</v>
      </c>
      <c r="K788" s="8">
        <f>Table1689106[[#This Row],[Mean Value]]+$X$2</f>
        <v>3.5671964735438761</v>
      </c>
      <c r="L788" s="9">
        <f>Table1689106[[#This Row],[Mean Value]]-$X$2</f>
        <v>3.4475162336384422</v>
      </c>
      <c r="M788" s="23" t="str">
        <f t="array" ref="M788">IF(OR(D788&lt;$AF$2, D788&gt;$AE$2), "Yes", "No")</f>
        <v>No</v>
      </c>
      <c r="N788" s="3"/>
      <c r="O788" s="3" t="b">
        <f>AND(Table1689106[[#This Row],[Measured Value]]&gt;Table1689106[[#This Row],[Mean Value]],D787&gt;E787,D786&gt;E786,D785&gt;E785,D784&gt;E784,D783&gt;E783,D782&gt;E782,D781&gt;E781)</f>
        <v>0</v>
      </c>
      <c r="P788" s="3" t="b">
        <f>AND(Table1689106[[#This Row],[Measured Value]]&lt;Table1689106[[#This Row],[Mean Value]],D787&lt;E787,D786&lt;E786,D785&lt;E785,D784&lt;E784,D783&lt;E783,D782&lt;E782,D781&lt;E781)</f>
        <v>0</v>
      </c>
      <c r="Q788" s="3" t="b">
        <f>AND(Table1689106[[#This Row],[Measured Value]]&gt;E787,E787&gt;E786,E786&gt;E785,E785&gt;E784,E784&gt;E783)</f>
        <v>0</v>
      </c>
      <c r="R788" s="3" t="b">
        <f>AND(Table1689106[[#This Row],[Measured Value]]&lt;E787,E787&lt;E786,E786&lt;E785,E785&lt;E784,E784&lt;E783)</f>
        <v>0</v>
      </c>
      <c r="S788" s="3" t="b">
        <f>AND(Table1689106[[#This Row],[Measured Value]]&gt;E787,E787&lt;E786,E786&gt;E785,E785&lt;E784,E784&gt;E783,E783&lt;E782,E782&gt;E781,E781&lt;E780,E780&gt;E779,E779&lt;E778,E778&gt;E777,E777&lt;E776,E776&gt;E775)</f>
        <v>0</v>
      </c>
      <c r="T788" s="3" t="b">
        <f>AND(Table1689106[[#This Row],[Measured Value]]&lt;F787,F787&gt;F786,F786&lt;F785,F785&gt;F784,F784&lt;F783,F783&gt;F782,F782&lt;F781,F781&gt;F780,F780&lt;F779,F779&gt;F778,F778&lt;F777,F777&gt;F776,F776&lt;F775)</f>
        <v>0</v>
      </c>
    </row>
    <row r="789" spans="1:20" x14ac:dyDescent="0.25">
      <c r="A789" s="2">
        <v>43396</v>
      </c>
      <c r="B789" s="17">
        <v>1559</v>
      </c>
      <c r="C789" s="21" t="s">
        <v>51</v>
      </c>
      <c r="D789" s="25">
        <v>3.51</v>
      </c>
      <c r="E789" s="22">
        <f>'[1]pH meter #2__083118AM'!$O$2</f>
        <v>3.5073563535911592</v>
      </c>
      <c r="F7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43396.665972222225</v>
      </c>
      <c r="G789" s="6">
        <f>Table1689106[[#This Row],[Mean Value]]+$V$2</f>
        <v>3.527303060242065</v>
      </c>
      <c r="H789" s="6">
        <f>Table1689106[[#This Row],[Mean Value]]-$V$2</f>
        <v>3.4874096469402533</v>
      </c>
      <c r="I789" s="26">
        <f>Table1689106[[#This Row],[Mean Value]]+$W$2</f>
        <v>3.5472497668929703</v>
      </c>
      <c r="J789" s="26">
        <f>Table1689106[[#This Row],[Mean Value]]-($W$2)</f>
        <v>3.467462940289348</v>
      </c>
      <c r="K789" s="8">
        <f>Table1689106[[#This Row],[Mean Value]]+$X$2</f>
        <v>3.5671964735438761</v>
      </c>
      <c r="L789" s="9">
        <f>Table1689106[[#This Row],[Mean Value]]-$X$2</f>
        <v>3.4475162336384422</v>
      </c>
      <c r="M789" s="23" t="str">
        <f t="array" ref="M789">IF(OR(D789&lt;$AF$2, D789&gt;$AE$2), "Yes", "No")</f>
        <v>No</v>
      </c>
      <c r="N789" s="3"/>
      <c r="O789" s="3" t="b">
        <f>AND(Table1689106[[#This Row],[Measured Value]]&gt;Table1689106[[#This Row],[Mean Value]],D788&gt;E788,D787&gt;E787,D786&gt;E786,D785&gt;E785,D784&gt;E784,D783&gt;E783,D782&gt;E782)</f>
        <v>0</v>
      </c>
      <c r="P789" s="3" t="b">
        <f>AND(Table1689106[[#This Row],[Measured Value]]&lt;Table1689106[[#This Row],[Mean Value]],D788&lt;E788,D787&lt;E787,D786&lt;E786,D785&lt;E785,D784&lt;E784,D783&lt;E783,D782&lt;E782)</f>
        <v>0</v>
      </c>
      <c r="Q789" s="3" t="b">
        <f>AND(Table1689106[[#This Row],[Measured Value]]&gt;E788,E788&gt;E787,E787&gt;E786,E786&gt;E785,E785&gt;E784)</f>
        <v>0</v>
      </c>
      <c r="R789" s="3" t="b">
        <f>AND(Table1689106[[#This Row],[Measured Value]]&lt;E788,E788&lt;E787,E787&lt;E786,E786&lt;E785,E785&lt;E784)</f>
        <v>0</v>
      </c>
      <c r="S789" s="3" t="b">
        <f>AND(Table1689106[[#This Row],[Measured Value]]&gt;E788,E788&lt;E787,E787&gt;E786,E786&lt;E785,E785&gt;E784,E784&lt;E783,E783&gt;E782,E782&lt;E781,E781&gt;E780,E780&lt;E779,E779&gt;E778,E778&lt;E777,E777&gt;E776)</f>
        <v>0</v>
      </c>
      <c r="T789" s="3" t="b">
        <f>AND(Table1689106[[#This Row],[Measured Value]]&lt;F788,F788&gt;F787,F787&lt;F786,F786&gt;F785,F785&lt;F784,F784&gt;F783,F783&lt;F782,F782&gt;F781,F781&lt;F780,F780&gt;F779,F779&lt;F778,F778&gt;F777,F777&lt;F776)</f>
        <v>0</v>
      </c>
    </row>
    <row r="790" spans="1:20" x14ac:dyDescent="0.25">
      <c r="A790" s="2">
        <v>43396</v>
      </c>
      <c r="B790" s="17">
        <v>1632</v>
      </c>
      <c r="C790" s="21" t="s">
        <v>51</v>
      </c>
      <c r="D790" s="25">
        <v>3.51</v>
      </c>
      <c r="E790" s="22">
        <f>'[1]pH meter #2__083118AM'!$O$2</f>
        <v>3.5073563535911592</v>
      </c>
      <c r="F7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43396.688888888886</v>
      </c>
      <c r="G790" s="6">
        <f>Table1689106[[#This Row],[Mean Value]]+$V$2</f>
        <v>3.527303060242065</v>
      </c>
      <c r="H790" s="6">
        <f>Table1689106[[#This Row],[Mean Value]]-$V$2</f>
        <v>3.4874096469402533</v>
      </c>
      <c r="I790" s="26">
        <f>Table1689106[[#This Row],[Mean Value]]+$W$2</f>
        <v>3.5472497668929703</v>
      </c>
      <c r="J790" s="26">
        <f>Table1689106[[#This Row],[Mean Value]]-($W$2)</f>
        <v>3.467462940289348</v>
      </c>
      <c r="K790" s="8">
        <f>Table1689106[[#This Row],[Mean Value]]+$X$2</f>
        <v>3.5671964735438761</v>
      </c>
      <c r="L790" s="9">
        <f>Table1689106[[#This Row],[Mean Value]]-$X$2</f>
        <v>3.4475162336384422</v>
      </c>
      <c r="M790" s="23" t="str">
        <f t="array" ref="M790">IF(OR(D790&lt;$AF$2, D790&gt;$AE$2), "Yes", "No")</f>
        <v>No</v>
      </c>
      <c r="N790" s="3"/>
      <c r="O790" s="3" t="b">
        <f>AND(Table1689106[[#This Row],[Measured Value]]&gt;Table1689106[[#This Row],[Mean Value]],D789&gt;E789,D788&gt;E788,D787&gt;E787,D786&gt;E786,D785&gt;E785,D784&gt;E784,D783&gt;E783)</f>
        <v>0</v>
      </c>
      <c r="P790" s="3" t="b">
        <f>AND(Table1689106[[#This Row],[Measured Value]]&lt;Table1689106[[#This Row],[Mean Value]],D789&lt;E789,D788&lt;E788,D787&lt;E787,D786&lt;E786,D785&lt;E785,D784&lt;E784,D783&lt;E783)</f>
        <v>0</v>
      </c>
      <c r="Q790" s="3" t="b">
        <f>AND(Table1689106[[#This Row],[Measured Value]]&gt;E789,E789&gt;E788,E788&gt;E787,E787&gt;E786,E786&gt;E785)</f>
        <v>0</v>
      </c>
      <c r="R790" s="3" t="b">
        <f>AND(Table1689106[[#This Row],[Measured Value]]&lt;E789,E789&lt;E788,E788&lt;E787,E787&lt;E786,E786&lt;E785)</f>
        <v>0</v>
      </c>
      <c r="S790" s="3" t="b">
        <f>AND(Table1689106[[#This Row],[Measured Value]]&gt;E789,E789&lt;E788,E788&gt;E787,E787&lt;E786,E786&gt;E785,E785&lt;E784,E784&gt;E783,E783&lt;E782,E782&gt;E781,E781&lt;E780,E780&gt;E779,E779&lt;E778,E778&gt;E777)</f>
        <v>0</v>
      </c>
      <c r="T790" s="3" t="b">
        <f>AND(Table1689106[[#This Row],[Measured Value]]&lt;F789,F789&gt;F788,F788&lt;F787,F787&gt;F786,F786&lt;F785,F785&gt;F784,F784&lt;F783,F783&gt;F782,F782&lt;F781,F781&gt;F780,F780&lt;F779,F779&gt;F778,F778&lt;F777)</f>
        <v>0</v>
      </c>
    </row>
    <row r="791" spans="1:20" x14ac:dyDescent="0.25">
      <c r="A791" s="2">
        <v>43396</v>
      </c>
      <c r="B791" s="17">
        <v>1706</v>
      </c>
      <c r="C791" s="21" t="s">
        <v>34</v>
      </c>
      <c r="D791" s="25">
        <v>3.51</v>
      </c>
      <c r="E791" s="22">
        <f>'[1]pH meter #2__083118AM'!$O$2</f>
        <v>3.5073563535911592</v>
      </c>
      <c r="F7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43396.712500000001</v>
      </c>
      <c r="G791" s="6">
        <f>Table1689106[[#This Row],[Mean Value]]+$V$2</f>
        <v>3.527303060242065</v>
      </c>
      <c r="H791" s="6">
        <f>Table1689106[[#This Row],[Mean Value]]-$V$2</f>
        <v>3.4874096469402533</v>
      </c>
      <c r="I791" s="26">
        <f>Table1689106[[#This Row],[Mean Value]]+$W$2</f>
        <v>3.5472497668929703</v>
      </c>
      <c r="J791" s="26">
        <f>Table1689106[[#This Row],[Mean Value]]-($W$2)</f>
        <v>3.467462940289348</v>
      </c>
      <c r="K791" s="8">
        <f>Table1689106[[#This Row],[Mean Value]]+$X$2</f>
        <v>3.5671964735438761</v>
      </c>
      <c r="L791" s="9">
        <f>Table1689106[[#This Row],[Mean Value]]-$X$2</f>
        <v>3.4475162336384422</v>
      </c>
      <c r="M791" s="23" t="str">
        <f t="array" ref="M791">IF(OR(D791&lt;$AF$2, D791&gt;$AE$2), "Yes", "No")</f>
        <v>No</v>
      </c>
      <c r="N791" s="3"/>
      <c r="O791" s="3" t="b">
        <f>AND(Table1689106[[#This Row],[Measured Value]]&gt;Table1689106[[#This Row],[Mean Value]],D790&gt;E790,D789&gt;E789,D788&gt;E788,D787&gt;E787,D786&gt;E786,D785&gt;E785,D784&gt;E784)</f>
        <v>0</v>
      </c>
      <c r="P791" s="3" t="b">
        <f>AND(Table1689106[[#This Row],[Measured Value]]&lt;Table1689106[[#This Row],[Mean Value]],D790&lt;E790,D789&lt;E789,D788&lt;E788,D787&lt;E787,D786&lt;E786,D785&lt;E785,D784&lt;E784)</f>
        <v>0</v>
      </c>
      <c r="Q791" s="3" t="b">
        <f>AND(Table1689106[[#This Row],[Measured Value]]&gt;E790,E790&gt;E789,E789&gt;E788,E788&gt;E787,E787&gt;E786)</f>
        <v>0</v>
      </c>
      <c r="R791" s="3" t="b">
        <f>AND(Table1689106[[#This Row],[Measured Value]]&lt;E790,E790&lt;E789,E789&lt;E788,E788&lt;E787,E787&lt;E786)</f>
        <v>0</v>
      </c>
      <c r="S791" s="3" t="b">
        <f>AND(Table1689106[[#This Row],[Measured Value]]&gt;E790,E790&lt;E789,E789&gt;E788,E788&lt;E787,E787&gt;E786,E786&lt;E785,E785&gt;E784,E784&lt;E783,E783&gt;E782,E782&lt;E781,E781&gt;E780,E780&lt;E779,E779&gt;E778)</f>
        <v>0</v>
      </c>
      <c r="T791" s="3" t="b">
        <f>AND(Table1689106[[#This Row],[Measured Value]]&lt;F790,F790&gt;F789,F789&lt;F788,F788&gt;F787,F787&lt;F786,F786&gt;F785,F785&lt;F784,F784&gt;F783,F783&lt;F782,F782&gt;F781,F781&lt;F780,F780&gt;F779,F779&lt;F778)</f>
        <v>0</v>
      </c>
    </row>
    <row r="792" spans="1:20" x14ac:dyDescent="0.25">
      <c r="A792" s="2">
        <v>43396</v>
      </c>
      <c r="B792" s="17">
        <v>1723</v>
      </c>
      <c r="C792" s="21" t="s">
        <v>51</v>
      </c>
      <c r="D792" s="25">
        <v>3.53</v>
      </c>
      <c r="E792" s="22">
        <f>'[1]pH meter #2__083118AM'!$O$2</f>
        <v>3.5073563535911592</v>
      </c>
      <c r="F7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43396.724305555559</v>
      </c>
      <c r="G792" s="6">
        <f>Table1689106[[#This Row],[Mean Value]]+$V$2</f>
        <v>3.527303060242065</v>
      </c>
      <c r="H792" s="6">
        <f>Table1689106[[#This Row],[Mean Value]]-$V$2</f>
        <v>3.4874096469402533</v>
      </c>
      <c r="I792" s="26">
        <f>Table1689106[[#This Row],[Mean Value]]+$W$2</f>
        <v>3.5472497668929703</v>
      </c>
      <c r="J792" s="26">
        <f>Table1689106[[#This Row],[Mean Value]]-($W$2)</f>
        <v>3.467462940289348</v>
      </c>
      <c r="K792" s="8">
        <f>Table1689106[[#This Row],[Mean Value]]+$X$2</f>
        <v>3.5671964735438761</v>
      </c>
      <c r="L792" s="9">
        <f>Table1689106[[#This Row],[Mean Value]]-$X$2</f>
        <v>3.4475162336384422</v>
      </c>
      <c r="M792" s="23" t="str">
        <f t="array" ref="M792">IF(OR(D792&lt;$AF$2, D792&gt;$AE$2), "Yes", "No")</f>
        <v>No</v>
      </c>
      <c r="N792" s="3"/>
      <c r="O792" s="3" t="b">
        <f>AND(Table1689106[[#This Row],[Measured Value]]&gt;Table1689106[[#This Row],[Mean Value]],D791&gt;E791,D790&gt;E790,D789&gt;E789,D788&gt;E788,D787&gt;E787,D786&gt;E786,D785&gt;E785)</f>
        <v>0</v>
      </c>
      <c r="P792" s="3" t="b">
        <f>AND(Table1689106[[#This Row],[Measured Value]]&lt;Table1689106[[#This Row],[Mean Value]],D791&lt;E791,D790&lt;E790,D789&lt;E789,D788&lt;E788,D787&lt;E787,D786&lt;E786,D785&lt;E785)</f>
        <v>0</v>
      </c>
      <c r="Q792" s="3" t="b">
        <f>AND(Table1689106[[#This Row],[Measured Value]]&gt;E791,E791&gt;E790,E790&gt;E789,E789&gt;E788,E788&gt;E787)</f>
        <v>0</v>
      </c>
      <c r="R792" s="3" t="b">
        <f>AND(Table1689106[[#This Row],[Measured Value]]&lt;E791,E791&lt;E790,E790&lt;E789,E789&lt;E788,E788&lt;E787)</f>
        <v>0</v>
      </c>
      <c r="S792" s="3" t="b">
        <f>AND(Table1689106[[#This Row],[Measured Value]]&gt;E791,E791&lt;E790,E790&gt;E789,E789&lt;E788,E788&gt;E787,E787&lt;E786,E786&gt;E785,E785&lt;E784,E784&gt;E783,E783&lt;E782,E782&gt;E781,E781&lt;E780,E780&gt;E779)</f>
        <v>0</v>
      </c>
      <c r="T792" s="3" t="b">
        <f>AND(Table1689106[[#This Row],[Measured Value]]&lt;F791,F791&gt;F790,F790&lt;F789,F789&gt;F788,F788&lt;F787,F787&gt;F786,F786&lt;F785,F785&gt;F784,F784&lt;F783,F783&gt;F782,F782&lt;F781,F781&gt;F780,F780&lt;F779)</f>
        <v>0</v>
      </c>
    </row>
    <row r="793" spans="1:20" x14ac:dyDescent="0.25">
      <c r="A793" s="2">
        <v>43396</v>
      </c>
      <c r="B793" s="17">
        <v>1731</v>
      </c>
      <c r="C793" s="21" t="s">
        <v>51</v>
      </c>
      <c r="D793" s="25">
        <v>3.51</v>
      </c>
      <c r="E793" s="22">
        <f>'[1]pH meter #2__083118AM'!$O$2</f>
        <v>3.5073563535911592</v>
      </c>
      <c r="F7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43396.729861111111</v>
      </c>
      <c r="G793" s="6">
        <f>Table1689106[[#This Row],[Mean Value]]+$V$2</f>
        <v>3.527303060242065</v>
      </c>
      <c r="H793" s="6">
        <f>Table1689106[[#This Row],[Mean Value]]-$V$2</f>
        <v>3.4874096469402533</v>
      </c>
      <c r="I793" s="26">
        <f>Table1689106[[#This Row],[Mean Value]]+$W$2</f>
        <v>3.5472497668929703</v>
      </c>
      <c r="J793" s="26">
        <f>Table1689106[[#This Row],[Mean Value]]-($W$2)</f>
        <v>3.467462940289348</v>
      </c>
      <c r="K793" s="8">
        <f>Table1689106[[#This Row],[Mean Value]]+$X$2</f>
        <v>3.5671964735438761</v>
      </c>
      <c r="L793" s="9">
        <f>Table1689106[[#This Row],[Mean Value]]-$X$2</f>
        <v>3.4475162336384422</v>
      </c>
      <c r="M793" s="23" t="str">
        <f t="array" ref="M793">IF(OR(D793&lt;$AF$2, D793&gt;$AE$2), "Yes", "No")</f>
        <v>No</v>
      </c>
      <c r="N793" s="3"/>
      <c r="O793" s="3" t="b">
        <f>AND(Table1689106[[#This Row],[Measured Value]]&gt;Table1689106[[#This Row],[Mean Value]],D792&gt;E792,D791&gt;E791,D790&gt;E790,D789&gt;E789,D788&gt;E788,D787&gt;E787,D786&gt;E786)</f>
        <v>0</v>
      </c>
      <c r="P793" s="3" t="b">
        <f>AND(Table1689106[[#This Row],[Measured Value]]&lt;Table1689106[[#This Row],[Mean Value]],D792&lt;E792,D791&lt;E791,D790&lt;E790,D789&lt;E789,D788&lt;E788,D787&lt;E787,D786&lt;E786)</f>
        <v>0</v>
      </c>
      <c r="Q793" s="3" t="b">
        <f>AND(Table1689106[[#This Row],[Measured Value]]&gt;E792,E792&gt;E791,E791&gt;E790,E790&gt;E789,E789&gt;E788)</f>
        <v>0</v>
      </c>
      <c r="R793" s="3" t="b">
        <f>AND(Table1689106[[#This Row],[Measured Value]]&lt;E792,E792&lt;E791,E791&lt;E790,E790&lt;E789,E789&lt;E788)</f>
        <v>0</v>
      </c>
      <c r="S793" s="3" t="b">
        <f>AND(Table1689106[[#This Row],[Measured Value]]&gt;E792,E792&lt;E791,E791&gt;E790,E790&lt;E789,E789&gt;E788,E788&lt;E787,E787&gt;E786,E786&lt;E785,E785&gt;E784,E784&lt;E783,E783&gt;E782,E782&lt;E781,E781&gt;E780)</f>
        <v>0</v>
      </c>
      <c r="T793" s="3" t="b">
        <f>AND(Table1689106[[#This Row],[Measured Value]]&lt;F792,F792&gt;F791,F791&lt;F790,F790&gt;F789,F789&lt;F788,F788&gt;F787,F787&lt;F786,F786&gt;F785,F785&lt;F784,F784&gt;F783,F783&lt;F782,F782&gt;F781,F781&lt;F780)</f>
        <v>0</v>
      </c>
    </row>
    <row r="794" spans="1:20" x14ac:dyDescent="0.25">
      <c r="A794" s="2">
        <v>43396</v>
      </c>
      <c r="B794" s="17">
        <v>1758</v>
      </c>
      <c r="C794" s="21" t="s">
        <v>34</v>
      </c>
      <c r="D794" s="25">
        <v>3.5</v>
      </c>
      <c r="E794" s="22">
        <f>'[1]pH meter #2__083118AM'!$O$2</f>
        <v>3.5073563535911592</v>
      </c>
      <c r="F7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43396.748611111114</v>
      </c>
      <c r="G794" s="6">
        <f>Table1689106[[#This Row],[Mean Value]]+$V$2</f>
        <v>3.527303060242065</v>
      </c>
      <c r="H794" s="6">
        <f>Table1689106[[#This Row],[Mean Value]]-$V$2</f>
        <v>3.4874096469402533</v>
      </c>
      <c r="I794" s="26">
        <f>Table1689106[[#This Row],[Mean Value]]+$W$2</f>
        <v>3.5472497668929703</v>
      </c>
      <c r="J794" s="26">
        <f>Table1689106[[#This Row],[Mean Value]]-($W$2)</f>
        <v>3.467462940289348</v>
      </c>
      <c r="K794" s="8">
        <f>Table1689106[[#This Row],[Mean Value]]+$X$2</f>
        <v>3.5671964735438761</v>
      </c>
      <c r="L794" s="9">
        <f>Table1689106[[#This Row],[Mean Value]]-$X$2</f>
        <v>3.4475162336384422</v>
      </c>
      <c r="M794" s="23" t="str">
        <f t="array" ref="M794">IF(OR(D794&lt;$AF$2, D794&gt;$AE$2), "Yes", "No")</f>
        <v>No</v>
      </c>
      <c r="N794" s="3"/>
      <c r="O794" s="3" t="b">
        <f>AND(Table1689106[[#This Row],[Measured Value]]&gt;Table1689106[[#This Row],[Mean Value]],D793&gt;E793,D792&gt;E792,D791&gt;E791,D790&gt;E790,D789&gt;E789,D788&gt;E788,D787&gt;E787)</f>
        <v>0</v>
      </c>
      <c r="P794" s="3" t="b">
        <f>AND(Table1689106[[#This Row],[Measured Value]]&lt;Table1689106[[#This Row],[Mean Value]],D793&lt;E793,D792&lt;E792,D791&lt;E791,D790&lt;E790,D789&lt;E789,D788&lt;E788,D787&lt;E787)</f>
        <v>0</v>
      </c>
      <c r="Q794" s="3" t="b">
        <f>AND(Table1689106[[#This Row],[Measured Value]]&gt;E793,E793&gt;E792,E792&gt;E791,E791&gt;E790,E790&gt;E789)</f>
        <v>0</v>
      </c>
      <c r="R794" s="3" t="b">
        <f>AND(Table1689106[[#This Row],[Measured Value]]&lt;E793,E793&lt;E792,E792&lt;E791,E791&lt;E790,E790&lt;E789)</f>
        <v>0</v>
      </c>
      <c r="S794" s="3" t="b">
        <f>AND(Table1689106[[#This Row],[Measured Value]]&gt;E793,E793&lt;E792,E792&gt;E791,E791&lt;E790,E790&gt;E789,E789&lt;E788,E788&gt;E787,E787&lt;E786,E786&gt;E785,E785&lt;E784,E784&gt;E783,E783&lt;E782,E782&gt;E781)</f>
        <v>0</v>
      </c>
      <c r="T794" s="3" t="b">
        <f>AND(Table1689106[[#This Row],[Measured Value]]&lt;F793,F793&gt;F792,F792&lt;F791,F791&gt;F790,F790&lt;F789,F789&gt;F788,F788&lt;F787,F787&gt;F786,F786&lt;F785,F785&gt;F784,F784&lt;F783,F783&gt;F782,F782&lt;F781)</f>
        <v>0</v>
      </c>
    </row>
    <row r="795" spans="1:20" x14ac:dyDescent="0.25">
      <c r="A795" s="2">
        <v>43396</v>
      </c>
      <c r="B795" s="17">
        <v>1847</v>
      </c>
      <c r="C795" s="21" t="s">
        <v>34</v>
      </c>
      <c r="D795" s="25">
        <v>3.5</v>
      </c>
      <c r="E795" s="22">
        <f>'[1]pH meter #2__083118AM'!$O$2</f>
        <v>3.5073563535911592</v>
      </c>
      <c r="F7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43396.782638888886</v>
      </c>
      <c r="G795" s="6">
        <f>Table1689106[[#This Row],[Mean Value]]+$V$2</f>
        <v>3.527303060242065</v>
      </c>
      <c r="H795" s="6">
        <f>Table1689106[[#This Row],[Mean Value]]-$V$2</f>
        <v>3.4874096469402533</v>
      </c>
      <c r="I795" s="26">
        <f>Table1689106[[#This Row],[Mean Value]]+$W$2</f>
        <v>3.5472497668929703</v>
      </c>
      <c r="J795" s="26">
        <f>Table1689106[[#This Row],[Mean Value]]-($W$2)</f>
        <v>3.467462940289348</v>
      </c>
      <c r="K795" s="8">
        <f>Table1689106[[#This Row],[Mean Value]]+$X$2</f>
        <v>3.5671964735438761</v>
      </c>
      <c r="L795" s="9">
        <f>Table1689106[[#This Row],[Mean Value]]-$X$2</f>
        <v>3.4475162336384422</v>
      </c>
      <c r="M795" s="23" t="str">
        <f t="array" ref="M795">IF(OR(D795&lt;$AF$2, D795&gt;$AE$2), "Yes", "No")</f>
        <v>No</v>
      </c>
      <c r="N795" s="3"/>
      <c r="O795" s="3" t="b">
        <f>AND(Table1689106[[#This Row],[Measured Value]]&gt;Table1689106[[#This Row],[Mean Value]],D794&gt;E794,D793&gt;E793,D792&gt;E792,D791&gt;E791,D790&gt;E790,D789&gt;E789,D788&gt;E788)</f>
        <v>0</v>
      </c>
      <c r="P795" s="3" t="b">
        <f>AND(Table1689106[[#This Row],[Measured Value]]&lt;Table1689106[[#This Row],[Mean Value]],D794&lt;E794,D793&lt;E793,D792&lt;E792,D791&lt;E791,D790&lt;E790,D789&lt;E789,D788&lt;E788)</f>
        <v>0</v>
      </c>
      <c r="Q795" s="3" t="b">
        <f>AND(Table1689106[[#This Row],[Measured Value]]&gt;E794,E794&gt;E793,E793&gt;E792,E792&gt;E791,E791&gt;E790)</f>
        <v>0</v>
      </c>
      <c r="R795" s="3" t="b">
        <f>AND(Table1689106[[#This Row],[Measured Value]]&lt;E794,E794&lt;E793,E793&lt;E792,E792&lt;E791,E791&lt;E790)</f>
        <v>0</v>
      </c>
      <c r="S795" s="3" t="b">
        <f>AND(Table1689106[[#This Row],[Measured Value]]&gt;E794,E794&lt;E793,E793&gt;E792,E792&lt;E791,E791&gt;E790,E790&lt;E789,E789&gt;E788,E788&lt;E787,E787&gt;E786,E786&lt;E785,E785&gt;E784,E784&lt;E783,E783&gt;E782)</f>
        <v>0</v>
      </c>
      <c r="T795" s="3" t="b">
        <f>AND(Table1689106[[#This Row],[Measured Value]]&lt;F794,F794&gt;F793,F793&lt;F792,F792&gt;F791,F791&lt;F790,F790&gt;F789,F789&lt;F788,F788&gt;F787,F787&lt;F786,F786&gt;F785,F785&lt;F784,F784&gt;F783,F783&lt;F782)</f>
        <v>0</v>
      </c>
    </row>
    <row r="796" spans="1:20" x14ac:dyDescent="0.25">
      <c r="A796" s="2">
        <v>43396</v>
      </c>
      <c r="B796" s="17">
        <v>1900</v>
      </c>
      <c r="C796" s="21" t="s">
        <v>34</v>
      </c>
      <c r="D796" s="25">
        <v>3.51</v>
      </c>
      <c r="E796" s="22">
        <f>'[1]pH meter #2__083118AM'!$O$2</f>
        <v>3.5073563535911592</v>
      </c>
      <c r="F7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43396.791666666664</v>
      </c>
      <c r="G796" s="6">
        <f>Table1689106[[#This Row],[Mean Value]]+$V$2</f>
        <v>3.527303060242065</v>
      </c>
      <c r="H796" s="6">
        <f>Table1689106[[#This Row],[Mean Value]]-$V$2</f>
        <v>3.4874096469402533</v>
      </c>
      <c r="I796" s="26">
        <f>Table1689106[[#This Row],[Mean Value]]+$W$2</f>
        <v>3.5472497668929703</v>
      </c>
      <c r="J796" s="26">
        <f>Table1689106[[#This Row],[Mean Value]]-($W$2)</f>
        <v>3.467462940289348</v>
      </c>
      <c r="K796" s="8">
        <f>Table1689106[[#This Row],[Mean Value]]+$X$2</f>
        <v>3.5671964735438761</v>
      </c>
      <c r="L796" s="9">
        <f>Table1689106[[#This Row],[Mean Value]]-$X$2</f>
        <v>3.4475162336384422</v>
      </c>
      <c r="M796" s="23" t="str">
        <f t="array" ref="M796">IF(OR(D796&lt;$AF$2, D796&gt;$AE$2), "Yes", "No")</f>
        <v>No</v>
      </c>
      <c r="N796" s="3"/>
      <c r="O796" s="3" t="b">
        <f>AND(Table1689106[[#This Row],[Measured Value]]&gt;Table1689106[[#This Row],[Mean Value]],D795&gt;E795,D794&gt;E794,D793&gt;E793,D792&gt;E792,D791&gt;E791,D790&gt;E790,D789&gt;E789)</f>
        <v>0</v>
      </c>
      <c r="P796" s="3" t="b">
        <f>AND(Table1689106[[#This Row],[Measured Value]]&lt;Table1689106[[#This Row],[Mean Value]],D795&lt;E795,D794&lt;E794,D793&lt;E793,D792&lt;E792,D791&lt;E791,D790&lt;E790,D789&lt;E789)</f>
        <v>0</v>
      </c>
      <c r="Q796" s="3" t="b">
        <f>AND(Table1689106[[#This Row],[Measured Value]]&gt;E795,E795&gt;E794,E794&gt;E793,E793&gt;E792,E792&gt;E791)</f>
        <v>0</v>
      </c>
      <c r="R796" s="3" t="b">
        <f>AND(Table1689106[[#This Row],[Measured Value]]&lt;E795,E795&lt;E794,E794&lt;E793,E793&lt;E792,E792&lt;E791)</f>
        <v>0</v>
      </c>
      <c r="S796" s="3" t="b">
        <f>AND(Table1689106[[#This Row],[Measured Value]]&gt;E795,E795&lt;E794,E794&gt;E793,E793&lt;E792,E792&gt;E791,E791&lt;E790,E790&gt;E789,E789&lt;E788,E788&gt;E787,E787&lt;E786,E786&gt;E785,E785&lt;E784,E784&gt;E783)</f>
        <v>0</v>
      </c>
      <c r="T796" s="3" t="b">
        <f>AND(Table1689106[[#This Row],[Measured Value]]&lt;F795,F795&gt;F794,F794&lt;F793,F793&gt;F792,F792&lt;F791,F791&gt;F790,F790&lt;F789,F789&gt;F788,F788&lt;F787,F787&gt;F786,F786&lt;F785,F785&gt;F784,F784&lt;F783)</f>
        <v>0</v>
      </c>
    </row>
    <row r="797" spans="1:20" x14ac:dyDescent="0.25">
      <c r="A797" s="2">
        <v>43396</v>
      </c>
      <c r="B797" s="17">
        <v>1912</v>
      </c>
      <c r="C797" s="21" t="s">
        <v>34</v>
      </c>
      <c r="D797" s="25">
        <v>3.5</v>
      </c>
      <c r="E797" s="22">
        <f>'[1]pH meter #2__083118AM'!$O$2</f>
        <v>3.5073563535911592</v>
      </c>
      <c r="F7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43396.800000000003</v>
      </c>
      <c r="G797" s="6">
        <f>Table1689106[[#This Row],[Mean Value]]+$V$2</f>
        <v>3.527303060242065</v>
      </c>
      <c r="H797" s="6">
        <f>Table1689106[[#This Row],[Mean Value]]-$V$2</f>
        <v>3.4874096469402533</v>
      </c>
      <c r="I797" s="26">
        <f>Table1689106[[#This Row],[Mean Value]]+$W$2</f>
        <v>3.5472497668929703</v>
      </c>
      <c r="J797" s="26">
        <f>Table1689106[[#This Row],[Mean Value]]-($W$2)</f>
        <v>3.467462940289348</v>
      </c>
      <c r="K797" s="8">
        <f>Table1689106[[#This Row],[Mean Value]]+$X$2</f>
        <v>3.5671964735438761</v>
      </c>
      <c r="L797" s="9">
        <f>Table1689106[[#This Row],[Mean Value]]-$X$2</f>
        <v>3.4475162336384422</v>
      </c>
      <c r="M797" s="23" t="str">
        <f t="array" ref="M797">IF(OR(D797&lt;$AF$2, D797&gt;$AE$2), "Yes", "No")</f>
        <v>No</v>
      </c>
      <c r="N797" s="3"/>
      <c r="O797" s="3" t="b">
        <f>AND(Table1689106[[#This Row],[Measured Value]]&gt;Table1689106[[#This Row],[Mean Value]],D796&gt;E796,D795&gt;E795,D794&gt;E794,D793&gt;E793,D792&gt;E792,D791&gt;E791,D790&gt;E790)</f>
        <v>0</v>
      </c>
      <c r="P797" s="3" t="b">
        <f>AND(Table1689106[[#This Row],[Measured Value]]&lt;Table1689106[[#This Row],[Mean Value]],D796&lt;E796,D795&lt;E795,D794&lt;E794,D793&lt;E793,D792&lt;E792,D791&lt;E791,D790&lt;E790)</f>
        <v>0</v>
      </c>
      <c r="Q797" s="3" t="b">
        <f>AND(Table1689106[[#This Row],[Measured Value]]&gt;E796,E796&gt;E795,E795&gt;E794,E794&gt;E793,E793&gt;E792)</f>
        <v>0</v>
      </c>
      <c r="R797" s="3" t="b">
        <f>AND(Table1689106[[#This Row],[Measured Value]]&lt;E796,E796&lt;E795,E795&lt;E794,E794&lt;E793,E793&lt;E792)</f>
        <v>0</v>
      </c>
      <c r="S797" s="3" t="b">
        <f>AND(Table1689106[[#This Row],[Measured Value]]&gt;E796,E796&lt;E795,E795&gt;E794,E794&lt;E793,E793&gt;E792,E792&lt;E791,E791&gt;E790,E790&lt;E789,E789&gt;E788,E788&lt;E787,E787&gt;E786,E786&lt;E785,E785&gt;E784)</f>
        <v>0</v>
      </c>
      <c r="T797" s="3" t="b">
        <f>AND(Table1689106[[#This Row],[Measured Value]]&lt;F796,F796&gt;F795,F795&lt;F794,F794&gt;F793,F793&lt;F792,F792&gt;F791,F791&lt;F790,F790&gt;F789,F789&lt;F788,F788&gt;F787,F787&lt;F786,F786&gt;F785,F785&lt;F784)</f>
        <v>0</v>
      </c>
    </row>
    <row r="798" spans="1:20" x14ac:dyDescent="0.25">
      <c r="A798" s="2">
        <v>43396</v>
      </c>
      <c r="B798" s="17">
        <v>2016</v>
      </c>
      <c r="C798" s="21" t="s">
        <v>26</v>
      </c>
      <c r="D798" s="25">
        <v>3.51</v>
      </c>
      <c r="E798" s="22">
        <f>'[1]pH meter #2__083118AM'!$O$2</f>
        <v>3.5073563535911592</v>
      </c>
      <c r="F7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43396.844444444447</v>
      </c>
      <c r="G798" s="6">
        <f>Table1689106[[#This Row],[Mean Value]]+$V$2</f>
        <v>3.527303060242065</v>
      </c>
      <c r="H798" s="6">
        <f>Table1689106[[#This Row],[Mean Value]]-$V$2</f>
        <v>3.4874096469402533</v>
      </c>
      <c r="I798" s="26">
        <f>Table1689106[[#This Row],[Mean Value]]+$W$2</f>
        <v>3.5472497668929703</v>
      </c>
      <c r="J798" s="26">
        <f>Table1689106[[#This Row],[Mean Value]]-($W$2)</f>
        <v>3.467462940289348</v>
      </c>
      <c r="K798" s="8">
        <f>Table1689106[[#This Row],[Mean Value]]+$X$2</f>
        <v>3.5671964735438761</v>
      </c>
      <c r="L798" s="9">
        <f>Table1689106[[#This Row],[Mean Value]]-$X$2</f>
        <v>3.4475162336384422</v>
      </c>
      <c r="M798" s="23" t="str">
        <f t="array" ref="M798">IF(OR(D798&lt;$AF$2, D798&gt;$AE$2), "Yes", "No")</f>
        <v>No</v>
      </c>
      <c r="N798" s="3"/>
      <c r="O798" s="3" t="b">
        <f>AND(Table1689106[[#This Row],[Measured Value]]&gt;Table1689106[[#This Row],[Mean Value]],D797&gt;E797,D796&gt;E796,D795&gt;E795,D794&gt;E794,D793&gt;E793,D792&gt;E792,D791&gt;E791)</f>
        <v>0</v>
      </c>
      <c r="P798" s="3" t="b">
        <f>AND(Table1689106[[#This Row],[Measured Value]]&lt;Table1689106[[#This Row],[Mean Value]],D797&lt;E797,D796&lt;E796,D795&lt;E795,D794&lt;E794,D793&lt;E793,D792&lt;E792,D791&lt;E791)</f>
        <v>0</v>
      </c>
      <c r="Q798" s="3" t="b">
        <f>AND(Table1689106[[#This Row],[Measured Value]]&gt;E797,E797&gt;E796,E796&gt;E795,E795&gt;E794,E794&gt;E793)</f>
        <v>0</v>
      </c>
      <c r="R798" s="3" t="b">
        <f>AND(Table1689106[[#This Row],[Measured Value]]&lt;E797,E797&lt;E796,E796&lt;E795,E795&lt;E794,E794&lt;E793)</f>
        <v>0</v>
      </c>
      <c r="S798" s="3" t="b">
        <f>AND(Table1689106[[#This Row],[Measured Value]]&gt;E797,E797&lt;E796,E796&gt;E795,E795&lt;E794,E794&gt;E793,E793&lt;E792,E792&gt;E791,E791&lt;E790,E790&gt;E789,E789&lt;E788,E788&gt;E787,E787&lt;E786,E786&gt;E785)</f>
        <v>0</v>
      </c>
      <c r="T798" s="3" t="b">
        <f>AND(Table1689106[[#This Row],[Measured Value]]&lt;F797,F797&gt;F796,F796&lt;F795,F795&gt;F794,F794&lt;F793,F793&gt;F792,F792&lt;F791,F791&gt;F790,F790&lt;F789,F789&gt;F788,F788&lt;F787,F787&gt;F786,F786&lt;F785)</f>
        <v>0</v>
      </c>
    </row>
    <row r="799" spans="1:20" x14ac:dyDescent="0.25">
      <c r="A799" s="2">
        <v>43397</v>
      </c>
      <c r="B799" s="17">
        <v>610</v>
      </c>
      <c r="C799" s="21" t="s">
        <v>30</v>
      </c>
      <c r="D799" s="25">
        <v>3.54</v>
      </c>
      <c r="E799" s="22">
        <f>'[1]pH meter #2__083118AM'!$O$2</f>
        <v>3.5073563535911592</v>
      </c>
      <c r="F7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43397.256944444445</v>
      </c>
      <c r="G799" s="6">
        <f>Table1689106[[#This Row],[Mean Value]]+$V$2</f>
        <v>3.527303060242065</v>
      </c>
      <c r="H799" s="6">
        <f>Table1689106[[#This Row],[Mean Value]]-$V$2</f>
        <v>3.4874096469402533</v>
      </c>
      <c r="I799" s="26">
        <f>Table1689106[[#This Row],[Mean Value]]+$W$2</f>
        <v>3.5472497668929703</v>
      </c>
      <c r="J799" s="26">
        <f>Table1689106[[#This Row],[Mean Value]]-($W$2)</f>
        <v>3.467462940289348</v>
      </c>
      <c r="K799" s="8">
        <f>Table1689106[[#This Row],[Mean Value]]+$X$2</f>
        <v>3.5671964735438761</v>
      </c>
      <c r="L799" s="9">
        <f>Table1689106[[#This Row],[Mean Value]]-$X$2</f>
        <v>3.4475162336384422</v>
      </c>
      <c r="M799" s="23" t="str">
        <f t="array" ref="M799">IF(OR(D799&lt;$AF$2, D799&gt;$AE$2), "Yes", "No")</f>
        <v>No</v>
      </c>
      <c r="N799" s="3"/>
      <c r="O799" s="3" t="b">
        <f>AND(Table1689106[[#This Row],[Measured Value]]&gt;Table1689106[[#This Row],[Mean Value]],D798&gt;E798,D797&gt;E797,D796&gt;E796,D795&gt;E795,D794&gt;E794,D793&gt;E793,D792&gt;E792)</f>
        <v>0</v>
      </c>
      <c r="P799" s="3" t="b">
        <f>AND(Table1689106[[#This Row],[Measured Value]]&lt;Table1689106[[#This Row],[Mean Value]],D798&lt;E798,D797&lt;E797,D796&lt;E796,D795&lt;E795,D794&lt;E794,D793&lt;E793,D792&lt;E792)</f>
        <v>0</v>
      </c>
      <c r="Q799" s="3" t="b">
        <f>AND(Table1689106[[#This Row],[Measured Value]]&gt;E798,E798&gt;E797,E797&gt;E796,E796&gt;E795,E795&gt;E794)</f>
        <v>0</v>
      </c>
      <c r="R799" s="3" t="b">
        <f>AND(Table1689106[[#This Row],[Measured Value]]&lt;E798,E798&lt;E797,E797&lt;E796,E796&lt;E795,E795&lt;E794)</f>
        <v>0</v>
      </c>
      <c r="S799" s="3" t="b">
        <f>AND(Table1689106[[#This Row],[Measured Value]]&gt;E798,E798&lt;E797,E797&gt;E796,E796&lt;E795,E795&gt;E794,E794&lt;E793,E793&gt;E792,E792&lt;E791,E791&gt;E790,E790&lt;E789,E789&gt;E788,E788&lt;E787,E787&gt;E786)</f>
        <v>0</v>
      </c>
      <c r="T799" s="3" t="b">
        <f>AND(Table1689106[[#This Row],[Measured Value]]&lt;F798,F798&gt;F797,F797&lt;F796,F796&gt;F795,F795&lt;F794,F794&gt;F793,F793&lt;F792,F792&gt;F791,F791&lt;F790,F790&gt;F789,F789&lt;F788,F788&gt;F787,F787&lt;F786)</f>
        <v>0</v>
      </c>
    </row>
    <row r="800" spans="1:20" x14ac:dyDescent="0.25">
      <c r="A800" s="2">
        <v>43397</v>
      </c>
      <c r="B800" s="17">
        <v>620</v>
      </c>
      <c r="C800" s="21" t="s">
        <v>30</v>
      </c>
      <c r="D800" s="25">
        <v>3.53</v>
      </c>
      <c r="E800" s="22">
        <f>'[1]pH meter #2__083118AM'!$O$2</f>
        <v>3.5073563535911592</v>
      </c>
      <c r="F8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43397.263888888891</v>
      </c>
      <c r="G800" s="6">
        <f>Table1689106[[#This Row],[Mean Value]]+$V$2</f>
        <v>3.527303060242065</v>
      </c>
      <c r="H800" s="6">
        <f>Table1689106[[#This Row],[Mean Value]]-$V$2</f>
        <v>3.4874096469402533</v>
      </c>
      <c r="I800" s="26">
        <f>Table1689106[[#This Row],[Mean Value]]+$W$2</f>
        <v>3.5472497668929703</v>
      </c>
      <c r="J800" s="26">
        <f>Table1689106[[#This Row],[Mean Value]]-($W$2)</f>
        <v>3.467462940289348</v>
      </c>
      <c r="K800" s="8">
        <f>Table1689106[[#This Row],[Mean Value]]+$X$2</f>
        <v>3.5671964735438761</v>
      </c>
      <c r="L800" s="9">
        <f>Table1689106[[#This Row],[Mean Value]]-$X$2</f>
        <v>3.4475162336384422</v>
      </c>
      <c r="M800" s="23" t="str">
        <f t="array" ref="M800">IF(OR(D800&lt;$AF$2, D800&gt;$AE$2), "Yes", "No")</f>
        <v>No</v>
      </c>
      <c r="N800" s="3"/>
      <c r="O800" s="3" t="b">
        <f>AND(Table1689106[[#This Row],[Measured Value]]&gt;Table1689106[[#This Row],[Mean Value]],D799&gt;E799,D798&gt;E798,D797&gt;E797,D796&gt;E796,D795&gt;E795,D794&gt;E794,D793&gt;E793)</f>
        <v>0</v>
      </c>
      <c r="P800" s="3" t="b">
        <f>AND(Table1689106[[#This Row],[Measured Value]]&lt;Table1689106[[#This Row],[Mean Value]],D799&lt;E799,D798&lt;E798,D797&lt;E797,D796&lt;E796,D795&lt;E795,D794&lt;E794,D793&lt;E793)</f>
        <v>0</v>
      </c>
      <c r="Q800" s="3" t="b">
        <f>AND(Table1689106[[#This Row],[Measured Value]]&gt;E799,E799&gt;E798,E798&gt;E797,E797&gt;E796,E796&gt;E795)</f>
        <v>0</v>
      </c>
      <c r="R800" s="3" t="b">
        <f>AND(Table1689106[[#This Row],[Measured Value]]&lt;E799,E799&lt;E798,E798&lt;E797,E797&lt;E796,E796&lt;E795)</f>
        <v>0</v>
      </c>
      <c r="S800" s="3" t="b">
        <f>AND(Table1689106[[#This Row],[Measured Value]]&gt;E799,E799&lt;E798,E798&gt;E797,E797&lt;E796,E796&gt;E795,E795&lt;E794,E794&gt;E793,E793&lt;E792,E792&gt;E791,E791&lt;E790,E790&gt;E789,E789&lt;E788,E788&gt;E787)</f>
        <v>0</v>
      </c>
      <c r="T800" s="3" t="b">
        <f>AND(Table1689106[[#This Row],[Measured Value]]&lt;F799,F799&gt;F798,F798&lt;F797,F797&gt;F796,F796&lt;F795,F795&gt;F794,F794&lt;F793,F793&gt;F792,F792&lt;F791,F791&gt;F790,F790&lt;F789,F789&gt;F788,F788&lt;F787)</f>
        <v>0</v>
      </c>
    </row>
    <row r="801" spans="1:20" x14ac:dyDescent="0.25">
      <c r="A801" s="2">
        <v>43397</v>
      </c>
      <c r="B801" s="17">
        <v>644</v>
      </c>
      <c r="C801" s="21" t="s">
        <v>31</v>
      </c>
      <c r="D801" s="25">
        <v>3.53</v>
      </c>
      <c r="E801" s="22">
        <f>'[1]pH meter #2__083118AM'!$O$2</f>
        <v>3.5073563535911592</v>
      </c>
      <c r="F8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43397.280555555553</v>
      </c>
      <c r="G801" s="6">
        <f>Table1689106[[#This Row],[Mean Value]]+$V$2</f>
        <v>3.527303060242065</v>
      </c>
      <c r="H801" s="6">
        <f>Table1689106[[#This Row],[Mean Value]]-$V$2</f>
        <v>3.4874096469402533</v>
      </c>
      <c r="I801" s="26">
        <f>Table1689106[[#This Row],[Mean Value]]+$W$2</f>
        <v>3.5472497668929703</v>
      </c>
      <c r="J801" s="26">
        <f>Table1689106[[#This Row],[Mean Value]]-($W$2)</f>
        <v>3.467462940289348</v>
      </c>
      <c r="K801" s="8">
        <f>Table1689106[[#This Row],[Mean Value]]+$X$2</f>
        <v>3.5671964735438761</v>
      </c>
      <c r="L801" s="9">
        <f>Table1689106[[#This Row],[Mean Value]]-$X$2</f>
        <v>3.4475162336384422</v>
      </c>
      <c r="M801" s="23" t="str">
        <f t="array" ref="M801">IF(OR(D801&lt;$AF$2, D801&gt;$AE$2), "Yes", "No")</f>
        <v>No</v>
      </c>
      <c r="N801" s="3"/>
      <c r="O801" s="3" t="b">
        <f>AND(Table1689106[[#This Row],[Measured Value]]&gt;Table1689106[[#This Row],[Mean Value]],D800&gt;E800,D799&gt;E799,D798&gt;E798,D797&gt;E797,D796&gt;E796,D795&gt;E795,D794&gt;E794)</f>
        <v>0</v>
      </c>
      <c r="P801" s="3" t="b">
        <f>AND(Table1689106[[#This Row],[Measured Value]]&lt;Table1689106[[#This Row],[Mean Value]],D800&lt;E800,D799&lt;E799,D798&lt;E798,D797&lt;E797,D796&lt;E796,D795&lt;E795,D794&lt;E794)</f>
        <v>0</v>
      </c>
      <c r="Q801" s="3" t="b">
        <f>AND(Table1689106[[#This Row],[Measured Value]]&gt;E800,E800&gt;E799,E799&gt;E798,E798&gt;E797,E797&gt;E796)</f>
        <v>0</v>
      </c>
      <c r="R801" s="3" t="b">
        <f>AND(Table1689106[[#This Row],[Measured Value]]&lt;E800,E800&lt;E799,E799&lt;E798,E798&lt;E797,E797&lt;E796)</f>
        <v>0</v>
      </c>
      <c r="S801" s="3" t="b">
        <f>AND(Table1689106[[#This Row],[Measured Value]]&gt;E800,E800&lt;E799,E799&gt;E798,E798&lt;E797,E797&gt;E796,E796&lt;E795,E795&gt;E794,E794&lt;E793,E793&gt;E792,E792&lt;E791,E791&gt;E790,E790&lt;E789,E789&gt;E788)</f>
        <v>0</v>
      </c>
      <c r="T801" s="3" t="b">
        <f>AND(Table1689106[[#This Row],[Measured Value]]&lt;F800,F800&gt;F799,F799&lt;F798,F798&gt;F797,F797&lt;F796,F796&gt;F795,F795&lt;F794,F794&gt;F793,F793&lt;F792,F792&gt;F791,F791&lt;F790,F790&gt;F789,F789&lt;F788)</f>
        <v>0</v>
      </c>
    </row>
    <row r="802" spans="1:20" x14ac:dyDescent="0.25">
      <c r="A802" s="2">
        <v>43397</v>
      </c>
      <c r="B802" s="17">
        <v>720</v>
      </c>
      <c r="C802" s="21" t="s">
        <v>56</v>
      </c>
      <c r="D802" s="25">
        <v>3.52</v>
      </c>
      <c r="E802" s="22">
        <f>'[1]pH meter #2__083118AM'!$O$2</f>
        <v>3.5073563535911592</v>
      </c>
      <c r="F8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43397.305555555555</v>
      </c>
      <c r="G802" s="6">
        <f>Table1689106[[#This Row],[Mean Value]]+$V$2</f>
        <v>3.527303060242065</v>
      </c>
      <c r="H802" s="6">
        <f>Table1689106[[#This Row],[Mean Value]]-$V$2</f>
        <v>3.4874096469402533</v>
      </c>
      <c r="I802" s="26">
        <f>Table1689106[[#This Row],[Mean Value]]+$W$2</f>
        <v>3.5472497668929703</v>
      </c>
      <c r="J802" s="26">
        <f>Table1689106[[#This Row],[Mean Value]]-($W$2)</f>
        <v>3.467462940289348</v>
      </c>
      <c r="K802" s="8">
        <f>Table1689106[[#This Row],[Mean Value]]+$X$2</f>
        <v>3.5671964735438761</v>
      </c>
      <c r="L802" s="9">
        <f>Table1689106[[#This Row],[Mean Value]]-$X$2</f>
        <v>3.4475162336384422</v>
      </c>
      <c r="M802" s="23" t="str">
        <f t="array" ref="M802">IF(OR(D802&lt;$AF$2, D802&gt;$AE$2), "Yes", "No")</f>
        <v>No</v>
      </c>
      <c r="N802" s="3"/>
      <c r="O802" s="3" t="b">
        <f>AND(Table1689106[[#This Row],[Measured Value]]&gt;Table1689106[[#This Row],[Mean Value]],D801&gt;E801,D800&gt;E800,D799&gt;E799,D798&gt;E798,D797&gt;E797,D796&gt;E796,D795&gt;E795)</f>
        <v>0</v>
      </c>
      <c r="P802" s="3" t="b">
        <f>AND(Table1689106[[#This Row],[Measured Value]]&lt;Table1689106[[#This Row],[Mean Value]],D801&lt;E801,D800&lt;E800,D799&lt;E799,D798&lt;E798,D797&lt;E797,D796&lt;E796,D795&lt;E795)</f>
        <v>0</v>
      </c>
      <c r="Q802" s="3" t="b">
        <f>AND(Table1689106[[#This Row],[Measured Value]]&gt;E801,E801&gt;E800,E800&gt;E799,E799&gt;E798,E798&gt;E797)</f>
        <v>0</v>
      </c>
      <c r="R802" s="3" t="b">
        <f>AND(Table1689106[[#This Row],[Measured Value]]&lt;E801,E801&lt;E800,E800&lt;E799,E799&lt;E798,E798&lt;E797)</f>
        <v>0</v>
      </c>
      <c r="S802" s="3" t="b">
        <f>AND(Table1689106[[#This Row],[Measured Value]]&gt;E801,E801&lt;E800,E800&gt;E799,E799&lt;E798,E798&gt;E797,E797&lt;E796,E796&gt;E795,E795&lt;E794,E794&gt;E793,E793&lt;E792,E792&gt;E791,E791&lt;E790,E790&gt;E789)</f>
        <v>0</v>
      </c>
      <c r="T802" s="3" t="b">
        <f>AND(Table1689106[[#This Row],[Measured Value]]&lt;F801,F801&gt;F800,F800&lt;F799,F799&gt;F798,F798&lt;F797,F797&gt;F796,F796&lt;F795,F795&gt;F794,F794&lt;F793,F793&gt;F792,F792&lt;F791,F791&gt;F790,F790&lt;F789)</f>
        <v>0</v>
      </c>
    </row>
    <row r="803" spans="1:20" x14ac:dyDescent="0.25">
      <c r="A803" s="2">
        <v>43397</v>
      </c>
      <c r="B803" s="17">
        <v>726</v>
      </c>
      <c r="C803" s="21" t="s">
        <v>31</v>
      </c>
      <c r="D803" s="25">
        <v>3.53</v>
      </c>
      <c r="E803" s="22">
        <f>'[1]pH meter #2__083118AM'!$O$2</f>
        <v>3.5073563535911592</v>
      </c>
      <c r="F8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43397.30972222222</v>
      </c>
      <c r="G803" s="6">
        <f>Table1689106[[#This Row],[Mean Value]]+$V$2</f>
        <v>3.527303060242065</v>
      </c>
      <c r="H803" s="6">
        <f>Table1689106[[#This Row],[Mean Value]]-$V$2</f>
        <v>3.4874096469402533</v>
      </c>
      <c r="I803" s="26">
        <f>Table1689106[[#This Row],[Mean Value]]+$W$2</f>
        <v>3.5472497668929703</v>
      </c>
      <c r="J803" s="26">
        <f>Table1689106[[#This Row],[Mean Value]]-($W$2)</f>
        <v>3.467462940289348</v>
      </c>
      <c r="K803" s="8">
        <f>Table1689106[[#This Row],[Mean Value]]+$X$2</f>
        <v>3.5671964735438761</v>
      </c>
      <c r="L803" s="9">
        <f>Table1689106[[#This Row],[Mean Value]]-$X$2</f>
        <v>3.4475162336384422</v>
      </c>
      <c r="M803" s="23" t="str">
        <f t="array" ref="M803">IF(OR(D803&lt;$AF$2, D803&gt;$AE$2), "Yes", "No")</f>
        <v>No</v>
      </c>
      <c r="N803" s="3"/>
      <c r="O803" s="3" t="b">
        <f>AND(Table1689106[[#This Row],[Measured Value]]&gt;Table1689106[[#This Row],[Mean Value]],D802&gt;E802,D801&gt;E801,D800&gt;E800,D799&gt;E799,D798&gt;E798,D797&gt;E797,D796&gt;E796)</f>
        <v>0</v>
      </c>
      <c r="P803" s="3" t="b">
        <f>AND(Table1689106[[#This Row],[Measured Value]]&lt;Table1689106[[#This Row],[Mean Value]],D802&lt;E802,D801&lt;E801,D800&lt;E800,D799&lt;E799,D798&lt;E798,D797&lt;E797,D796&lt;E796)</f>
        <v>0</v>
      </c>
      <c r="Q803" s="3" t="b">
        <f>AND(Table1689106[[#This Row],[Measured Value]]&gt;E802,E802&gt;E801,E801&gt;E800,E800&gt;E799,E799&gt;E798)</f>
        <v>0</v>
      </c>
      <c r="R803" s="3" t="b">
        <f>AND(Table1689106[[#This Row],[Measured Value]]&lt;E802,E802&lt;E801,E801&lt;E800,E800&lt;E799,E799&lt;E798)</f>
        <v>0</v>
      </c>
      <c r="S803" s="3" t="b">
        <f>AND(Table1689106[[#This Row],[Measured Value]]&gt;E802,E802&lt;E801,E801&gt;E800,E800&lt;E799,E799&gt;E798,E798&lt;E797,E797&gt;E796,E796&lt;E795,E795&gt;E794,E794&lt;E793,E793&gt;E792,E792&lt;E791,E791&gt;E790)</f>
        <v>0</v>
      </c>
      <c r="T803" s="3" t="b">
        <f>AND(Table1689106[[#This Row],[Measured Value]]&lt;F802,F802&gt;F801,F801&lt;F800,F800&gt;F799,F799&lt;F798,F798&gt;F797,F797&lt;F796,F796&gt;F795,F795&lt;F794,F794&gt;F793,F793&lt;F792,F792&gt;F791,F791&lt;F790)</f>
        <v>0</v>
      </c>
    </row>
    <row r="804" spans="1:20" x14ac:dyDescent="0.25">
      <c r="A804" s="2">
        <v>43397</v>
      </c>
      <c r="B804" s="17">
        <v>740</v>
      </c>
      <c r="C804" s="21" t="s">
        <v>30</v>
      </c>
      <c r="D804" s="25">
        <v>3.52</v>
      </c>
      <c r="E804" s="22">
        <f>'[1]pH meter #2__083118AM'!$O$2</f>
        <v>3.5073563535911592</v>
      </c>
      <c r="F8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43397.319444444445</v>
      </c>
      <c r="G804" s="6">
        <f>Table1689106[[#This Row],[Mean Value]]+$V$2</f>
        <v>3.527303060242065</v>
      </c>
      <c r="H804" s="6">
        <f>Table1689106[[#This Row],[Mean Value]]-$V$2</f>
        <v>3.4874096469402533</v>
      </c>
      <c r="I804" s="26">
        <f>Table1689106[[#This Row],[Mean Value]]+$W$2</f>
        <v>3.5472497668929703</v>
      </c>
      <c r="J804" s="26">
        <f>Table1689106[[#This Row],[Mean Value]]-($W$2)</f>
        <v>3.467462940289348</v>
      </c>
      <c r="K804" s="8">
        <f>Table1689106[[#This Row],[Mean Value]]+$X$2</f>
        <v>3.5671964735438761</v>
      </c>
      <c r="L804" s="9">
        <f>Table1689106[[#This Row],[Mean Value]]-$X$2</f>
        <v>3.4475162336384422</v>
      </c>
      <c r="M804" s="23" t="str">
        <f t="array" ref="M804">IF(OR(D804&lt;$AF$2, D804&gt;$AE$2), "Yes", "No")</f>
        <v>No</v>
      </c>
      <c r="N804" s="3"/>
      <c r="O804" s="3" t="b">
        <f>AND(Table1689106[[#This Row],[Measured Value]]&gt;Table1689106[[#This Row],[Mean Value]],D803&gt;E803,D802&gt;E802,D801&gt;E801,D800&gt;E800,D799&gt;E799,D798&gt;E798,D797&gt;E797)</f>
        <v>0</v>
      </c>
      <c r="P804" s="3" t="b">
        <f>AND(Table1689106[[#This Row],[Measured Value]]&lt;Table1689106[[#This Row],[Mean Value]],D803&lt;E803,D802&lt;E802,D801&lt;E801,D800&lt;E800,D799&lt;E799,D798&lt;E798,D797&lt;E797)</f>
        <v>0</v>
      </c>
      <c r="Q804" s="3" t="b">
        <f>AND(Table1689106[[#This Row],[Measured Value]]&gt;E803,E803&gt;E802,E802&gt;E801,E801&gt;E800,E800&gt;E799)</f>
        <v>0</v>
      </c>
      <c r="R804" s="3" t="b">
        <f>AND(Table1689106[[#This Row],[Measured Value]]&lt;E803,E803&lt;E802,E802&lt;E801,E801&lt;E800,E800&lt;E799)</f>
        <v>0</v>
      </c>
      <c r="S804" s="3" t="b">
        <f>AND(Table1689106[[#This Row],[Measured Value]]&gt;E803,E803&lt;E802,E802&gt;E801,E801&lt;E800,E800&gt;E799,E799&lt;E798,E798&gt;E797,E797&lt;E796,E796&gt;E795,E795&lt;E794,E794&gt;E793,E793&lt;E792,E792&gt;E791)</f>
        <v>0</v>
      </c>
      <c r="T804" s="3" t="b">
        <f>AND(Table1689106[[#This Row],[Measured Value]]&lt;F803,F803&gt;F802,F802&lt;F801,F801&gt;F800,F800&lt;F799,F799&gt;F798,F798&lt;F797,F797&gt;F796,F796&lt;F795,F795&gt;F794,F794&lt;F793,F793&gt;F792,F792&lt;F791)</f>
        <v>0</v>
      </c>
    </row>
    <row r="805" spans="1:20" x14ac:dyDescent="0.25">
      <c r="A805" s="2">
        <v>43397</v>
      </c>
      <c r="B805" s="17">
        <v>824</v>
      </c>
      <c r="C805" s="21" t="s">
        <v>31</v>
      </c>
      <c r="D805" s="25">
        <v>3.53</v>
      </c>
      <c r="E805" s="22">
        <f>'[1]pH meter #2__083118AM'!$O$2</f>
        <v>3.5073563535911592</v>
      </c>
      <c r="F8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43397.35</v>
      </c>
      <c r="G805" s="6">
        <f>Table1689106[[#This Row],[Mean Value]]+$V$2</f>
        <v>3.527303060242065</v>
      </c>
      <c r="H805" s="6">
        <f>Table1689106[[#This Row],[Mean Value]]-$V$2</f>
        <v>3.4874096469402533</v>
      </c>
      <c r="I805" s="26">
        <f>Table1689106[[#This Row],[Mean Value]]+$W$2</f>
        <v>3.5472497668929703</v>
      </c>
      <c r="J805" s="26">
        <f>Table1689106[[#This Row],[Mean Value]]-($W$2)</f>
        <v>3.467462940289348</v>
      </c>
      <c r="K805" s="8">
        <f>Table1689106[[#This Row],[Mean Value]]+$X$2</f>
        <v>3.5671964735438761</v>
      </c>
      <c r="L805" s="9">
        <f>Table1689106[[#This Row],[Mean Value]]-$X$2</f>
        <v>3.4475162336384422</v>
      </c>
      <c r="M805" s="23" t="str">
        <f t="array" ref="M805">IF(OR(D805&lt;$AF$2, D805&gt;$AE$2), "Yes", "No")</f>
        <v>No</v>
      </c>
      <c r="N805" s="3"/>
      <c r="O805" s="3" t="b">
        <f>AND(Table1689106[[#This Row],[Measured Value]]&gt;Table1689106[[#This Row],[Mean Value]],D804&gt;E804,D803&gt;E803,D802&gt;E802,D801&gt;E801,D800&gt;E800,D799&gt;E799,D798&gt;E798)</f>
        <v>1</v>
      </c>
      <c r="P805" s="3" t="b">
        <f>AND(Table1689106[[#This Row],[Measured Value]]&lt;Table1689106[[#This Row],[Mean Value]],D804&lt;E804,D803&lt;E803,D802&lt;E802,D801&lt;E801,D800&lt;E800,D799&lt;E799,D798&lt;E798)</f>
        <v>0</v>
      </c>
      <c r="Q805" s="3" t="b">
        <f>AND(Table1689106[[#This Row],[Measured Value]]&gt;E804,E804&gt;E803,E803&gt;E802,E802&gt;E801,E801&gt;E800)</f>
        <v>0</v>
      </c>
      <c r="R805" s="3" t="b">
        <f>AND(Table1689106[[#This Row],[Measured Value]]&lt;E804,E804&lt;E803,E803&lt;E802,E802&lt;E801,E801&lt;E800)</f>
        <v>0</v>
      </c>
      <c r="S805" s="3" t="b">
        <f>AND(Table1689106[[#This Row],[Measured Value]]&gt;E804,E804&lt;E803,E803&gt;E802,E802&lt;E801,E801&gt;E800,E800&lt;E799,E799&gt;E798,E798&lt;E797,E797&gt;E796,E796&lt;E795,E795&gt;E794,E794&lt;E793,E793&gt;E792)</f>
        <v>0</v>
      </c>
      <c r="T805" s="3" t="b">
        <f>AND(Table1689106[[#This Row],[Measured Value]]&lt;F804,F804&gt;F803,F803&lt;F802,F802&gt;F801,F801&lt;F800,F800&gt;F799,F799&lt;F798,F798&gt;F797,F797&lt;F796,F796&gt;F795,F795&lt;F794,F794&gt;F793,F793&lt;F792)</f>
        <v>0</v>
      </c>
    </row>
    <row r="806" spans="1:20" x14ac:dyDescent="0.25">
      <c r="A806" s="2">
        <v>43397</v>
      </c>
      <c r="B806" s="17">
        <v>907</v>
      </c>
      <c r="C806" s="21" t="s">
        <v>31</v>
      </c>
      <c r="D806" s="25">
        <v>3.52</v>
      </c>
      <c r="E806" s="22">
        <f>'[1]pH meter #2__083118AM'!$O$2</f>
        <v>3.5073563535911592</v>
      </c>
      <c r="F8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43397.379861111112</v>
      </c>
      <c r="G806" s="6">
        <f>Table1689106[[#This Row],[Mean Value]]+$V$2</f>
        <v>3.527303060242065</v>
      </c>
      <c r="H806" s="6">
        <f>Table1689106[[#This Row],[Mean Value]]-$V$2</f>
        <v>3.4874096469402533</v>
      </c>
      <c r="I806" s="26">
        <f>Table1689106[[#This Row],[Mean Value]]+$W$2</f>
        <v>3.5472497668929703</v>
      </c>
      <c r="J806" s="26">
        <f>Table1689106[[#This Row],[Mean Value]]-($W$2)</f>
        <v>3.467462940289348</v>
      </c>
      <c r="K806" s="8">
        <f>Table1689106[[#This Row],[Mean Value]]+$X$2</f>
        <v>3.5671964735438761</v>
      </c>
      <c r="L806" s="9">
        <f>Table1689106[[#This Row],[Mean Value]]-$X$2</f>
        <v>3.4475162336384422</v>
      </c>
      <c r="M806" s="23" t="str">
        <f t="array" ref="M806">IF(OR(D806&lt;$AF$2, D806&gt;$AE$2), "Yes", "No")</f>
        <v>No</v>
      </c>
      <c r="N806" s="3"/>
      <c r="O806" s="3" t="b">
        <f>AND(Table1689106[[#This Row],[Measured Value]]&gt;Table1689106[[#This Row],[Mean Value]],D805&gt;E805,D804&gt;E804,D803&gt;E803,D802&gt;E802,D801&gt;E801,D800&gt;E800,D799&gt;E799)</f>
        <v>1</v>
      </c>
      <c r="P806" s="3" t="b">
        <f>AND(Table1689106[[#This Row],[Measured Value]]&lt;Table1689106[[#This Row],[Mean Value]],D805&lt;E805,D804&lt;E804,D803&lt;E803,D802&lt;E802,D801&lt;E801,D800&lt;E800,D799&lt;E799)</f>
        <v>0</v>
      </c>
      <c r="Q806" s="3" t="b">
        <f>AND(Table1689106[[#This Row],[Measured Value]]&gt;E805,E805&gt;E804,E804&gt;E803,E803&gt;E802,E802&gt;E801)</f>
        <v>0</v>
      </c>
      <c r="R806" s="3" t="b">
        <f>AND(Table1689106[[#This Row],[Measured Value]]&lt;E805,E805&lt;E804,E804&lt;E803,E803&lt;E802,E802&lt;E801)</f>
        <v>0</v>
      </c>
      <c r="S806" s="3" t="b">
        <f>AND(Table1689106[[#This Row],[Measured Value]]&gt;E805,E805&lt;E804,E804&gt;E803,E803&lt;E802,E802&gt;E801,E801&lt;E800,E800&gt;E799,E799&lt;E798,E798&gt;E797,E797&lt;E796,E796&gt;E795,E795&lt;E794,E794&gt;E793)</f>
        <v>0</v>
      </c>
      <c r="T806" s="3" t="b">
        <f>AND(Table1689106[[#This Row],[Measured Value]]&lt;F805,F805&gt;F804,F804&lt;F803,F803&gt;F802,F802&lt;F801,F801&gt;F800,F800&lt;F799,F799&gt;F798,F798&lt;F797,F797&gt;F796,F796&lt;F795,F795&gt;F794,F794&lt;F793)</f>
        <v>0</v>
      </c>
    </row>
    <row r="807" spans="1:20" x14ac:dyDescent="0.25">
      <c r="A807" s="2">
        <v>43397</v>
      </c>
      <c r="B807" s="17">
        <v>947</v>
      </c>
      <c r="C807" s="21" t="s">
        <v>40</v>
      </c>
      <c r="D807" s="25">
        <v>3.52</v>
      </c>
      <c r="E807" s="22">
        <f>'[1]pH meter #2__083118AM'!$O$2</f>
        <v>3.5073563535911592</v>
      </c>
      <c r="F8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43397.407638888886</v>
      </c>
      <c r="G807" s="6">
        <f>Table1689106[[#This Row],[Mean Value]]+$V$2</f>
        <v>3.527303060242065</v>
      </c>
      <c r="H807" s="6">
        <f>Table1689106[[#This Row],[Mean Value]]-$V$2</f>
        <v>3.4874096469402533</v>
      </c>
      <c r="I807" s="26">
        <f>Table1689106[[#This Row],[Mean Value]]+$W$2</f>
        <v>3.5472497668929703</v>
      </c>
      <c r="J807" s="26">
        <f>Table1689106[[#This Row],[Mean Value]]-($W$2)</f>
        <v>3.467462940289348</v>
      </c>
      <c r="K807" s="8">
        <f>Table1689106[[#This Row],[Mean Value]]+$X$2</f>
        <v>3.5671964735438761</v>
      </c>
      <c r="L807" s="9">
        <f>Table1689106[[#This Row],[Mean Value]]-$X$2</f>
        <v>3.4475162336384422</v>
      </c>
      <c r="M807" s="23" t="str">
        <f t="array" ref="M807">IF(OR(D807&lt;$AF$2, D807&gt;$AE$2), "Yes", "No")</f>
        <v>No</v>
      </c>
      <c r="N807" s="3"/>
      <c r="O807" s="3" t="b">
        <f>AND(Table1689106[[#This Row],[Measured Value]]&gt;Table1689106[[#This Row],[Mean Value]],D806&gt;E806,D805&gt;E805,D804&gt;E804,D803&gt;E803,D802&gt;E802,D801&gt;E801,D800&gt;E800)</f>
        <v>1</v>
      </c>
      <c r="P807" s="3" t="b">
        <f>AND(Table1689106[[#This Row],[Measured Value]]&lt;Table1689106[[#This Row],[Mean Value]],D806&lt;E806,D805&lt;E805,D804&lt;E804,D803&lt;E803,D802&lt;E802,D801&lt;E801,D800&lt;E800)</f>
        <v>0</v>
      </c>
      <c r="Q807" s="3" t="b">
        <f>AND(Table1689106[[#This Row],[Measured Value]]&gt;E806,E806&gt;E805,E805&gt;E804,E804&gt;E803,E803&gt;E802)</f>
        <v>0</v>
      </c>
      <c r="R807" s="3" t="b">
        <f>AND(Table1689106[[#This Row],[Measured Value]]&lt;E806,E806&lt;E805,E805&lt;E804,E804&lt;E803,E803&lt;E802)</f>
        <v>0</v>
      </c>
      <c r="S807" s="3" t="b">
        <f>AND(Table1689106[[#This Row],[Measured Value]]&gt;E806,E806&lt;E805,E805&gt;E804,E804&lt;E803,E803&gt;E802,E802&lt;E801,E801&gt;E800,E800&lt;E799,E799&gt;E798,E798&lt;E797,E797&gt;E796,E796&lt;E795,E795&gt;E794)</f>
        <v>0</v>
      </c>
      <c r="T807" s="3" t="b">
        <f>AND(Table1689106[[#This Row],[Measured Value]]&lt;F806,F806&gt;F805,F805&lt;F804,F804&gt;F803,F803&lt;F802,F802&gt;F801,F801&lt;F800,F800&gt;F799,F799&lt;F798,F798&gt;F797,F797&lt;F796,F796&gt;F795,F795&lt;F794)</f>
        <v>0</v>
      </c>
    </row>
    <row r="808" spans="1:20" x14ac:dyDescent="0.25">
      <c r="A808" s="2">
        <v>43397</v>
      </c>
      <c r="B808" s="17">
        <v>1033</v>
      </c>
      <c r="C808" s="21" t="s">
        <v>31</v>
      </c>
      <c r="D808" s="25">
        <v>3.52</v>
      </c>
      <c r="E808" s="22">
        <f>'[1]pH meter #2__083118AM'!$O$2</f>
        <v>3.5073563535911592</v>
      </c>
      <c r="F8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43397.439583333333</v>
      </c>
      <c r="G808" s="6">
        <f>Table1689106[[#This Row],[Mean Value]]+$V$2</f>
        <v>3.527303060242065</v>
      </c>
      <c r="H808" s="6">
        <f>Table1689106[[#This Row],[Mean Value]]-$V$2</f>
        <v>3.4874096469402533</v>
      </c>
      <c r="I808" s="26">
        <f>Table1689106[[#This Row],[Mean Value]]+$W$2</f>
        <v>3.5472497668929703</v>
      </c>
      <c r="J808" s="26">
        <f>Table1689106[[#This Row],[Mean Value]]-($W$2)</f>
        <v>3.467462940289348</v>
      </c>
      <c r="K808" s="8">
        <f>Table1689106[[#This Row],[Mean Value]]+$X$2</f>
        <v>3.5671964735438761</v>
      </c>
      <c r="L808" s="9">
        <f>Table1689106[[#This Row],[Mean Value]]-$X$2</f>
        <v>3.4475162336384422</v>
      </c>
      <c r="M808" s="23" t="str">
        <f t="array" ref="M808">IF(OR(D808&lt;$AF$2, D808&gt;$AE$2), "Yes", "No")</f>
        <v>No</v>
      </c>
      <c r="N808" s="3"/>
      <c r="O808" s="3" t="b">
        <f>AND(Table1689106[[#This Row],[Measured Value]]&gt;Table1689106[[#This Row],[Mean Value]],D807&gt;E807,D806&gt;E806,D805&gt;E805,D804&gt;E804,D803&gt;E803,D802&gt;E802,D801&gt;E801)</f>
        <v>1</v>
      </c>
      <c r="P808" s="3" t="b">
        <f>AND(Table1689106[[#This Row],[Measured Value]]&lt;Table1689106[[#This Row],[Mean Value]],D807&lt;E807,D806&lt;E806,D805&lt;E805,D804&lt;E804,D803&lt;E803,D802&lt;E802,D801&lt;E801)</f>
        <v>0</v>
      </c>
      <c r="Q808" s="3" t="b">
        <f>AND(Table1689106[[#This Row],[Measured Value]]&gt;E807,E807&gt;E806,E806&gt;E805,E805&gt;E804,E804&gt;E803)</f>
        <v>0</v>
      </c>
      <c r="R808" s="3" t="b">
        <f>AND(Table1689106[[#This Row],[Measured Value]]&lt;E807,E807&lt;E806,E806&lt;E805,E805&lt;E804,E804&lt;E803)</f>
        <v>0</v>
      </c>
      <c r="S808" s="3" t="b">
        <f>AND(Table1689106[[#This Row],[Measured Value]]&gt;E807,E807&lt;E806,E806&gt;E805,E805&lt;E804,E804&gt;E803,E803&lt;E802,E802&gt;E801,E801&lt;E800,E800&gt;E799,E799&lt;E798,E798&gt;E797,E797&lt;E796,E796&gt;E795)</f>
        <v>0</v>
      </c>
      <c r="T808" s="3" t="b">
        <f>AND(Table1689106[[#This Row],[Measured Value]]&lt;F807,F807&gt;F806,F806&lt;F805,F805&gt;F804,F804&lt;F803,F803&gt;F802,F802&lt;F801,F801&gt;F800,F800&lt;F799,F799&gt;F798,F798&lt;F797,F797&gt;F796,F796&lt;F795)</f>
        <v>0</v>
      </c>
    </row>
    <row r="809" spans="1:20" x14ac:dyDescent="0.25">
      <c r="A809" s="2">
        <v>43397</v>
      </c>
      <c r="B809" s="17">
        <v>1125</v>
      </c>
      <c r="C809" s="21" t="s">
        <v>42</v>
      </c>
      <c r="D809" s="25">
        <v>3.52</v>
      </c>
      <c r="E809" s="22">
        <f>'[1]pH meter #2__083118AM'!$O$2</f>
        <v>3.5073563535911592</v>
      </c>
      <c r="F8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43397.475694444445</v>
      </c>
      <c r="G809" s="6">
        <f>Table1689106[[#This Row],[Mean Value]]+$V$2</f>
        <v>3.527303060242065</v>
      </c>
      <c r="H809" s="6">
        <f>Table1689106[[#This Row],[Mean Value]]-$V$2</f>
        <v>3.4874096469402533</v>
      </c>
      <c r="I809" s="26">
        <f>Table1689106[[#This Row],[Mean Value]]+$W$2</f>
        <v>3.5472497668929703</v>
      </c>
      <c r="J809" s="26">
        <f>Table1689106[[#This Row],[Mean Value]]-($W$2)</f>
        <v>3.467462940289348</v>
      </c>
      <c r="K809" s="8">
        <f>Table1689106[[#This Row],[Mean Value]]+$X$2</f>
        <v>3.5671964735438761</v>
      </c>
      <c r="L809" s="9">
        <f>Table1689106[[#This Row],[Mean Value]]-$X$2</f>
        <v>3.4475162336384422</v>
      </c>
      <c r="M809" s="23" t="str">
        <f t="array" ref="M809">IF(OR(D809&lt;$AF$2, D809&gt;$AE$2), "Yes", "No")</f>
        <v>No</v>
      </c>
      <c r="N809" s="3"/>
      <c r="O809" s="3" t="b">
        <f>AND(Table1689106[[#This Row],[Measured Value]]&gt;Table1689106[[#This Row],[Mean Value]],D808&gt;E808,D807&gt;E807,D806&gt;E806,D805&gt;E805,D804&gt;E804,D803&gt;E803,D802&gt;E802)</f>
        <v>1</v>
      </c>
      <c r="P809" s="3" t="b">
        <f>AND(Table1689106[[#This Row],[Measured Value]]&lt;Table1689106[[#This Row],[Mean Value]],D808&lt;E808,D807&lt;E807,D806&lt;E806,D805&lt;E805,D804&lt;E804,D803&lt;E803,D802&lt;E802)</f>
        <v>0</v>
      </c>
      <c r="Q809" s="3" t="b">
        <f>AND(Table1689106[[#This Row],[Measured Value]]&gt;E808,E808&gt;E807,E807&gt;E806,E806&gt;E805,E805&gt;E804)</f>
        <v>0</v>
      </c>
      <c r="R809" s="3" t="b">
        <f>AND(Table1689106[[#This Row],[Measured Value]]&lt;E808,E808&lt;E807,E807&lt;E806,E806&lt;E805,E805&lt;E804)</f>
        <v>0</v>
      </c>
      <c r="S809" s="3" t="b">
        <f>AND(Table1689106[[#This Row],[Measured Value]]&gt;E808,E808&lt;E807,E807&gt;E806,E806&lt;E805,E805&gt;E804,E804&lt;E803,E803&gt;E802,E802&lt;E801,E801&gt;E800,E800&lt;E799,E799&gt;E798,E798&lt;E797,E797&gt;E796)</f>
        <v>0</v>
      </c>
      <c r="T809" s="3" t="b">
        <f>AND(Table1689106[[#This Row],[Measured Value]]&lt;F808,F808&gt;F807,F807&lt;F806,F806&gt;F805,F805&lt;F804,F804&gt;F803,F803&lt;F802,F802&gt;F801,F801&lt;F800,F800&gt;F799,F799&lt;F798,F798&gt;F797,F797&lt;F796)</f>
        <v>0</v>
      </c>
    </row>
    <row r="810" spans="1:20" x14ac:dyDescent="0.25">
      <c r="A810" s="2">
        <v>43397</v>
      </c>
      <c r="B810" s="17">
        <v>1133</v>
      </c>
      <c r="C810" s="21" t="s">
        <v>42</v>
      </c>
      <c r="D810" s="25">
        <v>3.52</v>
      </c>
      <c r="E810" s="22">
        <f>'[1]pH meter #2__083118AM'!$O$2</f>
        <v>3.5073563535911592</v>
      </c>
      <c r="F8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43397.481249999997</v>
      </c>
      <c r="G810" s="6">
        <f>Table1689106[[#This Row],[Mean Value]]+$V$2</f>
        <v>3.527303060242065</v>
      </c>
      <c r="H810" s="6">
        <f>Table1689106[[#This Row],[Mean Value]]-$V$2</f>
        <v>3.4874096469402533</v>
      </c>
      <c r="I810" s="26">
        <f>Table1689106[[#This Row],[Mean Value]]+$W$2</f>
        <v>3.5472497668929703</v>
      </c>
      <c r="J810" s="26">
        <f>Table1689106[[#This Row],[Mean Value]]-($W$2)</f>
        <v>3.467462940289348</v>
      </c>
      <c r="K810" s="8">
        <f>Table1689106[[#This Row],[Mean Value]]+$X$2</f>
        <v>3.5671964735438761</v>
      </c>
      <c r="L810" s="9">
        <f>Table1689106[[#This Row],[Mean Value]]-$X$2</f>
        <v>3.4475162336384422</v>
      </c>
      <c r="M810" s="23" t="str">
        <f t="array" ref="M810">IF(OR(D810&lt;$AF$2, D810&gt;$AE$2), "Yes", "No")</f>
        <v>No</v>
      </c>
      <c r="N810" s="3"/>
      <c r="O810" s="3" t="b">
        <f>AND(Table1689106[[#This Row],[Measured Value]]&gt;Table1689106[[#This Row],[Mean Value]],D809&gt;E809,D808&gt;E808,D807&gt;E807,D806&gt;E806,D805&gt;E805,D804&gt;E804,D803&gt;E803)</f>
        <v>1</v>
      </c>
      <c r="P810" s="3" t="b">
        <f>AND(Table1689106[[#This Row],[Measured Value]]&lt;Table1689106[[#This Row],[Mean Value]],D809&lt;E809,D808&lt;E808,D807&lt;E807,D806&lt;E806,D805&lt;E805,D804&lt;E804,D803&lt;E803)</f>
        <v>0</v>
      </c>
      <c r="Q810" s="3" t="b">
        <f>AND(Table1689106[[#This Row],[Measured Value]]&gt;E809,E809&gt;E808,E808&gt;E807,E807&gt;E806,E806&gt;E805)</f>
        <v>0</v>
      </c>
      <c r="R810" s="3" t="b">
        <f>AND(Table1689106[[#This Row],[Measured Value]]&lt;E809,E809&lt;E808,E808&lt;E807,E807&lt;E806,E806&lt;E805)</f>
        <v>0</v>
      </c>
      <c r="S810" s="3" t="b">
        <f>AND(Table1689106[[#This Row],[Measured Value]]&gt;E809,E809&lt;E808,E808&gt;E807,E807&lt;E806,E806&gt;E805,E805&lt;E804,E804&gt;E803,E803&lt;E802,E802&gt;E801,E801&lt;E800,E800&gt;E799,E799&lt;E798,E798&gt;E797)</f>
        <v>0</v>
      </c>
      <c r="T810" s="3" t="b">
        <f>AND(Table1689106[[#This Row],[Measured Value]]&lt;F809,F809&gt;F808,F808&lt;F807,F807&gt;F806,F806&lt;F805,F805&gt;F804,F804&lt;F803,F803&gt;F802,F802&lt;F801,F801&gt;F800,F800&lt;F799,F799&gt;F798,F798&lt;F797)</f>
        <v>0</v>
      </c>
    </row>
    <row r="811" spans="1:20" x14ac:dyDescent="0.25">
      <c r="A811" s="2">
        <v>43397</v>
      </c>
      <c r="B811" s="17">
        <v>1255</v>
      </c>
      <c r="C811" s="21" t="s">
        <v>51</v>
      </c>
      <c r="D811" s="25">
        <v>3.51</v>
      </c>
      <c r="E811" s="22">
        <f>'[1]pH meter #2__083118AM'!$O$2</f>
        <v>3.5073563535911592</v>
      </c>
      <c r="F8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43397.538194444445</v>
      </c>
      <c r="G811" s="6">
        <f>Table1689106[[#This Row],[Mean Value]]+$V$2</f>
        <v>3.527303060242065</v>
      </c>
      <c r="H811" s="6">
        <f>Table1689106[[#This Row],[Mean Value]]-$V$2</f>
        <v>3.4874096469402533</v>
      </c>
      <c r="I811" s="26">
        <f>Table1689106[[#This Row],[Mean Value]]+$W$2</f>
        <v>3.5472497668929703</v>
      </c>
      <c r="J811" s="26">
        <f>Table1689106[[#This Row],[Mean Value]]-($W$2)</f>
        <v>3.467462940289348</v>
      </c>
      <c r="K811" s="8">
        <f>Table1689106[[#This Row],[Mean Value]]+$X$2</f>
        <v>3.5671964735438761</v>
      </c>
      <c r="L811" s="9">
        <f>Table1689106[[#This Row],[Mean Value]]-$X$2</f>
        <v>3.4475162336384422</v>
      </c>
      <c r="M811" s="23" t="str">
        <f t="array" ref="M811">IF(OR(D811&lt;$AF$2, D811&gt;$AE$2), "Yes", "No")</f>
        <v>No</v>
      </c>
      <c r="N811" s="3"/>
      <c r="O811" s="3" t="b">
        <f>AND(Table1689106[[#This Row],[Measured Value]]&gt;Table1689106[[#This Row],[Mean Value]],D810&gt;E810,D809&gt;E809,D808&gt;E808,D807&gt;E807,D806&gt;E806,D805&gt;E805,D804&gt;E804)</f>
        <v>1</v>
      </c>
      <c r="P811" s="3" t="b">
        <f>AND(Table1689106[[#This Row],[Measured Value]]&lt;Table1689106[[#This Row],[Mean Value]],D810&lt;E810,D809&lt;E809,D808&lt;E808,D807&lt;E807,D806&lt;E806,D805&lt;E805,D804&lt;E804)</f>
        <v>0</v>
      </c>
      <c r="Q811" s="3" t="b">
        <f>AND(Table1689106[[#This Row],[Measured Value]]&gt;E810,E810&gt;E809,E809&gt;E808,E808&gt;E807,E807&gt;E806)</f>
        <v>0</v>
      </c>
      <c r="R811" s="3" t="b">
        <f>AND(Table1689106[[#This Row],[Measured Value]]&lt;E810,E810&lt;E809,E809&lt;E808,E808&lt;E807,E807&lt;E806)</f>
        <v>0</v>
      </c>
      <c r="S811" s="3" t="b">
        <f>AND(Table1689106[[#This Row],[Measured Value]]&gt;E810,E810&lt;E809,E809&gt;E808,E808&lt;E807,E807&gt;E806,E806&lt;E805,E805&gt;E804,E804&lt;E803,E803&gt;E802,E802&lt;E801,E801&gt;E800,E800&lt;E799,E799&gt;E798)</f>
        <v>0</v>
      </c>
      <c r="T811" s="3" t="b">
        <f>AND(Table1689106[[#This Row],[Measured Value]]&lt;F810,F810&gt;F809,F809&lt;F808,F808&gt;F807,F807&lt;F806,F806&gt;F805,F805&lt;F804,F804&gt;F803,F803&lt;F802,F802&gt;F801,F801&lt;F800,F800&gt;F799,F799&lt;F798)</f>
        <v>0</v>
      </c>
    </row>
    <row r="812" spans="1:20" x14ac:dyDescent="0.25">
      <c r="A812" s="2">
        <v>43397</v>
      </c>
      <c r="B812" s="17">
        <v>1334</v>
      </c>
      <c r="C812" s="21" t="s">
        <v>31</v>
      </c>
      <c r="D812" s="25">
        <v>3.51</v>
      </c>
      <c r="E812" s="22">
        <f>'[1]pH meter #2__083118AM'!$O$2</f>
        <v>3.5073563535911592</v>
      </c>
      <c r="F8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43397.56527777778</v>
      </c>
      <c r="G812" s="6">
        <f>Table1689106[[#This Row],[Mean Value]]+$V$2</f>
        <v>3.527303060242065</v>
      </c>
      <c r="H812" s="6">
        <f>Table1689106[[#This Row],[Mean Value]]-$V$2</f>
        <v>3.4874096469402533</v>
      </c>
      <c r="I812" s="26">
        <f>Table1689106[[#This Row],[Mean Value]]+$W$2</f>
        <v>3.5472497668929703</v>
      </c>
      <c r="J812" s="26">
        <f>Table1689106[[#This Row],[Mean Value]]-($W$2)</f>
        <v>3.467462940289348</v>
      </c>
      <c r="K812" s="8">
        <f>Table1689106[[#This Row],[Mean Value]]+$X$2</f>
        <v>3.5671964735438761</v>
      </c>
      <c r="L812" s="9">
        <f>Table1689106[[#This Row],[Mean Value]]-$X$2</f>
        <v>3.4475162336384422</v>
      </c>
      <c r="M812" s="23" t="str">
        <f t="array" ref="M812">IF(OR(D812&lt;$AF$2, D812&gt;$AE$2), "Yes", "No")</f>
        <v>No</v>
      </c>
      <c r="N812" s="3"/>
      <c r="O812" s="3" t="b">
        <f>AND(Table1689106[[#This Row],[Measured Value]]&gt;Table1689106[[#This Row],[Mean Value]],D811&gt;E811,D810&gt;E810,D809&gt;E809,D808&gt;E808,D807&gt;E807,D806&gt;E806,D805&gt;E805)</f>
        <v>1</v>
      </c>
      <c r="P812" s="3" t="b">
        <f>AND(Table1689106[[#This Row],[Measured Value]]&lt;Table1689106[[#This Row],[Mean Value]],D811&lt;E811,D810&lt;E810,D809&lt;E809,D808&lt;E808,D807&lt;E807,D806&lt;E806,D805&lt;E805)</f>
        <v>0</v>
      </c>
      <c r="Q812" s="3" t="b">
        <f>AND(Table1689106[[#This Row],[Measured Value]]&gt;E811,E811&gt;E810,E810&gt;E809,E809&gt;E808,E808&gt;E807)</f>
        <v>0</v>
      </c>
      <c r="R812" s="3" t="b">
        <f>AND(Table1689106[[#This Row],[Measured Value]]&lt;E811,E811&lt;E810,E810&lt;E809,E809&lt;E808,E808&lt;E807)</f>
        <v>0</v>
      </c>
      <c r="S812" s="3" t="b">
        <f>AND(Table1689106[[#This Row],[Measured Value]]&gt;E811,E811&lt;E810,E810&gt;E809,E809&lt;E808,E808&gt;E807,E807&lt;E806,E806&gt;E805,E805&lt;E804,E804&gt;E803,E803&lt;E802,E802&gt;E801,E801&lt;E800,E800&gt;E799)</f>
        <v>0</v>
      </c>
      <c r="T812" s="3" t="b">
        <f>AND(Table1689106[[#This Row],[Measured Value]]&lt;F811,F811&gt;F810,F810&lt;F809,F809&gt;F808,F808&lt;F807,F807&gt;F806,F806&lt;F805,F805&gt;F804,F804&lt;F803,F803&gt;F802,F802&lt;F801,F801&gt;F800,F800&lt;F799)</f>
        <v>0</v>
      </c>
    </row>
    <row r="813" spans="1:20" x14ac:dyDescent="0.25">
      <c r="A813" s="2">
        <v>43397</v>
      </c>
      <c r="B813" s="17">
        <v>1352</v>
      </c>
      <c r="C813" s="21" t="s">
        <v>51</v>
      </c>
      <c r="D813" s="25">
        <v>3.51</v>
      </c>
      <c r="E813" s="22">
        <f>'[1]pH meter #2__083118AM'!$O$2</f>
        <v>3.5073563535911592</v>
      </c>
      <c r="F8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43397.577777777777</v>
      </c>
      <c r="G813" s="6">
        <f>Table1689106[[#This Row],[Mean Value]]+$V$2</f>
        <v>3.527303060242065</v>
      </c>
      <c r="H813" s="6">
        <f>Table1689106[[#This Row],[Mean Value]]-$V$2</f>
        <v>3.4874096469402533</v>
      </c>
      <c r="I813" s="26">
        <f>Table1689106[[#This Row],[Mean Value]]+$W$2</f>
        <v>3.5472497668929703</v>
      </c>
      <c r="J813" s="26">
        <f>Table1689106[[#This Row],[Mean Value]]-($W$2)</f>
        <v>3.467462940289348</v>
      </c>
      <c r="K813" s="8">
        <f>Table1689106[[#This Row],[Mean Value]]+$X$2</f>
        <v>3.5671964735438761</v>
      </c>
      <c r="L813" s="9">
        <f>Table1689106[[#This Row],[Mean Value]]-$X$2</f>
        <v>3.4475162336384422</v>
      </c>
      <c r="M813" s="23" t="str">
        <f t="array" ref="M813">IF(OR(D813&lt;$AF$2, D813&gt;$AE$2), "Yes", "No")</f>
        <v>No</v>
      </c>
      <c r="N813" s="3"/>
      <c r="O813" s="3" t="b">
        <f>AND(Table1689106[[#This Row],[Measured Value]]&gt;Table1689106[[#This Row],[Mean Value]],D812&gt;E812,D811&gt;E811,D810&gt;E810,D809&gt;E809,D808&gt;E808,D807&gt;E807,D806&gt;E806)</f>
        <v>1</v>
      </c>
      <c r="P813" s="3" t="b">
        <f>AND(Table1689106[[#This Row],[Measured Value]]&lt;Table1689106[[#This Row],[Mean Value]],D812&lt;E812,D811&lt;E811,D810&lt;E810,D809&lt;E809,D808&lt;E808,D807&lt;E807,D806&lt;E806)</f>
        <v>0</v>
      </c>
      <c r="Q813" s="3" t="b">
        <f>AND(Table1689106[[#This Row],[Measured Value]]&gt;E812,E812&gt;E811,E811&gt;E810,E810&gt;E809,E809&gt;E808)</f>
        <v>0</v>
      </c>
      <c r="R813" s="3" t="b">
        <f>AND(Table1689106[[#This Row],[Measured Value]]&lt;E812,E812&lt;E811,E811&lt;E810,E810&lt;E809,E809&lt;E808)</f>
        <v>0</v>
      </c>
      <c r="S813" s="3" t="b">
        <f>AND(Table1689106[[#This Row],[Measured Value]]&gt;E812,E812&lt;E811,E811&gt;E810,E810&lt;E809,E809&gt;E808,E808&lt;E807,E807&gt;E806,E806&lt;E805,E805&gt;E804,E804&lt;E803,E803&gt;E802,E802&lt;E801,E801&gt;E800)</f>
        <v>0</v>
      </c>
      <c r="T813" s="3" t="b">
        <f>AND(Table1689106[[#This Row],[Measured Value]]&lt;F812,F812&gt;F811,F811&lt;F810,F810&gt;F809,F809&lt;F808,F808&gt;F807,F807&lt;F806,F806&gt;F805,F805&lt;F804,F804&gt;F803,F803&lt;F802,F802&gt;F801,F801&lt;F800)</f>
        <v>0</v>
      </c>
    </row>
    <row r="814" spans="1:20" x14ac:dyDescent="0.25">
      <c r="A814" s="2">
        <v>43397</v>
      </c>
      <c r="B814" s="17">
        <v>1358</v>
      </c>
      <c r="C814" s="21" t="s">
        <v>31</v>
      </c>
      <c r="D814" s="25">
        <v>3.52</v>
      </c>
      <c r="E814" s="22">
        <f>'[1]pH meter #2__083118AM'!$O$2</f>
        <v>3.5073563535911592</v>
      </c>
      <c r="F8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43397.581944444442</v>
      </c>
      <c r="G814" s="6">
        <f>Table1689106[[#This Row],[Mean Value]]+$V$2</f>
        <v>3.527303060242065</v>
      </c>
      <c r="H814" s="6">
        <f>Table1689106[[#This Row],[Mean Value]]-$V$2</f>
        <v>3.4874096469402533</v>
      </c>
      <c r="I814" s="26">
        <f>Table1689106[[#This Row],[Mean Value]]+$W$2</f>
        <v>3.5472497668929703</v>
      </c>
      <c r="J814" s="26">
        <f>Table1689106[[#This Row],[Mean Value]]-($W$2)</f>
        <v>3.467462940289348</v>
      </c>
      <c r="K814" s="8">
        <f>Table1689106[[#This Row],[Mean Value]]+$X$2</f>
        <v>3.5671964735438761</v>
      </c>
      <c r="L814" s="9">
        <f>Table1689106[[#This Row],[Mean Value]]-$X$2</f>
        <v>3.4475162336384422</v>
      </c>
      <c r="M814" s="23" t="str">
        <f t="array" ref="M814">IF(OR(D814&lt;$AF$2, D814&gt;$AE$2), "Yes", "No")</f>
        <v>No</v>
      </c>
      <c r="N814" s="3"/>
      <c r="O814" s="3" t="b">
        <f>AND(Table1689106[[#This Row],[Measured Value]]&gt;Table1689106[[#This Row],[Mean Value]],D813&gt;E813,D812&gt;E812,D811&gt;E811,D810&gt;E810,D809&gt;E809,D808&gt;E808,D807&gt;E807)</f>
        <v>1</v>
      </c>
      <c r="P814" s="3" t="b">
        <f>AND(Table1689106[[#This Row],[Measured Value]]&lt;Table1689106[[#This Row],[Mean Value]],D813&lt;E813,D812&lt;E812,D811&lt;E811,D810&lt;E810,D809&lt;E809,D808&lt;E808,D807&lt;E807)</f>
        <v>0</v>
      </c>
      <c r="Q814" s="3" t="b">
        <f>AND(Table1689106[[#This Row],[Measured Value]]&gt;E813,E813&gt;E812,E812&gt;E811,E811&gt;E810,E810&gt;E809)</f>
        <v>0</v>
      </c>
      <c r="R814" s="3" t="b">
        <f>AND(Table1689106[[#This Row],[Measured Value]]&lt;E813,E813&lt;E812,E812&lt;E811,E811&lt;E810,E810&lt;E809)</f>
        <v>0</v>
      </c>
      <c r="S814" s="3" t="b">
        <f>AND(Table1689106[[#This Row],[Measured Value]]&gt;E813,E813&lt;E812,E812&gt;E811,E811&lt;E810,E810&gt;E809,E809&lt;E808,E808&gt;E807,E807&lt;E806,E806&gt;E805,E805&lt;E804,E804&gt;E803,E803&lt;E802,E802&gt;E801)</f>
        <v>0</v>
      </c>
      <c r="T814" s="3" t="b">
        <f>AND(Table1689106[[#This Row],[Measured Value]]&lt;F813,F813&gt;F812,F812&lt;F811,F811&gt;F810,F810&lt;F809,F809&gt;F808,F808&lt;F807,F807&gt;F806,F806&lt;F805,F805&gt;F804,F804&lt;F803,F803&gt;F802,F802&lt;F801)</f>
        <v>0</v>
      </c>
    </row>
    <row r="815" spans="1:20" x14ac:dyDescent="0.25">
      <c r="A815" s="2">
        <v>43397</v>
      </c>
      <c r="B815" s="17">
        <v>1416</v>
      </c>
      <c r="C815" s="21" t="s">
        <v>54</v>
      </c>
      <c r="D815" s="25">
        <v>3.5</v>
      </c>
      <c r="E815" s="22">
        <f>'[1]pH meter #2__083118AM'!$O$2</f>
        <v>3.5073563535911592</v>
      </c>
      <c r="F8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43397.594444444447</v>
      </c>
      <c r="G815" s="6">
        <f>Table1689106[[#This Row],[Mean Value]]+$V$2</f>
        <v>3.527303060242065</v>
      </c>
      <c r="H815" s="6">
        <f>Table1689106[[#This Row],[Mean Value]]-$V$2</f>
        <v>3.4874096469402533</v>
      </c>
      <c r="I815" s="26">
        <f>Table1689106[[#This Row],[Mean Value]]+$W$2</f>
        <v>3.5472497668929703</v>
      </c>
      <c r="J815" s="26">
        <f>Table1689106[[#This Row],[Mean Value]]-($W$2)</f>
        <v>3.467462940289348</v>
      </c>
      <c r="K815" s="8">
        <f>Table1689106[[#This Row],[Mean Value]]+$X$2</f>
        <v>3.5671964735438761</v>
      </c>
      <c r="L815" s="9">
        <f>Table1689106[[#This Row],[Mean Value]]-$X$2</f>
        <v>3.4475162336384422</v>
      </c>
      <c r="M815" s="23" t="str">
        <f t="array" ref="M815">IF(OR(D815&lt;$AF$2, D815&gt;$AE$2), "Yes", "No")</f>
        <v>No</v>
      </c>
      <c r="N815" s="3"/>
      <c r="O815" s="3" t="b">
        <f>AND(Table1689106[[#This Row],[Measured Value]]&gt;Table1689106[[#This Row],[Mean Value]],D814&gt;E814,D813&gt;E813,D812&gt;E812,D811&gt;E811,D810&gt;E810,D809&gt;E809,D808&gt;E808)</f>
        <v>0</v>
      </c>
      <c r="P815" s="3" t="b">
        <f>AND(Table1689106[[#This Row],[Measured Value]]&lt;Table1689106[[#This Row],[Mean Value]],D814&lt;E814,D813&lt;E813,D812&lt;E812,D811&lt;E811,D810&lt;E810,D809&lt;E809,D808&lt;E808)</f>
        <v>0</v>
      </c>
      <c r="Q815" s="3" t="b">
        <f>AND(Table1689106[[#This Row],[Measured Value]]&gt;E814,E814&gt;E813,E813&gt;E812,E812&gt;E811,E811&gt;E810)</f>
        <v>0</v>
      </c>
      <c r="R815" s="3" t="b">
        <f>AND(Table1689106[[#This Row],[Measured Value]]&lt;E814,E814&lt;E813,E813&lt;E812,E812&lt;E811,E811&lt;E810)</f>
        <v>0</v>
      </c>
      <c r="S815" s="3" t="b">
        <f>AND(Table1689106[[#This Row],[Measured Value]]&gt;E814,E814&lt;E813,E813&gt;E812,E812&lt;E811,E811&gt;E810,E810&lt;E809,E809&gt;E808,E808&lt;E807,E807&gt;E806,E806&lt;E805,E805&gt;E804,E804&lt;E803,E803&gt;E802)</f>
        <v>0</v>
      </c>
      <c r="T815" s="3" t="b">
        <f>AND(Table1689106[[#This Row],[Measured Value]]&lt;F814,F814&gt;F813,F813&lt;F812,F812&gt;F811,F811&lt;F810,F810&gt;F809,F809&lt;F808,F808&gt;F807,F807&lt;F806,F806&gt;F805,F805&lt;F804,F804&gt;F803,F803&lt;F802)</f>
        <v>0</v>
      </c>
    </row>
    <row r="816" spans="1:20" x14ac:dyDescent="0.25">
      <c r="A816" s="2">
        <v>43397</v>
      </c>
      <c r="B816" s="17">
        <v>1422</v>
      </c>
      <c r="C816" s="21" t="s">
        <v>31</v>
      </c>
      <c r="D816" s="25">
        <v>3.52</v>
      </c>
      <c r="E816" s="22">
        <f>'[1]pH meter #2__083118AM'!$O$2</f>
        <v>3.5073563535911592</v>
      </c>
      <c r="F8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43397.598611111112</v>
      </c>
      <c r="G816" s="6">
        <f>Table1689106[[#This Row],[Mean Value]]+$V$2</f>
        <v>3.527303060242065</v>
      </c>
      <c r="H816" s="6">
        <f>Table1689106[[#This Row],[Mean Value]]-$V$2</f>
        <v>3.4874096469402533</v>
      </c>
      <c r="I816" s="26">
        <f>Table1689106[[#This Row],[Mean Value]]+$W$2</f>
        <v>3.5472497668929703</v>
      </c>
      <c r="J816" s="26">
        <f>Table1689106[[#This Row],[Mean Value]]-($W$2)</f>
        <v>3.467462940289348</v>
      </c>
      <c r="K816" s="8">
        <f>Table1689106[[#This Row],[Mean Value]]+$X$2</f>
        <v>3.5671964735438761</v>
      </c>
      <c r="L816" s="9">
        <f>Table1689106[[#This Row],[Mean Value]]-$X$2</f>
        <v>3.4475162336384422</v>
      </c>
      <c r="M816" s="23" t="str">
        <f t="array" ref="M816">IF(OR(D816&lt;$AF$2, D816&gt;$AE$2), "Yes", "No")</f>
        <v>No</v>
      </c>
      <c r="N816" s="3"/>
      <c r="O816" s="3" t="b">
        <f>AND(Table1689106[[#This Row],[Measured Value]]&gt;Table1689106[[#This Row],[Mean Value]],D815&gt;E815,D814&gt;E814,D813&gt;E813,D812&gt;E812,D811&gt;E811,D810&gt;E810,D809&gt;E809)</f>
        <v>0</v>
      </c>
      <c r="P816" s="3" t="b">
        <f>AND(Table1689106[[#This Row],[Measured Value]]&lt;Table1689106[[#This Row],[Mean Value]],D815&lt;E815,D814&lt;E814,D813&lt;E813,D812&lt;E812,D811&lt;E811,D810&lt;E810,D809&lt;E809)</f>
        <v>0</v>
      </c>
      <c r="Q816" s="3" t="b">
        <f>AND(Table1689106[[#This Row],[Measured Value]]&gt;E815,E815&gt;E814,E814&gt;E813,E813&gt;E812,E812&gt;E811)</f>
        <v>0</v>
      </c>
      <c r="R816" s="3" t="b">
        <f>AND(Table1689106[[#This Row],[Measured Value]]&lt;E815,E815&lt;E814,E814&lt;E813,E813&lt;E812,E812&lt;E811)</f>
        <v>0</v>
      </c>
      <c r="S816" s="3" t="b">
        <f>AND(Table1689106[[#This Row],[Measured Value]]&gt;E815,E815&lt;E814,E814&gt;E813,E813&lt;E812,E812&gt;E811,E811&lt;E810,E810&gt;E809,E809&lt;E808,E808&gt;E807,E807&lt;E806,E806&gt;E805,E805&lt;E804,E804&gt;E803)</f>
        <v>0</v>
      </c>
      <c r="T816" s="3" t="b">
        <f>AND(Table1689106[[#This Row],[Measured Value]]&lt;F815,F815&gt;F814,F814&lt;F813,F813&gt;F812,F812&lt;F811,F811&gt;F810,F810&lt;F809,F809&gt;F808,F808&lt;F807,F807&gt;F806,F806&lt;F805,F805&gt;F804,F804&lt;F803)</f>
        <v>0</v>
      </c>
    </row>
    <row r="817" spans="1:20" x14ac:dyDescent="0.25">
      <c r="A817" s="2">
        <v>43397</v>
      </c>
      <c r="B817" s="17">
        <v>1604</v>
      </c>
      <c r="C817" s="21" t="s">
        <v>34</v>
      </c>
      <c r="D817" s="25">
        <v>3.51</v>
      </c>
      <c r="E817" s="22">
        <f>'[1]pH meter #2__083118AM'!$O$2</f>
        <v>3.5073563535911592</v>
      </c>
      <c r="F8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43397.669444444444</v>
      </c>
      <c r="G817" s="6">
        <f>Table1689106[[#This Row],[Mean Value]]+$V$2</f>
        <v>3.527303060242065</v>
      </c>
      <c r="H817" s="6">
        <f>Table1689106[[#This Row],[Mean Value]]-$V$2</f>
        <v>3.4874096469402533</v>
      </c>
      <c r="I817" s="26">
        <f>Table1689106[[#This Row],[Mean Value]]+$W$2</f>
        <v>3.5472497668929703</v>
      </c>
      <c r="J817" s="26">
        <f>Table1689106[[#This Row],[Mean Value]]-($W$2)</f>
        <v>3.467462940289348</v>
      </c>
      <c r="K817" s="8">
        <f>Table1689106[[#This Row],[Mean Value]]+$X$2</f>
        <v>3.5671964735438761</v>
      </c>
      <c r="L817" s="9">
        <f>Table1689106[[#This Row],[Mean Value]]-$X$2</f>
        <v>3.4475162336384422</v>
      </c>
      <c r="M817" s="23" t="str">
        <f t="array" ref="M817">IF(OR(D817&lt;$AF$2, D817&gt;$AE$2), "Yes", "No")</f>
        <v>No</v>
      </c>
      <c r="N817" s="3"/>
      <c r="O817" s="3" t="b">
        <f>AND(Table1689106[[#This Row],[Measured Value]]&gt;Table1689106[[#This Row],[Mean Value]],D816&gt;E816,D815&gt;E815,D814&gt;E814,D813&gt;E813,D812&gt;E812,D811&gt;E811,D810&gt;E810)</f>
        <v>0</v>
      </c>
      <c r="P817" s="3" t="b">
        <f>AND(Table1689106[[#This Row],[Measured Value]]&lt;Table1689106[[#This Row],[Mean Value]],D816&lt;E816,D815&lt;E815,D814&lt;E814,D813&lt;E813,D812&lt;E812,D811&lt;E811,D810&lt;E810)</f>
        <v>0</v>
      </c>
      <c r="Q817" s="3" t="b">
        <f>AND(Table1689106[[#This Row],[Measured Value]]&gt;E816,E816&gt;E815,E815&gt;E814,E814&gt;E813,E813&gt;E812)</f>
        <v>0</v>
      </c>
      <c r="R817" s="3" t="b">
        <f>AND(Table1689106[[#This Row],[Measured Value]]&lt;E816,E816&lt;E815,E815&lt;E814,E814&lt;E813,E813&lt;E812)</f>
        <v>0</v>
      </c>
      <c r="S817" s="3" t="b">
        <f>AND(Table1689106[[#This Row],[Measured Value]]&gt;E816,E816&lt;E815,E815&gt;E814,E814&lt;E813,E813&gt;E812,E812&lt;E811,E811&gt;E810,E810&lt;E809,E809&gt;E808,E808&lt;E807,E807&gt;E806,E806&lt;E805,E805&gt;E804)</f>
        <v>0</v>
      </c>
      <c r="T817" s="3" t="b">
        <f>AND(Table1689106[[#This Row],[Measured Value]]&lt;F816,F816&gt;F815,F815&lt;F814,F814&gt;F813,F813&lt;F812,F812&gt;F811,F811&lt;F810,F810&gt;F809,F809&lt;F808,F808&gt;F807,F807&lt;F806,F806&gt;F805,F805&lt;F804)</f>
        <v>0</v>
      </c>
    </row>
    <row r="818" spans="1:20" x14ac:dyDescent="0.25">
      <c r="A818" s="2">
        <v>43397</v>
      </c>
      <c r="B818" s="17">
        <v>1650</v>
      </c>
      <c r="C818" s="21" t="s">
        <v>34</v>
      </c>
      <c r="D818" s="25">
        <v>3.5</v>
      </c>
      <c r="E818" s="22">
        <f>'[1]pH meter #2__083118AM'!$O$2</f>
        <v>3.5073563535911592</v>
      </c>
      <c r="F8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43397.701388888891</v>
      </c>
      <c r="G818" s="6">
        <f>Table1689106[[#This Row],[Mean Value]]+$V$2</f>
        <v>3.527303060242065</v>
      </c>
      <c r="H818" s="6">
        <f>Table1689106[[#This Row],[Mean Value]]-$V$2</f>
        <v>3.4874096469402533</v>
      </c>
      <c r="I818" s="26">
        <f>Table1689106[[#This Row],[Mean Value]]+$W$2</f>
        <v>3.5472497668929703</v>
      </c>
      <c r="J818" s="26">
        <f>Table1689106[[#This Row],[Mean Value]]-($W$2)</f>
        <v>3.467462940289348</v>
      </c>
      <c r="K818" s="8">
        <f>Table1689106[[#This Row],[Mean Value]]+$X$2</f>
        <v>3.5671964735438761</v>
      </c>
      <c r="L818" s="9">
        <f>Table1689106[[#This Row],[Mean Value]]-$X$2</f>
        <v>3.4475162336384422</v>
      </c>
      <c r="M818" s="23" t="str">
        <f t="array" ref="M818">IF(OR(D818&lt;$AF$2, D818&gt;$AE$2), "Yes", "No")</f>
        <v>No</v>
      </c>
      <c r="N818" s="3"/>
      <c r="O818" s="3" t="b">
        <f>AND(Table1689106[[#This Row],[Measured Value]]&gt;Table1689106[[#This Row],[Mean Value]],D817&gt;E817,D816&gt;E816,D815&gt;E815,D814&gt;E814,D813&gt;E813,D812&gt;E812,D811&gt;E811)</f>
        <v>0</v>
      </c>
      <c r="P818" s="3" t="b">
        <f>AND(Table1689106[[#This Row],[Measured Value]]&lt;Table1689106[[#This Row],[Mean Value]],D817&lt;E817,D816&lt;E816,D815&lt;E815,D814&lt;E814,D813&lt;E813,D812&lt;E812,D811&lt;E811)</f>
        <v>0</v>
      </c>
      <c r="Q818" s="3" t="b">
        <f>AND(Table1689106[[#This Row],[Measured Value]]&gt;E817,E817&gt;E816,E816&gt;E815,E815&gt;E814,E814&gt;E813)</f>
        <v>0</v>
      </c>
      <c r="R818" s="3" t="b">
        <f>AND(Table1689106[[#This Row],[Measured Value]]&lt;E817,E817&lt;E816,E816&lt;E815,E815&lt;E814,E814&lt;E813)</f>
        <v>0</v>
      </c>
      <c r="S818" s="3" t="b">
        <f>AND(Table1689106[[#This Row],[Measured Value]]&gt;E817,E817&lt;E816,E816&gt;E815,E815&lt;E814,E814&gt;E813,E813&lt;E812,E812&gt;E811,E811&lt;E810,E810&gt;E809,E809&lt;E808,E808&gt;E807,E807&lt;E806,E806&gt;E805)</f>
        <v>0</v>
      </c>
      <c r="T818" s="3" t="b">
        <f>AND(Table1689106[[#This Row],[Measured Value]]&lt;F817,F817&gt;F816,F816&lt;F815,F815&gt;F814,F814&lt;F813,F813&gt;F812,F812&lt;F811,F811&gt;F810,F810&lt;F809,F809&gt;F808,F808&lt;F807,F807&gt;F806,F806&lt;F805)</f>
        <v>0</v>
      </c>
    </row>
    <row r="819" spans="1:20" x14ac:dyDescent="0.25">
      <c r="A819" s="2">
        <v>43397</v>
      </c>
      <c r="B819" s="17">
        <v>1804</v>
      </c>
      <c r="C819" s="21" t="s">
        <v>34</v>
      </c>
      <c r="D819" s="25">
        <v>3.5</v>
      </c>
      <c r="E819" s="22">
        <f>'[1]pH meter #2__083118AM'!$O$2</f>
        <v>3.5073563535911592</v>
      </c>
      <c r="F8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43397.75277777778</v>
      </c>
      <c r="G819" s="6">
        <f>Table1689106[[#This Row],[Mean Value]]+$V$2</f>
        <v>3.527303060242065</v>
      </c>
      <c r="H819" s="6">
        <f>Table1689106[[#This Row],[Mean Value]]-$V$2</f>
        <v>3.4874096469402533</v>
      </c>
      <c r="I819" s="26">
        <f>Table1689106[[#This Row],[Mean Value]]+$W$2</f>
        <v>3.5472497668929703</v>
      </c>
      <c r="J819" s="26">
        <f>Table1689106[[#This Row],[Mean Value]]-($W$2)</f>
        <v>3.467462940289348</v>
      </c>
      <c r="K819" s="8">
        <f>Table1689106[[#This Row],[Mean Value]]+$X$2</f>
        <v>3.5671964735438761</v>
      </c>
      <c r="L819" s="9">
        <f>Table1689106[[#This Row],[Mean Value]]-$X$2</f>
        <v>3.4475162336384422</v>
      </c>
      <c r="M819" s="23" t="str">
        <f t="array" ref="M819">IF(OR(D819&lt;$AF$2, D819&gt;$AE$2), "Yes", "No")</f>
        <v>No</v>
      </c>
      <c r="N819" s="3"/>
      <c r="O819" s="3" t="b">
        <f>AND(Table1689106[[#This Row],[Measured Value]]&gt;Table1689106[[#This Row],[Mean Value]],D818&gt;E818,D817&gt;E817,D816&gt;E816,D815&gt;E815,D814&gt;E814,D813&gt;E813,D812&gt;E812)</f>
        <v>0</v>
      </c>
      <c r="P819" s="3" t="b">
        <f>AND(Table1689106[[#This Row],[Measured Value]]&lt;Table1689106[[#This Row],[Mean Value]],D818&lt;E818,D817&lt;E817,D816&lt;E816,D815&lt;E815,D814&lt;E814,D813&lt;E813,D812&lt;E812)</f>
        <v>0</v>
      </c>
      <c r="Q819" s="3" t="b">
        <f>AND(Table1689106[[#This Row],[Measured Value]]&gt;E818,E818&gt;E817,E817&gt;E816,E816&gt;E815,E815&gt;E814)</f>
        <v>0</v>
      </c>
      <c r="R819" s="3" t="b">
        <f>AND(Table1689106[[#This Row],[Measured Value]]&lt;E818,E818&lt;E817,E817&lt;E816,E816&lt;E815,E815&lt;E814)</f>
        <v>0</v>
      </c>
      <c r="S819" s="3" t="b">
        <f>AND(Table1689106[[#This Row],[Measured Value]]&gt;E818,E818&lt;E817,E817&gt;E816,E816&lt;E815,E815&gt;E814,E814&lt;E813,E813&gt;E812,E812&lt;E811,E811&gt;E810,E810&lt;E809,E809&gt;E808,E808&lt;E807,E807&gt;E806)</f>
        <v>0</v>
      </c>
      <c r="T819" s="3" t="b">
        <f>AND(Table1689106[[#This Row],[Measured Value]]&lt;F818,F818&gt;F817,F817&lt;F816,F816&gt;F815,F815&lt;F814,F814&gt;F813,F813&lt;F812,F812&gt;F811,F811&lt;F810,F810&gt;F809,F809&lt;F808,F808&gt;F807,F807&lt;F806)</f>
        <v>0</v>
      </c>
    </row>
    <row r="820" spans="1:20" x14ac:dyDescent="0.25">
      <c r="A820" s="2">
        <v>43397</v>
      </c>
      <c r="B820" s="17">
        <v>1841</v>
      </c>
      <c r="C820" s="21" t="s">
        <v>34</v>
      </c>
      <c r="D820" s="25">
        <v>3.5</v>
      </c>
      <c r="E820" s="22">
        <f>'[1]pH meter #2__083118AM'!$O$2</f>
        <v>3.5073563535911592</v>
      </c>
      <c r="F8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43397.77847222222</v>
      </c>
      <c r="G820" s="6">
        <f>Table1689106[[#This Row],[Mean Value]]+$V$2</f>
        <v>3.527303060242065</v>
      </c>
      <c r="H820" s="6">
        <f>Table1689106[[#This Row],[Mean Value]]-$V$2</f>
        <v>3.4874096469402533</v>
      </c>
      <c r="I820" s="26">
        <f>Table1689106[[#This Row],[Mean Value]]+$W$2</f>
        <v>3.5472497668929703</v>
      </c>
      <c r="J820" s="26">
        <f>Table1689106[[#This Row],[Mean Value]]-($W$2)</f>
        <v>3.467462940289348</v>
      </c>
      <c r="K820" s="8">
        <f>Table1689106[[#This Row],[Mean Value]]+$X$2</f>
        <v>3.5671964735438761</v>
      </c>
      <c r="L820" s="9">
        <f>Table1689106[[#This Row],[Mean Value]]-$X$2</f>
        <v>3.4475162336384422</v>
      </c>
      <c r="M820" s="23" t="str">
        <f t="array" ref="M820">IF(OR(D820&lt;$AF$2, D820&gt;$AE$2), "Yes", "No")</f>
        <v>No</v>
      </c>
      <c r="N820" s="3"/>
      <c r="O820" s="3" t="b">
        <f>AND(Table1689106[[#This Row],[Measured Value]]&gt;Table1689106[[#This Row],[Mean Value]],D819&gt;E819,D818&gt;E818,D817&gt;E817,D816&gt;E816,D815&gt;E815,D814&gt;E814,D813&gt;E813)</f>
        <v>0</v>
      </c>
      <c r="P820" s="3" t="b">
        <f>AND(Table1689106[[#This Row],[Measured Value]]&lt;Table1689106[[#This Row],[Mean Value]],D819&lt;E819,D818&lt;E818,D817&lt;E817,D816&lt;E816,D815&lt;E815,D814&lt;E814,D813&lt;E813)</f>
        <v>0</v>
      </c>
      <c r="Q820" s="3" t="b">
        <f>AND(Table1689106[[#This Row],[Measured Value]]&gt;E819,E819&gt;E818,E818&gt;E817,E817&gt;E816,E816&gt;E815)</f>
        <v>0</v>
      </c>
      <c r="R820" s="3" t="b">
        <f>AND(Table1689106[[#This Row],[Measured Value]]&lt;E819,E819&lt;E818,E818&lt;E817,E817&lt;E816,E816&lt;E815)</f>
        <v>0</v>
      </c>
      <c r="S820" s="3" t="b">
        <f>AND(Table1689106[[#This Row],[Measured Value]]&gt;E819,E819&lt;E818,E818&gt;E817,E817&lt;E816,E816&gt;E815,E815&lt;E814,E814&gt;E813,E813&lt;E812,E812&gt;E811,E811&lt;E810,E810&gt;E809,E809&lt;E808,E808&gt;E807)</f>
        <v>0</v>
      </c>
      <c r="T820" s="3" t="b">
        <f>AND(Table1689106[[#This Row],[Measured Value]]&lt;F819,F819&gt;F818,F818&lt;F817,F817&gt;F816,F816&lt;F815,F815&gt;F814,F814&lt;F813,F813&gt;F812,F812&lt;F811,F811&gt;F810,F810&lt;F809,F809&gt;F808,F808&lt;F807)</f>
        <v>0</v>
      </c>
    </row>
    <row r="821" spans="1:20" x14ac:dyDescent="0.25">
      <c r="A821" s="2">
        <v>43397</v>
      </c>
      <c r="B821" s="17">
        <v>1900</v>
      </c>
      <c r="C821" s="21" t="s">
        <v>38</v>
      </c>
      <c r="D821" s="25">
        <v>3.49</v>
      </c>
      <c r="E821" s="22">
        <f>'[1]pH meter #2__083118AM'!$O$2</f>
        <v>3.5073563535911592</v>
      </c>
      <c r="F8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43397.791666666664</v>
      </c>
      <c r="G821" s="6">
        <f>Table1689106[[#This Row],[Mean Value]]+$V$2</f>
        <v>3.527303060242065</v>
      </c>
      <c r="H821" s="6">
        <f>Table1689106[[#This Row],[Mean Value]]-$V$2</f>
        <v>3.4874096469402533</v>
      </c>
      <c r="I821" s="26">
        <f>Table1689106[[#This Row],[Mean Value]]+$W$2</f>
        <v>3.5472497668929703</v>
      </c>
      <c r="J821" s="26">
        <f>Table1689106[[#This Row],[Mean Value]]-($W$2)</f>
        <v>3.467462940289348</v>
      </c>
      <c r="K821" s="8">
        <f>Table1689106[[#This Row],[Mean Value]]+$X$2</f>
        <v>3.5671964735438761</v>
      </c>
      <c r="L821" s="9">
        <f>Table1689106[[#This Row],[Mean Value]]-$X$2</f>
        <v>3.4475162336384422</v>
      </c>
      <c r="M821" s="23" t="str">
        <f t="array" ref="M821">IF(OR(D821&lt;$AF$2, D821&gt;$AE$2), "Yes", "No")</f>
        <v>No</v>
      </c>
      <c r="N821" s="3"/>
      <c r="O821" s="3" t="b">
        <f>AND(Table1689106[[#This Row],[Measured Value]]&gt;Table1689106[[#This Row],[Mean Value]],D820&gt;E820,D819&gt;E819,D818&gt;E818,D817&gt;E817,D816&gt;E816,D815&gt;E815,D814&gt;E814)</f>
        <v>0</v>
      </c>
      <c r="P821" s="3" t="b">
        <f>AND(Table1689106[[#This Row],[Measured Value]]&lt;Table1689106[[#This Row],[Mean Value]],D820&lt;E820,D819&lt;E819,D818&lt;E818,D817&lt;E817,D816&lt;E816,D815&lt;E815,D814&lt;E814)</f>
        <v>0</v>
      </c>
      <c r="Q821" s="3" t="b">
        <f>AND(Table1689106[[#This Row],[Measured Value]]&gt;E820,E820&gt;E819,E819&gt;E818,E818&gt;E817,E817&gt;E816)</f>
        <v>0</v>
      </c>
      <c r="R821" s="3" t="b">
        <f>AND(Table1689106[[#This Row],[Measured Value]]&lt;E820,E820&lt;E819,E819&lt;E818,E818&lt;E817,E817&lt;E816)</f>
        <v>0</v>
      </c>
      <c r="S821" s="3" t="b">
        <f>AND(Table1689106[[#This Row],[Measured Value]]&gt;E820,E820&lt;E819,E819&gt;E818,E818&lt;E817,E817&gt;E816,E816&lt;E815,E815&gt;E814,E814&lt;E813,E813&gt;E812,E812&lt;E811,E811&gt;E810,E810&lt;E809,E809&gt;E808)</f>
        <v>0</v>
      </c>
      <c r="T821" s="3" t="b">
        <f>AND(Table1689106[[#This Row],[Measured Value]]&lt;F820,F820&gt;F819,F819&lt;F818,F818&gt;F817,F817&lt;F816,F816&gt;F815,F815&lt;F814,F814&gt;F813,F813&lt;F812,F812&gt;F811,F811&lt;F810,F810&gt;F809,F809&lt;F808)</f>
        <v>0</v>
      </c>
    </row>
    <row r="822" spans="1:20" x14ac:dyDescent="0.25">
      <c r="A822" s="2">
        <v>43397</v>
      </c>
      <c r="B822" s="17">
        <v>1936</v>
      </c>
      <c r="C822" s="21" t="s">
        <v>26</v>
      </c>
      <c r="D822" s="25">
        <v>3.49</v>
      </c>
      <c r="E822" s="22">
        <f>'[1]pH meter #2__083118AM'!$O$2</f>
        <v>3.5073563535911592</v>
      </c>
      <c r="F8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43397.816666666666</v>
      </c>
      <c r="G822" s="6">
        <f>Table1689106[[#This Row],[Mean Value]]+$V$2</f>
        <v>3.527303060242065</v>
      </c>
      <c r="H822" s="6">
        <f>Table1689106[[#This Row],[Mean Value]]-$V$2</f>
        <v>3.4874096469402533</v>
      </c>
      <c r="I822" s="26">
        <f>Table1689106[[#This Row],[Mean Value]]+$W$2</f>
        <v>3.5472497668929703</v>
      </c>
      <c r="J822" s="26">
        <f>Table1689106[[#This Row],[Mean Value]]-($W$2)</f>
        <v>3.467462940289348</v>
      </c>
      <c r="K822" s="8">
        <f>Table1689106[[#This Row],[Mean Value]]+$X$2</f>
        <v>3.5671964735438761</v>
      </c>
      <c r="L822" s="9">
        <f>Table1689106[[#This Row],[Mean Value]]-$X$2</f>
        <v>3.4475162336384422</v>
      </c>
      <c r="M822" s="23" t="str">
        <f t="array" ref="M822">IF(OR(D822&lt;$AF$2, D822&gt;$AE$2), "Yes", "No")</f>
        <v>No</v>
      </c>
      <c r="N822" s="3"/>
      <c r="O822" s="3" t="b">
        <f>AND(Table1689106[[#This Row],[Measured Value]]&gt;Table1689106[[#This Row],[Mean Value]],D821&gt;E821,D820&gt;E820,D819&gt;E819,D818&gt;E818,D817&gt;E817,D816&gt;E816,D815&gt;E815)</f>
        <v>0</v>
      </c>
      <c r="P822" s="3" t="b">
        <f>AND(Table1689106[[#This Row],[Measured Value]]&lt;Table1689106[[#This Row],[Mean Value]],D821&lt;E821,D820&lt;E820,D819&lt;E819,D818&lt;E818,D817&lt;E817,D816&lt;E816,D815&lt;E815)</f>
        <v>0</v>
      </c>
      <c r="Q822" s="3" t="b">
        <f>AND(Table1689106[[#This Row],[Measured Value]]&gt;E821,E821&gt;E820,E820&gt;E819,E819&gt;E818,E818&gt;E817)</f>
        <v>0</v>
      </c>
      <c r="R822" s="3" t="b">
        <f>AND(Table1689106[[#This Row],[Measured Value]]&lt;E821,E821&lt;E820,E820&lt;E819,E819&lt;E818,E818&lt;E817)</f>
        <v>0</v>
      </c>
      <c r="S822" s="3" t="b">
        <f>AND(Table1689106[[#This Row],[Measured Value]]&gt;E821,E821&lt;E820,E820&gt;E819,E819&lt;E818,E818&gt;E817,E817&lt;E816,E816&gt;E815,E815&lt;E814,E814&gt;E813,E813&lt;E812,E812&gt;E811,E811&lt;E810,E810&gt;E809)</f>
        <v>0</v>
      </c>
      <c r="T822" s="3" t="b">
        <f>AND(Table1689106[[#This Row],[Measured Value]]&lt;F821,F821&gt;F820,F820&lt;F819,F819&gt;F818,F818&lt;F817,F817&gt;F816,F816&lt;F815,F815&gt;F814,F814&lt;F813,F813&gt;F812,F812&lt;F811,F811&gt;F810,F810&lt;F809)</f>
        <v>0</v>
      </c>
    </row>
    <row r="823" spans="1:20" x14ac:dyDescent="0.25">
      <c r="A823" s="2">
        <v>43398</v>
      </c>
      <c r="B823" s="17">
        <v>609</v>
      </c>
      <c r="C823" s="21" t="s">
        <v>31</v>
      </c>
      <c r="D823" s="25">
        <v>3.52</v>
      </c>
      <c r="E823" s="22">
        <f>'[1]pH meter #2__083118AM'!$O$2</f>
        <v>3.5073563535911592</v>
      </c>
      <c r="F8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43398.256249999999</v>
      </c>
      <c r="G823" s="6">
        <f>Table1689106[[#This Row],[Mean Value]]+$V$2</f>
        <v>3.527303060242065</v>
      </c>
      <c r="H823" s="6">
        <f>Table1689106[[#This Row],[Mean Value]]-$V$2</f>
        <v>3.4874096469402533</v>
      </c>
      <c r="I823" s="26">
        <f>Table1689106[[#This Row],[Mean Value]]+$W$2</f>
        <v>3.5472497668929703</v>
      </c>
      <c r="J823" s="26">
        <f>Table1689106[[#This Row],[Mean Value]]-($W$2)</f>
        <v>3.467462940289348</v>
      </c>
      <c r="K823" s="8">
        <f>Table1689106[[#This Row],[Mean Value]]+$X$2</f>
        <v>3.5671964735438761</v>
      </c>
      <c r="L823" s="9">
        <f>Table1689106[[#This Row],[Mean Value]]-$X$2</f>
        <v>3.4475162336384422</v>
      </c>
      <c r="M823" s="23" t="str">
        <f t="array" ref="M823">IF(OR(D823&lt;$AF$2, D823&gt;$AE$2), "Yes", "No")</f>
        <v>No</v>
      </c>
      <c r="N823" s="3"/>
      <c r="O823" s="3" t="b">
        <f>AND(Table1689106[[#This Row],[Measured Value]]&gt;Table1689106[[#This Row],[Mean Value]],D822&gt;E822,D821&gt;E821,D820&gt;E820,D819&gt;E819,D818&gt;E818,D817&gt;E817,D816&gt;E816)</f>
        <v>0</v>
      </c>
      <c r="P823" s="3" t="b">
        <f>AND(Table1689106[[#This Row],[Measured Value]]&lt;Table1689106[[#This Row],[Mean Value]],D822&lt;E822,D821&lt;E821,D820&lt;E820,D819&lt;E819,D818&lt;E818,D817&lt;E817,D816&lt;E816)</f>
        <v>0</v>
      </c>
      <c r="Q823" s="3" t="b">
        <f>AND(Table1689106[[#This Row],[Measured Value]]&gt;E822,E822&gt;E821,E821&gt;E820,E820&gt;E819,E819&gt;E818)</f>
        <v>0</v>
      </c>
      <c r="R823" s="3" t="b">
        <f>AND(Table1689106[[#This Row],[Measured Value]]&lt;E822,E822&lt;E821,E821&lt;E820,E820&lt;E819,E819&lt;E818)</f>
        <v>0</v>
      </c>
      <c r="S823" s="3" t="b">
        <f>AND(Table1689106[[#This Row],[Measured Value]]&gt;E822,E822&lt;E821,E821&gt;E820,E820&lt;E819,E819&gt;E818,E818&lt;E817,E817&gt;E816,E816&lt;E815,E815&gt;E814,E814&lt;E813,E813&gt;E812,E812&lt;E811,E811&gt;E810)</f>
        <v>0</v>
      </c>
      <c r="T823" s="3" t="b">
        <f>AND(Table1689106[[#This Row],[Measured Value]]&lt;F822,F822&gt;F821,F821&lt;F820,F820&gt;F819,F819&lt;F818,F818&gt;F817,F817&lt;F816,F816&gt;F815,F815&lt;F814,F814&gt;F813,F813&lt;F812,F812&gt;F811,F811&lt;F810)</f>
        <v>0</v>
      </c>
    </row>
    <row r="824" spans="1:20" x14ac:dyDescent="0.25">
      <c r="A824" s="2">
        <v>43398</v>
      </c>
      <c r="B824" s="17">
        <v>629</v>
      </c>
      <c r="C824" s="21" t="s">
        <v>31</v>
      </c>
      <c r="D824" s="25">
        <v>3.53</v>
      </c>
      <c r="E824" s="22">
        <f>'[1]pH meter #2__083118AM'!$O$2</f>
        <v>3.5073563535911592</v>
      </c>
      <c r="F8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43398.270138888889</v>
      </c>
      <c r="G824" s="6">
        <f>Table1689106[[#This Row],[Mean Value]]+$V$2</f>
        <v>3.527303060242065</v>
      </c>
      <c r="H824" s="6">
        <f>Table1689106[[#This Row],[Mean Value]]-$V$2</f>
        <v>3.4874096469402533</v>
      </c>
      <c r="I824" s="26">
        <f>Table1689106[[#This Row],[Mean Value]]+$W$2</f>
        <v>3.5472497668929703</v>
      </c>
      <c r="J824" s="26">
        <f>Table1689106[[#This Row],[Mean Value]]-($W$2)</f>
        <v>3.467462940289348</v>
      </c>
      <c r="K824" s="8">
        <f>Table1689106[[#This Row],[Mean Value]]+$X$2</f>
        <v>3.5671964735438761</v>
      </c>
      <c r="L824" s="9">
        <f>Table1689106[[#This Row],[Mean Value]]-$X$2</f>
        <v>3.4475162336384422</v>
      </c>
      <c r="M824" s="23" t="str">
        <f t="array" ref="M824">IF(OR(D824&lt;$AF$2, D824&gt;$AE$2), "Yes", "No")</f>
        <v>No</v>
      </c>
      <c r="N824" s="3"/>
      <c r="O824" s="3" t="b">
        <f>AND(Table1689106[[#This Row],[Measured Value]]&gt;Table1689106[[#This Row],[Mean Value]],D823&gt;E823,D822&gt;E822,D821&gt;E821,D820&gt;E820,D819&gt;E819,D818&gt;E818,D817&gt;E817)</f>
        <v>0</v>
      </c>
      <c r="P824" s="3" t="b">
        <f>AND(Table1689106[[#This Row],[Measured Value]]&lt;Table1689106[[#This Row],[Mean Value]],D823&lt;E823,D822&lt;E822,D821&lt;E821,D820&lt;E820,D819&lt;E819,D818&lt;E818,D817&lt;E817)</f>
        <v>0</v>
      </c>
      <c r="Q824" s="3" t="b">
        <f>AND(Table1689106[[#This Row],[Measured Value]]&gt;E823,E823&gt;E822,E822&gt;E821,E821&gt;E820,E820&gt;E819)</f>
        <v>0</v>
      </c>
      <c r="R824" s="3" t="b">
        <f>AND(Table1689106[[#This Row],[Measured Value]]&lt;E823,E823&lt;E822,E822&lt;E821,E821&lt;E820,E820&lt;E819)</f>
        <v>0</v>
      </c>
      <c r="S824" s="3" t="b">
        <f>AND(Table1689106[[#This Row],[Measured Value]]&gt;E823,E823&lt;E822,E822&gt;E821,E821&lt;E820,E820&gt;E819,E819&lt;E818,E818&gt;E817,E817&lt;E816,E816&gt;E815,E815&lt;E814,E814&gt;E813,E813&lt;E812,E812&gt;E811)</f>
        <v>0</v>
      </c>
      <c r="T824" s="3" t="b">
        <f>AND(Table1689106[[#This Row],[Measured Value]]&lt;F823,F823&gt;F822,F822&lt;F821,F821&gt;F820,F820&lt;F819,F819&gt;F818,F818&lt;F817,F817&gt;F816,F816&lt;F815,F815&gt;F814,F814&lt;F813,F813&gt;F812,F812&lt;F811)</f>
        <v>0</v>
      </c>
    </row>
    <row r="825" spans="1:20" x14ac:dyDescent="0.25">
      <c r="A825" s="2">
        <v>43398</v>
      </c>
      <c r="B825" s="17">
        <v>700</v>
      </c>
      <c r="C825" s="21" t="s">
        <v>31</v>
      </c>
      <c r="D825" s="25">
        <v>3.52</v>
      </c>
      <c r="E825" s="22">
        <f>'[1]pH meter #2__083118AM'!$O$2</f>
        <v>3.5073563535911592</v>
      </c>
      <c r="F8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43398.291666666664</v>
      </c>
      <c r="G825" s="6">
        <f>Table1689106[[#This Row],[Mean Value]]+$V$2</f>
        <v>3.527303060242065</v>
      </c>
      <c r="H825" s="6">
        <f>Table1689106[[#This Row],[Mean Value]]-$V$2</f>
        <v>3.4874096469402533</v>
      </c>
      <c r="I825" s="26">
        <f>Table1689106[[#This Row],[Mean Value]]+$W$2</f>
        <v>3.5472497668929703</v>
      </c>
      <c r="J825" s="26">
        <f>Table1689106[[#This Row],[Mean Value]]-($W$2)</f>
        <v>3.467462940289348</v>
      </c>
      <c r="K825" s="8">
        <f>Table1689106[[#This Row],[Mean Value]]+$X$2</f>
        <v>3.5671964735438761</v>
      </c>
      <c r="L825" s="9">
        <f>Table1689106[[#This Row],[Mean Value]]-$X$2</f>
        <v>3.4475162336384422</v>
      </c>
      <c r="M825" s="23" t="str">
        <f t="array" ref="M825">IF(OR(D825&lt;$AF$2, D825&gt;$AE$2), "Yes", "No")</f>
        <v>No</v>
      </c>
      <c r="N825" s="3"/>
      <c r="O825" s="3" t="b">
        <f>AND(Table1689106[[#This Row],[Measured Value]]&gt;Table1689106[[#This Row],[Mean Value]],D824&gt;E824,D823&gt;E823,D822&gt;E822,D821&gt;E821,D820&gt;E820,D819&gt;E819,D818&gt;E818)</f>
        <v>0</v>
      </c>
      <c r="P825" s="3" t="b">
        <f>AND(Table1689106[[#This Row],[Measured Value]]&lt;Table1689106[[#This Row],[Mean Value]],D824&lt;E824,D823&lt;E823,D822&lt;E822,D821&lt;E821,D820&lt;E820,D819&lt;E819,D818&lt;E818)</f>
        <v>0</v>
      </c>
      <c r="Q825" s="3" t="b">
        <f>AND(Table1689106[[#This Row],[Measured Value]]&gt;E824,E824&gt;E823,E823&gt;E822,E822&gt;E821,E821&gt;E820)</f>
        <v>0</v>
      </c>
      <c r="R825" s="3" t="b">
        <f>AND(Table1689106[[#This Row],[Measured Value]]&lt;E824,E824&lt;E823,E823&lt;E822,E822&lt;E821,E821&lt;E820)</f>
        <v>0</v>
      </c>
      <c r="S825" s="3" t="b">
        <f>AND(Table1689106[[#This Row],[Measured Value]]&gt;E824,E824&lt;E823,E823&gt;E822,E822&lt;E821,E821&gt;E820,E820&lt;E819,E819&gt;E818,E818&lt;E817,E817&gt;E816,E816&lt;E815,E815&gt;E814,E814&lt;E813,E813&gt;E812)</f>
        <v>0</v>
      </c>
      <c r="T825" s="3" t="b">
        <f>AND(Table1689106[[#This Row],[Measured Value]]&lt;F824,F824&gt;F823,F823&lt;F822,F822&gt;F821,F821&lt;F820,F820&gt;F819,F819&lt;F818,F818&gt;F817,F817&lt;F816,F816&gt;F815,F815&lt;F814,F814&gt;F813,F813&lt;F812)</f>
        <v>0</v>
      </c>
    </row>
    <row r="826" spans="1:20" x14ac:dyDescent="0.25">
      <c r="A826" s="2">
        <v>43398</v>
      </c>
      <c r="B826" s="17">
        <v>731</v>
      </c>
      <c r="C826" s="21" t="s">
        <v>31</v>
      </c>
      <c r="D826" s="25">
        <v>3.51</v>
      </c>
      <c r="E826" s="22">
        <f>'[1]pH meter #2__083118AM'!$O$2</f>
        <v>3.5073563535911592</v>
      </c>
      <c r="F8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43398.313194444447</v>
      </c>
      <c r="G826" s="6">
        <f>Table1689106[[#This Row],[Mean Value]]+$V$2</f>
        <v>3.527303060242065</v>
      </c>
      <c r="H826" s="6">
        <f>Table1689106[[#This Row],[Mean Value]]-$V$2</f>
        <v>3.4874096469402533</v>
      </c>
      <c r="I826" s="26">
        <f>Table1689106[[#This Row],[Mean Value]]+$W$2</f>
        <v>3.5472497668929703</v>
      </c>
      <c r="J826" s="26">
        <f>Table1689106[[#This Row],[Mean Value]]-($W$2)</f>
        <v>3.467462940289348</v>
      </c>
      <c r="K826" s="8">
        <f>Table1689106[[#This Row],[Mean Value]]+$X$2</f>
        <v>3.5671964735438761</v>
      </c>
      <c r="L826" s="9">
        <f>Table1689106[[#This Row],[Mean Value]]-$X$2</f>
        <v>3.4475162336384422</v>
      </c>
      <c r="M826" s="23" t="str">
        <f t="array" ref="M826">IF(OR(D826&lt;$AF$2, D826&gt;$AE$2), "Yes", "No")</f>
        <v>No</v>
      </c>
      <c r="N826" s="3"/>
      <c r="O826" s="3" t="b">
        <f>AND(Table1689106[[#This Row],[Measured Value]]&gt;Table1689106[[#This Row],[Mean Value]],D825&gt;E825,D824&gt;E824,D823&gt;E823,D822&gt;E822,D821&gt;E821,D820&gt;E820,D819&gt;E819)</f>
        <v>0</v>
      </c>
      <c r="P826" s="3" t="b">
        <f>AND(Table1689106[[#This Row],[Measured Value]]&lt;Table1689106[[#This Row],[Mean Value]],D825&lt;E825,D824&lt;E824,D823&lt;E823,D822&lt;E822,D821&lt;E821,D820&lt;E820,D819&lt;E819)</f>
        <v>0</v>
      </c>
      <c r="Q826" s="3" t="b">
        <f>AND(Table1689106[[#This Row],[Measured Value]]&gt;E825,E825&gt;E824,E824&gt;E823,E823&gt;E822,E822&gt;E821)</f>
        <v>0</v>
      </c>
      <c r="R826" s="3" t="b">
        <f>AND(Table1689106[[#This Row],[Measured Value]]&lt;E825,E825&lt;E824,E824&lt;E823,E823&lt;E822,E822&lt;E821)</f>
        <v>0</v>
      </c>
      <c r="S826" s="3" t="b">
        <f>AND(Table1689106[[#This Row],[Measured Value]]&gt;E825,E825&lt;E824,E824&gt;E823,E823&lt;E822,E822&gt;E821,E821&lt;E820,E820&gt;E819,E819&lt;E818,E818&gt;E817,E817&lt;E816,E816&gt;E815,E815&lt;E814,E814&gt;E813)</f>
        <v>0</v>
      </c>
      <c r="T826" s="3" t="b">
        <f>AND(Table1689106[[#This Row],[Measured Value]]&lt;F825,F825&gt;F824,F824&lt;F823,F823&gt;F822,F822&lt;F821,F821&gt;F820,F820&lt;F819,F819&gt;F818,F818&lt;F817,F817&gt;F816,F816&lt;F815,F815&gt;F814,F814&lt;F813)</f>
        <v>0</v>
      </c>
    </row>
    <row r="827" spans="1:20" x14ac:dyDescent="0.25">
      <c r="A827" s="2">
        <v>43398</v>
      </c>
      <c r="B827" s="17">
        <v>750</v>
      </c>
      <c r="C827" s="21" t="s">
        <v>30</v>
      </c>
      <c r="D827" s="25">
        <v>3.51</v>
      </c>
      <c r="E827" s="22">
        <f>'[1]pH meter #2__083118AM'!$O$2</f>
        <v>3.5073563535911592</v>
      </c>
      <c r="F8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43398.326388888891</v>
      </c>
      <c r="G827" s="6">
        <f>Table1689106[[#This Row],[Mean Value]]+$V$2</f>
        <v>3.527303060242065</v>
      </c>
      <c r="H827" s="6">
        <f>Table1689106[[#This Row],[Mean Value]]-$V$2</f>
        <v>3.4874096469402533</v>
      </c>
      <c r="I827" s="26">
        <f>Table1689106[[#This Row],[Mean Value]]+$W$2</f>
        <v>3.5472497668929703</v>
      </c>
      <c r="J827" s="26">
        <f>Table1689106[[#This Row],[Mean Value]]-($W$2)</f>
        <v>3.467462940289348</v>
      </c>
      <c r="K827" s="8">
        <f>Table1689106[[#This Row],[Mean Value]]+$X$2</f>
        <v>3.5671964735438761</v>
      </c>
      <c r="L827" s="9">
        <f>Table1689106[[#This Row],[Mean Value]]-$X$2</f>
        <v>3.4475162336384422</v>
      </c>
      <c r="M827" s="23" t="str">
        <f t="array" ref="M827">IF(OR(D827&lt;$AF$2, D827&gt;$AE$2), "Yes", "No")</f>
        <v>No</v>
      </c>
      <c r="N827" s="3"/>
      <c r="O827" s="3" t="b">
        <f>AND(Table1689106[[#This Row],[Measured Value]]&gt;Table1689106[[#This Row],[Mean Value]],D826&gt;E826,D825&gt;E825,D824&gt;E824,D823&gt;E823,D822&gt;E822,D821&gt;E821,D820&gt;E820)</f>
        <v>0</v>
      </c>
      <c r="P827" s="3" t="b">
        <f>AND(Table1689106[[#This Row],[Measured Value]]&lt;Table1689106[[#This Row],[Mean Value]],D826&lt;E826,D825&lt;E825,D824&lt;E824,D823&lt;E823,D822&lt;E822,D821&lt;E821,D820&lt;E820)</f>
        <v>0</v>
      </c>
      <c r="Q827" s="3" t="b">
        <f>AND(Table1689106[[#This Row],[Measured Value]]&gt;E826,E826&gt;E825,E825&gt;E824,E824&gt;E823,E823&gt;E822)</f>
        <v>0</v>
      </c>
      <c r="R827" s="3" t="b">
        <f>AND(Table1689106[[#This Row],[Measured Value]]&lt;E826,E826&lt;E825,E825&lt;E824,E824&lt;E823,E823&lt;E822)</f>
        <v>0</v>
      </c>
      <c r="S827" s="3" t="b">
        <f>AND(Table1689106[[#This Row],[Measured Value]]&gt;E826,E826&lt;E825,E825&gt;E824,E824&lt;E823,E823&gt;E822,E822&lt;E821,E821&gt;E820,E820&lt;E819,E819&gt;E818,E818&lt;E817,E817&gt;E816,E816&lt;E815,E815&gt;E814)</f>
        <v>0</v>
      </c>
      <c r="T827" s="3" t="b">
        <f>AND(Table1689106[[#This Row],[Measured Value]]&lt;F826,F826&gt;F825,F825&lt;F824,F824&gt;F823,F823&lt;F822,F822&gt;F821,F821&lt;F820,F820&gt;F819,F819&lt;F818,F818&gt;F817,F817&lt;F816,F816&gt;F815,F815&lt;F814)</f>
        <v>0</v>
      </c>
    </row>
    <row r="828" spans="1:20" x14ac:dyDescent="0.25">
      <c r="A828" s="2">
        <v>43398</v>
      </c>
      <c r="B828" s="17">
        <v>832</v>
      </c>
      <c r="C828" s="21" t="s">
        <v>31</v>
      </c>
      <c r="D828" s="25">
        <v>3.52</v>
      </c>
      <c r="E828" s="22">
        <f>'[1]pH meter #2__083118AM'!$O$2</f>
        <v>3.5073563535911592</v>
      </c>
      <c r="F8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43398.355555555558</v>
      </c>
      <c r="G828" s="6">
        <f>Table1689106[[#This Row],[Mean Value]]+$V$2</f>
        <v>3.527303060242065</v>
      </c>
      <c r="H828" s="6">
        <f>Table1689106[[#This Row],[Mean Value]]-$V$2</f>
        <v>3.4874096469402533</v>
      </c>
      <c r="I828" s="26">
        <f>Table1689106[[#This Row],[Mean Value]]+$W$2</f>
        <v>3.5472497668929703</v>
      </c>
      <c r="J828" s="26">
        <f>Table1689106[[#This Row],[Mean Value]]-($W$2)</f>
        <v>3.467462940289348</v>
      </c>
      <c r="K828" s="8">
        <f>Table1689106[[#This Row],[Mean Value]]+$X$2</f>
        <v>3.5671964735438761</v>
      </c>
      <c r="L828" s="9">
        <f>Table1689106[[#This Row],[Mean Value]]-$X$2</f>
        <v>3.4475162336384422</v>
      </c>
      <c r="M828" s="23" t="str">
        <f t="array" ref="M828">IF(OR(D828&lt;$AF$2, D828&gt;$AE$2), "Yes", "No")</f>
        <v>No</v>
      </c>
      <c r="N828" s="3"/>
      <c r="O828" s="3" t="b">
        <f>AND(Table1689106[[#This Row],[Measured Value]]&gt;Table1689106[[#This Row],[Mean Value]],D827&gt;E827,D826&gt;E826,D825&gt;E825,D824&gt;E824,D823&gt;E823,D822&gt;E822,D821&gt;E821)</f>
        <v>0</v>
      </c>
      <c r="P828" s="3" t="b">
        <f>AND(Table1689106[[#This Row],[Measured Value]]&lt;Table1689106[[#This Row],[Mean Value]],D827&lt;E827,D826&lt;E826,D825&lt;E825,D824&lt;E824,D823&lt;E823,D822&lt;E822,D821&lt;E821)</f>
        <v>0</v>
      </c>
      <c r="Q828" s="3" t="b">
        <f>AND(Table1689106[[#This Row],[Measured Value]]&gt;E827,E827&gt;E826,E826&gt;E825,E825&gt;E824,E824&gt;E823)</f>
        <v>0</v>
      </c>
      <c r="R828" s="3" t="b">
        <f>AND(Table1689106[[#This Row],[Measured Value]]&lt;E827,E827&lt;E826,E826&lt;E825,E825&lt;E824,E824&lt;E823)</f>
        <v>0</v>
      </c>
      <c r="S828" s="3" t="b">
        <f>AND(Table1689106[[#This Row],[Measured Value]]&gt;E827,E827&lt;E826,E826&gt;E825,E825&lt;E824,E824&gt;E823,E823&lt;E822,E822&gt;E821,E821&lt;E820,E820&gt;E819,E819&lt;E818,E818&gt;E817,E817&lt;E816,E816&gt;E815)</f>
        <v>0</v>
      </c>
      <c r="T828" s="3" t="b">
        <f>AND(Table1689106[[#This Row],[Measured Value]]&lt;F827,F827&gt;F826,F826&lt;F825,F825&gt;F824,F824&lt;F823,F823&gt;F822,F822&lt;F821,F821&gt;F820,F820&lt;F819,F819&gt;F818,F818&lt;F817,F817&gt;F816,F816&lt;F815)</f>
        <v>0</v>
      </c>
    </row>
    <row r="829" spans="1:20" x14ac:dyDescent="0.25">
      <c r="A829" s="2">
        <v>43398</v>
      </c>
      <c r="B829" s="17">
        <v>857</v>
      </c>
      <c r="C829" s="21" t="s">
        <v>40</v>
      </c>
      <c r="D829" s="25">
        <v>3.51</v>
      </c>
      <c r="E829" s="22">
        <f>'[1]pH meter #2__083118AM'!$O$2</f>
        <v>3.5073563535911592</v>
      </c>
      <c r="F8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43398.372916666667</v>
      </c>
      <c r="G829" s="6">
        <f>Table1689106[[#This Row],[Mean Value]]+$V$2</f>
        <v>3.527303060242065</v>
      </c>
      <c r="H829" s="6">
        <f>Table1689106[[#This Row],[Mean Value]]-$V$2</f>
        <v>3.4874096469402533</v>
      </c>
      <c r="I829" s="26">
        <f>Table1689106[[#This Row],[Mean Value]]+$W$2</f>
        <v>3.5472497668929703</v>
      </c>
      <c r="J829" s="26">
        <f>Table1689106[[#This Row],[Mean Value]]-($W$2)</f>
        <v>3.467462940289348</v>
      </c>
      <c r="K829" s="8">
        <f>Table1689106[[#This Row],[Mean Value]]+$X$2</f>
        <v>3.5671964735438761</v>
      </c>
      <c r="L829" s="9">
        <f>Table1689106[[#This Row],[Mean Value]]-$X$2</f>
        <v>3.4475162336384422</v>
      </c>
      <c r="M829" s="23" t="str">
        <f t="array" ref="M829">IF(OR(D829&lt;$AF$2, D829&gt;$AE$2), "Yes", "No")</f>
        <v>No</v>
      </c>
      <c r="N829" s="3"/>
      <c r="O829" s="3" t="b">
        <f>AND(Table1689106[[#This Row],[Measured Value]]&gt;Table1689106[[#This Row],[Mean Value]],D828&gt;E828,D827&gt;E827,D826&gt;E826,D825&gt;E825,D824&gt;E824,D823&gt;E823,D822&gt;E822)</f>
        <v>0</v>
      </c>
      <c r="P829" s="3" t="b">
        <f>AND(Table1689106[[#This Row],[Measured Value]]&lt;Table1689106[[#This Row],[Mean Value]],D828&lt;E828,D827&lt;E827,D826&lt;E826,D825&lt;E825,D824&lt;E824,D823&lt;E823,D822&lt;E822)</f>
        <v>0</v>
      </c>
      <c r="Q829" s="3" t="b">
        <f>AND(Table1689106[[#This Row],[Measured Value]]&gt;E828,E828&gt;E827,E827&gt;E826,E826&gt;E825,E825&gt;E824)</f>
        <v>0</v>
      </c>
      <c r="R829" s="3" t="b">
        <f>AND(Table1689106[[#This Row],[Measured Value]]&lt;E828,E828&lt;E827,E827&lt;E826,E826&lt;E825,E825&lt;E824)</f>
        <v>0</v>
      </c>
      <c r="S829" s="3" t="b">
        <f>AND(Table1689106[[#This Row],[Measured Value]]&gt;E828,E828&lt;E827,E827&gt;E826,E826&lt;E825,E825&gt;E824,E824&lt;E823,E823&gt;E822,E822&lt;E821,E821&gt;E820,E820&lt;E819,E819&gt;E818,E818&lt;E817,E817&gt;E816)</f>
        <v>0</v>
      </c>
      <c r="T829" s="3" t="b">
        <f>AND(Table1689106[[#This Row],[Measured Value]]&lt;F828,F828&gt;F827,F827&lt;F826,F826&gt;F825,F825&lt;F824,F824&gt;F823,F823&lt;F822,F822&gt;F821,F821&lt;F820,F820&gt;F819,F819&lt;F818,F818&gt;F817,F817&lt;F816)</f>
        <v>0</v>
      </c>
    </row>
    <row r="830" spans="1:20" x14ac:dyDescent="0.25">
      <c r="A830" s="2">
        <v>43398</v>
      </c>
      <c r="B830" s="17">
        <v>847</v>
      </c>
      <c r="C830" s="21" t="s">
        <v>40</v>
      </c>
      <c r="D830" s="25">
        <v>3.51</v>
      </c>
      <c r="E830" s="22">
        <f>'[1]pH meter #2__083118AM'!$O$2</f>
        <v>3.5073563535911592</v>
      </c>
      <c r="F8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43398.365972222222</v>
      </c>
      <c r="G830" s="6">
        <f>Table1689106[[#This Row],[Mean Value]]+$V$2</f>
        <v>3.527303060242065</v>
      </c>
      <c r="H830" s="6">
        <f>Table1689106[[#This Row],[Mean Value]]-$V$2</f>
        <v>3.4874096469402533</v>
      </c>
      <c r="I830" s="26">
        <f>Table1689106[[#This Row],[Mean Value]]+$W$2</f>
        <v>3.5472497668929703</v>
      </c>
      <c r="J830" s="26">
        <f>Table1689106[[#This Row],[Mean Value]]-($W$2)</f>
        <v>3.467462940289348</v>
      </c>
      <c r="K830" s="8">
        <f>Table1689106[[#This Row],[Mean Value]]+$X$2</f>
        <v>3.5671964735438761</v>
      </c>
      <c r="L830" s="9">
        <f>Table1689106[[#This Row],[Mean Value]]-$X$2</f>
        <v>3.4475162336384422</v>
      </c>
      <c r="M830" s="23" t="str">
        <f t="array" ref="M830">IF(OR(D830&lt;$AF$2, D830&gt;$AE$2), "Yes", "No")</f>
        <v>No</v>
      </c>
      <c r="N830" s="3"/>
      <c r="O830" s="3" t="b">
        <f>AND(Table1689106[[#This Row],[Measured Value]]&gt;Table1689106[[#This Row],[Mean Value]],D829&gt;E829,D828&gt;E828,D827&gt;E827,D826&gt;E826,D825&gt;E825,D824&gt;E824,D823&gt;E823)</f>
        <v>1</v>
      </c>
      <c r="P830" s="3" t="b">
        <f>AND(Table1689106[[#This Row],[Measured Value]]&lt;Table1689106[[#This Row],[Mean Value]],D829&lt;E829,D828&lt;E828,D827&lt;E827,D826&lt;E826,D825&lt;E825,D824&lt;E824,D823&lt;E823)</f>
        <v>0</v>
      </c>
      <c r="Q830" s="3" t="b">
        <f>AND(Table1689106[[#This Row],[Measured Value]]&gt;E829,E829&gt;E828,E828&gt;E827,E827&gt;E826,E826&gt;E825)</f>
        <v>0</v>
      </c>
      <c r="R830" s="3" t="b">
        <f>AND(Table1689106[[#This Row],[Measured Value]]&lt;E829,E829&lt;E828,E828&lt;E827,E827&lt;E826,E826&lt;E825)</f>
        <v>0</v>
      </c>
      <c r="S830" s="3" t="b">
        <f>AND(Table1689106[[#This Row],[Measured Value]]&gt;E829,E829&lt;E828,E828&gt;E827,E827&lt;E826,E826&gt;E825,E825&lt;E824,E824&gt;E823,E823&lt;E822,E822&gt;E821,E821&lt;E820,E820&gt;E819,E819&lt;E818,E818&gt;E817)</f>
        <v>0</v>
      </c>
      <c r="T830" s="3" t="b">
        <f>AND(Table1689106[[#This Row],[Measured Value]]&lt;F829,F829&gt;F828,F828&lt;F827,F827&gt;F826,F826&lt;F825,F825&gt;F824,F824&lt;F823,F823&gt;F822,F822&lt;F821,F821&gt;F820,F820&lt;F819,F819&gt;F818,F818&lt;F817)</f>
        <v>0</v>
      </c>
    </row>
    <row r="831" spans="1:20" x14ac:dyDescent="0.25">
      <c r="A831" s="2">
        <v>43398</v>
      </c>
      <c r="B831" s="17">
        <v>1020</v>
      </c>
      <c r="C831" s="21" t="s">
        <v>37</v>
      </c>
      <c r="D831" s="25">
        <v>3.51</v>
      </c>
      <c r="E831" s="22">
        <f>'[1]pH meter #2__083118AM'!$O$2</f>
        <v>3.5073563535911592</v>
      </c>
      <c r="F8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43398.430555555555</v>
      </c>
      <c r="G831" s="6">
        <f>Table1689106[[#This Row],[Mean Value]]+$V$2</f>
        <v>3.527303060242065</v>
      </c>
      <c r="H831" s="6">
        <f>Table1689106[[#This Row],[Mean Value]]-$V$2</f>
        <v>3.4874096469402533</v>
      </c>
      <c r="I831" s="26">
        <f>Table1689106[[#This Row],[Mean Value]]+$W$2</f>
        <v>3.5472497668929703</v>
      </c>
      <c r="J831" s="26">
        <f>Table1689106[[#This Row],[Mean Value]]-($W$2)</f>
        <v>3.467462940289348</v>
      </c>
      <c r="K831" s="8">
        <f>Table1689106[[#This Row],[Mean Value]]+$X$2</f>
        <v>3.5671964735438761</v>
      </c>
      <c r="L831" s="9">
        <f>Table1689106[[#This Row],[Mean Value]]-$X$2</f>
        <v>3.4475162336384422</v>
      </c>
      <c r="M831" s="23" t="str">
        <f t="array" ref="M831">IF(OR(D831&lt;$AF$2, D831&gt;$AE$2), "Yes", "No")</f>
        <v>No</v>
      </c>
      <c r="N831" s="3"/>
      <c r="O831" s="3" t="b">
        <f>AND(Table1689106[[#This Row],[Measured Value]]&gt;Table1689106[[#This Row],[Mean Value]],D830&gt;E830,D829&gt;E829,D828&gt;E828,D827&gt;E827,D826&gt;E826,D825&gt;E825,D824&gt;E824)</f>
        <v>1</v>
      </c>
      <c r="P831" s="3" t="b">
        <f>AND(Table1689106[[#This Row],[Measured Value]]&lt;Table1689106[[#This Row],[Mean Value]],D830&lt;E830,D829&lt;E829,D828&lt;E828,D827&lt;E827,D826&lt;E826,D825&lt;E825,D824&lt;E824)</f>
        <v>0</v>
      </c>
      <c r="Q831" s="3" t="b">
        <f>AND(Table1689106[[#This Row],[Measured Value]]&gt;E830,E830&gt;E829,E829&gt;E828,E828&gt;E827,E827&gt;E826)</f>
        <v>0</v>
      </c>
      <c r="R831" s="3" t="b">
        <f>AND(Table1689106[[#This Row],[Measured Value]]&lt;E830,E830&lt;E829,E829&lt;E828,E828&lt;E827,E827&lt;E826)</f>
        <v>0</v>
      </c>
      <c r="S831" s="3" t="b">
        <f>AND(Table1689106[[#This Row],[Measured Value]]&gt;E830,E830&lt;E829,E829&gt;E828,E828&lt;E827,E827&gt;E826,E826&lt;E825,E825&gt;E824,E824&lt;E823,E823&gt;E822,E822&lt;E821,E821&gt;E820,E820&lt;E819,E819&gt;E818)</f>
        <v>0</v>
      </c>
      <c r="T831" s="3" t="b">
        <f>AND(Table1689106[[#This Row],[Measured Value]]&lt;F830,F830&gt;F829,F829&lt;F828,F828&gt;F827,F827&lt;F826,F826&gt;F825,F825&lt;F824,F824&gt;F823,F823&lt;F822,F822&gt;F821,F821&lt;F820,F820&gt;F819,F819&lt;F818)</f>
        <v>0</v>
      </c>
    </row>
    <row r="832" spans="1:20" x14ac:dyDescent="0.25">
      <c r="A832" s="2">
        <v>43398</v>
      </c>
      <c r="B832" s="17">
        <v>1100</v>
      </c>
      <c r="C832" s="21" t="s">
        <v>30</v>
      </c>
      <c r="D832" s="25">
        <v>3.51</v>
      </c>
      <c r="E832" s="22">
        <f>'[1]pH meter #2__083118AM'!$O$2</f>
        <v>3.5073563535911592</v>
      </c>
      <c r="F8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43398.458333333336</v>
      </c>
      <c r="G832" s="6">
        <f>Table1689106[[#This Row],[Mean Value]]+$V$2</f>
        <v>3.527303060242065</v>
      </c>
      <c r="H832" s="6">
        <f>Table1689106[[#This Row],[Mean Value]]-$V$2</f>
        <v>3.4874096469402533</v>
      </c>
      <c r="I832" s="26">
        <f>Table1689106[[#This Row],[Mean Value]]+$W$2</f>
        <v>3.5472497668929703</v>
      </c>
      <c r="J832" s="26">
        <f>Table1689106[[#This Row],[Mean Value]]-($W$2)</f>
        <v>3.467462940289348</v>
      </c>
      <c r="K832" s="8">
        <f>Table1689106[[#This Row],[Mean Value]]+$X$2</f>
        <v>3.5671964735438761</v>
      </c>
      <c r="L832" s="9">
        <f>Table1689106[[#This Row],[Mean Value]]-$X$2</f>
        <v>3.4475162336384422</v>
      </c>
      <c r="M832" s="23" t="str">
        <f t="array" ref="M832">IF(OR(D832&lt;$AF$2, D832&gt;$AE$2), "Yes", "No")</f>
        <v>No</v>
      </c>
      <c r="N832" s="3"/>
      <c r="O832" s="3" t="b">
        <f>AND(Table1689106[[#This Row],[Measured Value]]&gt;Table1689106[[#This Row],[Mean Value]],D831&gt;E831,D830&gt;E830,D829&gt;E829,D828&gt;E828,D827&gt;E827,D826&gt;E826,D825&gt;E825)</f>
        <v>1</v>
      </c>
      <c r="P832" s="3" t="b">
        <f>AND(Table1689106[[#This Row],[Measured Value]]&lt;Table1689106[[#This Row],[Mean Value]],D831&lt;E831,D830&lt;E830,D829&lt;E829,D828&lt;E828,D827&lt;E827,D826&lt;E826,D825&lt;E825)</f>
        <v>0</v>
      </c>
      <c r="Q832" s="3" t="b">
        <f>AND(Table1689106[[#This Row],[Measured Value]]&gt;E831,E831&gt;E830,E830&gt;E829,E829&gt;E828,E828&gt;E827)</f>
        <v>0</v>
      </c>
      <c r="R832" s="3" t="b">
        <f>AND(Table1689106[[#This Row],[Measured Value]]&lt;E831,E831&lt;E830,E830&lt;E829,E829&lt;E828,E828&lt;E827)</f>
        <v>0</v>
      </c>
      <c r="S832" s="3" t="b">
        <f>AND(Table1689106[[#This Row],[Measured Value]]&gt;E831,E831&lt;E830,E830&gt;E829,E829&lt;E828,E828&gt;E827,E827&lt;E826,E826&gt;E825,E825&lt;E824,E824&gt;E823,E823&lt;E822,E822&gt;E821,E821&lt;E820,E820&gt;E819)</f>
        <v>0</v>
      </c>
      <c r="T832" s="3" t="b">
        <f>AND(Table1689106[[#This Row],[Measured Value]]&lt;F831,F831&gt;F830,F830&lt;F829,F829&gt;F828,F828&lt;F827,F827&gt;F826,F826&lt;F825,F825&gt;F824,F824&lt;F823,F823&gt;F822,F822&lt;F821,F821&gt;F820,F820&lt;F819)</f>
        <v>0</v>
      </c>
    </row>
    <row r="833" spans="1:20" x14ac:dyDescent="0.25">
      <c r="A833" s="2">
        <v>43398</v>
      </c>
      <c r="B833" s="17">
        <v>1111</v>
      </c>
      <c r="C833" s="21" t="s">
        <v>31</v>
      </c>
      <c r="D833" s="25">
        <v>3.51</v>
      </c>
      <c r="E833" s="22">
        <f>'[1]pH meter #2__083118AM'!$O$2</f>
        <v>3.5073563535911592</v>
      </c>
      <c r="F8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43398.46597222222</v>
      </c>
      <c r="G833" s="6">
        <f>Table1689106[[#This Row],[Mean Value]]+$V$2</f>
        <v>3.527303060242065</v>
      </c>
      <c r="H833" s="6">
        <f>Table1689106[[#This Row],[Mean Value]]-$V$2</f>
        <v>3.4874096469402533</v>
      </c>
      <c r="I833" s="26">
        <f>Table1689106[[#This Row],[Mean Value]]+$W$2</f>
        <v>3.5472497668929703</v>
      </c>
      <c r="J833" s="26">
        <f>Table1689106[[#This Row],[Mean Value]]-($W$2)</f>
        <v>3.467462940289348</v>
      </c>
      <c r="K833" s="8">
        <f>Table1689106[[#This Row],[Mean Value]]+$X$2</f>
        <v>3.5671964735438761</v>
      </c>
      <c r="L833" s="9">
        <f>Table1689106[[#This Row],[Mean Value]]-$X$2</f>
        <v>3.4475162336384422</v>
      </c>
      <c r="M833" s="23" t="str">
        <f t="array" ref="M833">IF(OR(D833&lt;$AF$2, D833&gt;$AE$2), "Yes", "No")</f>
        <v>No</v>
      </c>
      <c r="N833" s="3"/>
      <c r="O833" s="3" t="b">
        <f>AND(Table1689106[[#This Row],[Measured Value]]&gt;Table1689106[[#This Row],[Mean Value]],D832&gt;E832,D831&gt;E831,D830&gt;E830,D829&gt;E829,D828&gt;E828,D827&gt;E827,D826&gt;E826)</f>
        <v>1</v>
      </c>
      <c r="P833" s="3" t="b">
        <f>AND(Table1689106[[#This Row],[Measured Value]]&lt;Table1689106[[#This Row],[Mean Value]],D832&lt;E832,D831&lt;E831,D830&lt;E830,D829&lt;E829,D828&lt;E828,D827&lt;E827,D826&lt;E826)</f>
        <v>0</v>
      </c>
      <c r="Q833" s="3" t="b">
        <f>AND(Table1689106[[#This Row],[Measured Value]]&gt;E832,E832&gt;E831,E831&gt;E830,E830&gt;E829,E829&gt;E828)</f>
        <v>0</v>
      </c>
      <c r="R833" s="3" t="b">
        <f>AND(Table1689106[[#This Row],[Measured Value]]&lt;E832,E832&lt;E831,E831&lt;E830,E830&lt;E829,E829&lt;E828)</f>
        <v>0</v>
      </c>
      <c r="S833" s="3" t="b">
        <f>AND(Table1689106[[#This Row],[Measured Value]]&gt;E832,E832&lt;E831,E831&gt;E830,E830&lt;E829,E829&gt;E828,E828&lt;E827,E827&gt;E826,E826&lt;E825,E825&gt;E824,E824&lt;E823,E823&gt;E822,E822&lt;E821,E821&gt;E820)</f>
        <v>0</v>
      </c>
      <c r="T833" s="3" t="b">
        <f>AND(Table1689106[[#This Row],[Measured Value]]&lt;F832,F832&gt;F831,F831&lt;F830,F830&gt;F829,F829&lt;F828,F828&gt;F827,F827&lt;F826,F826&gt;F825,F825&lt;F824,F824&gt;F823,F823&lt;F822,F822&gt;F821,F821&lt;F820)</f>
        <v>0</v>
      </c>
    </row>
    <row r="834" spans="1:20" x14ac:dyDescent="0.25">
      <c r="A834" s="2">
        <v>43398</v>
      </c>
      <c r="B834" s="17">
        <v>1153</v>
      </c>
      <c r="C834" s="21" t="s">
        <v>31</v>
      </c>
      <c r="D834" s="25">
        <v>3.51</v>
      </c>
      <c r="E834" s="22">
        <f>'[1]pH meter #2__083118AM'!$O$2</f>
        <v>3.5073563535911592</v>
      </c>
      <c r="F8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43398.495138888888</v>
      </c>
      <c r="G834" s="6">
        <f>Table1689106[[#This Row],[Mean Value]]+$V$2</f>
        <v>3.527303060242065</v>
      </c>
      <c r="H834" s="6">
        <f>Table1689106[[#This Row],[Mean Value]]-$V$2</f>
        <v>3.4874096469402533</v>
      </c>
      <c r="I834" s="26">
        <f>Table1689106[[#This Row],[Mean Value]]+$W$2</f>
        <v>3.5472497668929703</v>
      </c>
      <c r="J834" s="26">
        <f>Table1689106[[#This Row],[Mean Value]]-($W$2)</f>
        <v>3.467462940289348</v>
      </c>
      <c r="K834" s="8">
        <f>Table1689106[[#This Row],[Mean Value]]+$X$2</f>
        <v>3.5671964735438761</v>
      </c>
      <c r="L834" s="9">
        <f>Table1689106[[#This Row],[Mean Value]]-$X$2</f>
        <v>3.4475162336384422</v>
      </c>
      <c r="M834" s="23" t="str">
        <f t="array" ref="M834">IF(OR(D834&lt;$AF$2, D834&gt;$AE$2), "Yes", "No")</f>
        <v>No</v>
      </c>
      <c r="N834" s="3"/>
      <c r="O834" s="3" t="b">
        <f>AND(Table1689106[[#This Row],[Measured Value]]&gt;Table1689106[[#This Row],[Mean Value]],D833&gt;E833,D832&gt;E832,D831&gt;E831,D830&gt;E830,D829&gt;E829,D828&gt;E828,D827&gt;E827)</f>
        <v>1</v>
      </c>
      <c r="P834" s="3" t="b">
        <f>AND(Table1689106[[#This Row],[Measured Value]]&lt;Table1689106[[#This Row],[Mean Value]],D833&lt;E833,D832&lt;E832,D831&lt;E831,D830&lt;E830,D829&lt;E829,D828&lt;E828,D827&lt;E827)</f>
        <v>0</v>
      </c>
      <c r="Q834" s="3" t="b">
        <f>AND(Table1689106[[#This Row],[Measured Value]]&gt;E833,E833&gt;E832,E832&gt;E831,E831&gt;E830,E830&gt;E829)</f>
        <v>0</v>
      </c>
      <c r="R834" s="3" t="b">
        <f>AND(Table1689106[[#This Row],[Measured Value]]&lt;E833,E833&lt;E832,E832&lt;E831,E831&lt;E830,E830&lt;E829)</f>
        <v>0</v>
      </c>
      <c r="S834" s="3" t="b">
        <f>AND(Table1689106[[#This Row],[Measured Value]]&gt;E833,E833&lt;E832,E832&gt;E831,E831&lt;E830,E830&gt;E829,E829&lt;E828,E828&gt;E827,E827&lt;E826,E826&gt;E825,E825&lt;E824,E824&gt;E823,E823&lt;E822,E822&gt;E821)</f>
        <v>0</v>
      </c>
      <c r="T834" s="3" t="b">
        <f>AND(Table1689106[[#This Row],[Measured Value]]&lt;F833,F833&gt;F832,F832&lt;F831,F831&gt;F830,F830&lt;F829,F829&gt;F828,F828&lt;F827,F827&gt;F826,F826&lt;F825,F825&gt;F824,F824&lt;F823,F823&gt;F822,F822&lt;F821)</f>
        <v>0</v>
      </c>
    </row>
    <row r="835" spans="1:20" x14ac:dyDescent="0.25">
      <c r="A835" s="2">
        <v>43398</v>
      </c>
      <c r="B835" s="17">
        <v>1220</v>
      </c>
      <c r="C835" s="21" t="s">
        <v>30</v>
      </c>
      <c r="D835" s="25">
        <v>3.51</v>
      </c>
      <c r="E835" s="22">
        <f>'[1]pH meter #2__083118AM'!$O$2</f>
        <v>3.5073563535911592</v>
      </c>
      <c r="F8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43398.513888888891</v>
      </c>
      <c r="G835" s="6">
        <f>Table1689106[[#This Row],[Mean Value]]+$V$2</f>
        <v>3.527303060242065</v>
      </c>
      <c r="H835" s="6">
        <f>Table1689106[[#This Row],[Mean Value]]-$V$2</f>
        <v>3.4874096469402533</v>
      </c>
      <c r="I835" s="26">
        <f>Table1689106[[#This Row],[Mean Value]]+$W$2</f>
        <v>3.5472497668929703</v>
      </c>
      <c r="J835" s="26">
        <f>Table1689106[[#This Row],[Mean Value]]-($W$2)</f>
        <v>3.467462940289348</v>
      </c>
      <c r="K835" s="8">
        <f>Table1689106[[#This Row],[Mean Value]]+$X$2</f>
        <v>3.5671964735438761</v>
      </c>
      <c r="L835" s="9">
        <f>Table1689106[[#This Row],[Mean Value]]-$X$2</f>
        <v>3.4475162336384422</v>
      </c>
      <c r="M835" s="23" t="str">
        <f t="array" ref="M835">IF(OR(D835&lt;$AF$2, D835&gt;$AE$2), "Yes", "No")</f>
        <v>No</v>
      </c>
      <c r="N835" s="3"/>
      <c r="O835" s="3" t="b">
        <f>AND(Table1689106[[#This Row],[Measured Value]]&gt;Table1689106[[#This Row],[Mean Value]],D834&gt;E834,D833&gt;E833,D832&gt;E832,D831&gt;E831,D830&gt;E830,D829&gt;E829,D828&gt;E828)</f>
        <v>1</v>
      </c>
      <c r="P835" s="3" t="b">
        <f>AND(Table1689106[[#This Row],[Measured Value]]&lt;Table1689106[[#This Row],[Mean Value]],D834&lt;E834,D833&lt;E833,D832&lt;E832,D831&lt;E831,D830&lt;E830,D829&lt;E829,D828&lt;E828)</f>
        <v>0</v>
      </c>
      <c r="Q835" s="3" t="b">
        <f>AND(Table1689106[[#This Row],[Measured Value]]&gt;E834,E834&gt;E833,E833&gt;E832,E832&gt;E831,E831&gt;E830)</f>
        <v>0</v>
      </c>
      <c r="R835" s="3" t="b">
        <f>AND(Table1689106[[#This Row],[Measured Value]]&lt;E834,E834&lt;E833,E833&lt;E832,E832&lt;E831,E831&lt;E830)</f>
        <v>0</v>
      </c>
      <c r="S835" s="3" t="b">
        <f>AND(Table1689106[[#This Row],[Measured Value]]&gt;E834,E834&lt;E833,E833&gt;E832,E832&lt;E831,E831&gt;E830,E830&lt;E829,E829&gt;E828,E828&lt;E827,E827&gt;E826,E826&lt;E825,E825&gt;E824,E824&lt;E823,E823&gt;E822)</f>
        <v>0</v>
      </c>
      <c r="T835" s="3" t="b">
        <f>AND(Table1689106[[#This Row],[Measured Value]]&lt;F834,F834&gt;F833,F833&lt;F832,F832&gt;F831,F831&lt;F830,F830&gt;F829,F829&lt;F828,F828&gt;F827,F827&lt;F826,F826&gt;F825,F825&lt;F824,F824&gt;F823,F823&lt;F822)</f>
        <v>0</v>
      </c>
    </row>
    <row r="836" spans="1:20" x14ac:dyDescent="0.25">
      <c r="A836" s="2">
        <v>43398</v>
      </c>
      <c r="B836" s="17">
        <v>1234</v>
      </c>
      <c r="C836" s="21" t="s">
        <v>40</v>
      </c>
      <c r="D836" s="25">
        <v>3.5</v>
      </c>
      <c r="E836" s="22">
        <f>'[1]pH meter #2__083118AM'!$O$2</f>
        <v>3.5073563535911592</v>
      </c>
      <c r="F8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43398.523611111108</v>
      </c>
      <c r="G836" s="6">
        <f>Table1689106[[#This Row],[Mean Value]]+$V$2</f>
        <v>3.527303060242065</v>
      </c>
      <c r="H836" s="6">
        <f>Table1689106[[#This Row],[Mean Value]]-$V$2</f>
        <v>3.4874096469402533</v>
      </c>
      <c r="I836" s="26">
        <f>Table1689106[[#This Row],[Mean Value]]+$W$2</f>
        <v>3.5472497668929703</v>
      </c>
      <c r="J836" s="26">
        <f>Table1689106[[#This Row],[Mean Value]]-($W$2)</f>
        <v>3.467462940289348</v>
      </c>
      <c r="K836" s="8">
        <f>Table1689106[[#This Row],[Mean Value]]+$X$2</f>
        <v>3.5671964735438761</v>
      </c>
      <c r="L836" s="9">
        <f>Table1689106[[#This Row],[Mean Value]]-$X$2</f>
        <v>3.4475162336384422</v>
      </c>
      <c r="M836" s="23" t="str">
        <f t="array" ref="M836">IF(OR(D836&lt;$AF$2, D836&gt;$AE$2), "Yes", "No")</f>
        <v>No</v>
      </c>
      <c r="N836" s="3"/>
      <c r="O836" s="3" t="b">
        <f>AND(Table1689106[[#This Row],[Measured Value]]&gt;Table1689106[[#This Row],[Mean Value]],D835&gt;E835,D834&gt;E834,D833&gt;E833,D832&gt;E832,D831&gt;E831,D830&gt;E830,D829&gt;E829)</f>
        <v>0</v>
      </c>
      <c r="P836" s="3" t="b">
        <f>AND(Table1689106[[#This Row],[Measured Value]]&lt;Table1689106[[#This Row],[Mean Value]],D835&lt;E835,D834&lt;E834,D833&lt;E833,D832&lt;E832,D831&lt;E831,D830&lt;E830,D829&lt;E829)</f>
        <v>0</v>
      </c>
      <c r="Q836" s="3" t="b">
        <f>AND(Table1689106[[#This Row],[Measured Value]]&gt;E835,E835&gt;E834,E834&gt;E833,E833&gt;E832,E832&gt;E831)</f>
        <v>0</v>
      </c>
      <c r="R836" s="3" t="b">
        <f>AND(Table1689106[[#This Row],[Measured Value]]&lt;E835,E835&lt;E834,E834&lt;E833,E833&lt;E832,E832&lt;E831)</f>
        <v>0</v>
      </c>
      <c r="S836" s="3" t="b">
        <f>AND(Table1689106[[#This Row],[Measured Value]]&gt;E835,E835&lt;E834,E834&gt;E833,E833&lt;E832,E832&gt;E831,E831&lt;E830,E830&gt;E829,E829&lt;E828,E828&gt;E827,E827&lt;E826,E826&gt;E825,E825&lt;E824,E824&gt;E823)</f>
        <v>0</v>
      </c>
      <c r="T836" s="3" t="b">
        <f>AND(Table1689106[[#This Row],[Measured Value]]&lt;F835,F835&gt;F834,F834&lt;F833,F833&gt;F832,F832&lt;F831,F831&gt;F830,F830&lt;F829,F829&gt;F828,F828&lt;F827,F827&gt;F826,F826&lt;F825,F825&gt;F824,F824&lt;F823)</f>
        <v>0</v>
      </c>
    </row>
    <row r="837" spans="1:20" x14ac:dyDescent="0.25">
      <c r="A837" s="2">
        <v>43398</v>
      </c>
      <c r="B837" s="17">
        <v>1315</v>
      </c>
      <c r="C837" s="21" t="s">
        <v>42</v>
      </c>
      <c r="D837" s="25">
        <v>3.52</v>
      </c>
      <c r="E837" s="22">
        <f>'[1]pH meter #2__083118AM'!$O$2</f>
        <v>3.5073563535911592</v>
      </c>
      <c r="F8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43398.552083333336</v>
      </c>
      <c r="G837" s="6">
        <f>Table1689106[[#This Row],[Mean Value]]+$V$2</f>
        <v>3.527303060242065</v>
      </c>
      <c r="H837" s="6">
        <f>Table1689106[[#This Row],[Mean Value]]-$V$2</f>
        <v>3.4874096469402533</v>
      </c>
      <c r="I837" s="26">
        <f>Table1689106[[#This Row],[Mean Value]]+$W$2</f>
        <v>3.5472497668929703</v>
      </c>
      <c r="J837" s="26">
        <f>Table1689106[[#This Row],[Mean Value]]-($W$2)</f>
        <v>3.467462940289348</v>
      </c>
      <c r="K837" s="8">
        <f>Table1689106[[#This Row],[Mean Value]]+$X$2</f>
        <v>3.5671964735438761</v>
      </c>
      <c r="L837" s="9">
        <f>Table1689106[[#This Row],[Mean Value]]-$X$2</f>
        <v>3.4475162336384422</v>
      </c>
      <c r="M837" s="23" t="str">
        <f t="array" ref="M837">IF(OR(D837&lt;$AF$2, D837&gt;$AE$2), "Yes", "No")</f>
        <v>No</v>
      </c>
      <c r="N837" s="3"/>
      <c r="O837" s="3" t="b">
        <f>AND(Table1689106[[#This Row],[Measured Value]]&gt;Table1689106[[#This Row],[Mean Value]],D836&gt;E836,D835&gt;E835,D834&gt;E834,D833&gt;E833,D832&gt;E832,D831&gt;E831,D830&gt;E830)</f>
        <v>0</v>
      </c>
      <c r="P837" s="3" t="b">
        <f>AND(Table1689106[[#This Row],[Measured Value]]&lt;Table1689106[[#This Row],[Mean Value]],D836&lt;E836,D835&lt;E835,D834&lt;E834,D833&lt;E833,D832&lt;E832,D831&lt;E831,D830&lt;E830)</f>
        <v>0</v>
      </c>
      <c r="Q837" s="3" t="b">
        <f>AND(Table1689106[[#This Row],[Measured Value]]&gt;E836,E836&gt;E835,E835&gt;E834,E834&gt;E833,E833&gt;E832)</f>
        <v>0</v>
      </c>
      <c r="R837" s="3" t="b">
        <f>AND(Table1689106[[#This Row],[Measured Value]]&lt;E836,E836&lt;E835,E835&lt;E834,E834&lt;E833,E833&lt;E832)</f>
        <v>0</v>
      </c>
      <c r="S837" s="3" t="b">
        <f>AND(Table1689106[[#This Row],[Measured Value]]&gt;E836,E836&lt;E835,E835&gt;E834,E834&lt;E833,E833&gt;E832,E832&lt;E831,E831&gt;E830,E830&lt;E829,E829&gt;E828,E828&lt;E827,E827&gt;E826,E826&lt;E825,E825&gt;E824)</f>
        <v>0</v>
      </c>
      <c r="T837" s="3" t="b">
        <f>AND(Table1689106[[#This Row],[Measured Value]]&lt;F836,F836&gt;F835,F835&lt;F834,F834&gt;F833,F833&lt;F832,F832&gt;F831,F831&lt;F830,F830&gt;F829,F829&lt;F828,F828&gt;F827,F827&lt;F826,F826&gt;F825,F825&lt;F824)</f>
        <v>0</v>
      </c>
    </row>
    <row r="838" spans="1:20" x14ac:dyDescent="0.25">
      <c r="A838" s="2">
        <v>43398</v>
      </c>
      <c r="B838" s="17">
        <v>1322</v>
      </c>
      <c r="C838" s="21" t="s">
        <v>31</v>
      </c>
      <c r="D838" s="25">
        <v>3.5</v>
      </c>
      <c r="E838" s="22">
        <f>'[1]pH meter #2__083118AM'!$O$2</f>
        <v>3.5073563535911592</v>
      </c>
      <c r="F8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43398.556944444441</v>
      </c>
      <c r="G838" s="6">
        <f>Table1689106[[#This Row],[Mean Value]]+$V$2</f>
        <v>3.527303060242065</v>
      </c>
      <c r="H838" s="6">
        <f>Table1689106[[#This Row],[Mean Value]]-$V$2</f>
        <v>3.4874096469402533</v>
      </c>
      <c r="I838" s="26">
        <f>Table1689106[[#This Row],[Mean Value]]+$W$2</f>
        <v>3.5472497668929703</v>
      </c>
      <c r="J838" s="26">
        <f>Table1689106[[#This Row],[Mean Value]]-($W$2)</f>
        <v>3.467462940289348</v>
      </c>
      <c r="K838" s="8">
        <f>Table1689106[[#This Row],[Mean Value]]+$X$2</f>
        <v>3.5671964735438761</v>
      </c>
      <c r="L838" s="9">
        <f>Table1689106[[#This Row],[Mean Value]]-$X$2</f>
        <v>3.4475162336384422</v>
      </c>
      <c r="M838" s="23" t="str">
        <f t="array" ref="M838">IF(OR(D838&lt;$AF$2, D838&gt;$AE$2), "Yes", "No")</f>
        <v>No</v>
      </c>
      <c r="N838" s="3"/>
      <c r="O838" s="3" t="b">
        <f>AND(Table1689106[[#This Row],[Measured Value]]&gt;Table1689106[[#This Row],[Mean Value]],D837&gt;E837,D836&gt;E836,D835&gt;E835,D834&gt;E834,D833&gt;E833,D832&gt;E832,D831&gt;E831)</f>
        <v>0</v>
      </c>
      <c r="P838" s="3" t="b">
        <f>AND(Table1689106[[#This Row],[Measured Value]]&lt;Table1689106[[#This Row],[Mean Value]],D837&lt;E837,D836&lt;E836,D835&lt;E835,D834&lt;E834,D833&lt;E833,D832&lt;E832,D831&lt;E831)</f>
        <v>0</v>
      </c>
      <c r="Q838" s="3" t="b">
        <f>AND(Table1689106[[#This Row],[Measured Value]]&gt;E837,E837&gt;E836,E836&gt;E835,E835&gt;E834,E834&gt;E833)</f>
        <v>0</v>
      </c>
      <c r="R838" s="3" t="b">
        <f>AND(Table1689106[[#This Row],[Measured Value]]&lt;E837,E837&lt;E836,E836&lt;E835,E835&lt;E834,E834&lt;E833)</f>
        <v>0</v>
      </c>
      <c r="S838" s="3" t="b">
        <f>AND(Table1689106[[#This Row],[Measured Value]]&gt;E837,E837&lt;E836,E836&gt;E835,E835&lt;E834,E834&gt;E833,E833&lt;E832,E832&gt;E831,E831&lt;E830,E830&gt;E829,E829&lt;E828,E828&gt;E827,E827&lt;E826,E826&gt;E825)</f>
        <v>0</v>
      </c>
      <c r="T838" s="3" t="b">
        <f>AND(Table1689106[[#This Row],[Measured Value]]&lt;F837,F837&gt;F836,F836&lt;F835,F835&gt;F834,F834&lt;F833,F833&gt;F832,F832&lt;F831,F831&gt;F830,F830&lt;F829,F829&gt;F828,F828&lt;F827,F827&gt;F826,F826&lt;F825)</f>
        <v>0</v>
      </c>
    </row>
    <row r="839" spans="1:20" x14ac:dyDescent="0.25">
      <c r="A839" s="2">
        <v>43398</v>
      </c>
      <c r="B839" s="17">
        <v>1338</v>
      </c>
      <c r="C839" s="21" t="s">
        <v>51</v>
      </c>
      <c r="D839" s="25">
        <v>3.5</v>
      </c>
      <c r="E839" s="22">
        <f>'[1]pH meter #2__083118AM'!$O$2</f>
        <v>3.5073563535911592</v>
      </c>
      <c r="F8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43398.568055555559</v>
      </c>
      <c r="G839" s="6">
        <f>Table1689106[[#This Row],[Mean Value]]+$V$2</f>
        <v>3.527303060242065</v>
      </c>
      <c r="H839" s="6">
        <f>Table1689106[[#This Row],[Mean Value]]-$V$2</f>
        <v>3.4874096469402533</v>
      </c>
      <c r="I839" s="26">
        <f>Table1689106[[#This Row],[Mean Value]]+$W$2</f>
        <v>3.5472497668929703</v>
      </c>
      <c r="J839" s="26">
        <f>Table1689106[[#This Row],[Mean Value]]-($W$2)</f>
        <v>3.467462940289348</v>
      </c>
      <c r="K839" s="8">
        <f>Table1689106[[#This Row],[Mean Value]]+$X$2</f>
        <v>3.5671964735438761</v>
      </c>
      <c r="L839" s="9">
        <f>Table1689106[[#This Row],[Mean Value]]-$X$2</f>
        <v>3.4475162336384422</v>
      </c>
      <c r="M839" s="23" t="str">
        <f t="array" ref="M839">IF(OR(D839&lt;$AF$2, D839&gt;$AE$2), "Yes", "No")</f>
        <v>No</v>
      </c>
      <c r="N839" s="3"/>
      <c r="O839" s="3" t="b">
        <f>AND(Table1689106[[#This Row],[Measured Value]]&gt;Table1689106[[#This Row],[Mean Value]],D838&gt;E838,D837&gt;E837,D836&gt;E836,D835&gt;E835,D834&gt;E834,D833&gt;E833,D832&gt;E832)</f>
        <v>0</v>
      </c>
      <c r="P839" s="3" t="b">
        <f>AND(Table1689106[[#This Row],[Measured Value]]&lt;Table1689106[[#This Row],[Mean Value]],D838&lt;E838,D837&lt;E837,D836&lt;E836,D835&lt;E835,D834&lt;E834,D833&lt;E833,D832&lt;E832)</f>
        <v>0</v>
      </c>
      <c r="Q839" s="3" t="b">
        <f>AND(Table1689106[[#This Row],[Measured Value]]&gt;E838,E838&gt;E837,E837&gt;E836,E836&gt;E835,E835&gt;E834)</f>
        <v>0</v>
      </c>
      <c r="R839" s="3" t="b">
        <f>AND(Table1689106[[#This Row],[Measured Value]]&lt;E838,E838&lt;E837,E837&lt;E836,E836&lt;E835,E835&lt;E834)</f>
        <v>0</v>
      </c>
      <c r="S839" s="3" t="b">
        <f>AND(Table1689106[[#This Row],[Measured Value]]&gt;E838,E838&lt;E837,E837&gt;E836,E836&lt;E835,E835&gt;E834,E834&lt;E833,E833&gt;E832,E832&lt;E831,E831&gt;E830,E830&lt;E829,E829&gt;E828,E828&lt;E827,E827&gt;E826)</f>
        <v>0</v>
      </c>
      <c r="T839" s="3" t="b">
        <f>AND(Table1689106[[#This Row],[Measured Value]]&lt;F838,F838&gt;F837,F837&lt;F836,F836&gt;F835,F835&lt;F834,F834&gt;F833,F833&lt;F832,F832&gt;F831,F831&lt;F830,F830&gt;F829,F829&lt;F828,F828&gt;F827,F827&lt;F826)</f>
        <v>0</v>
      </c>
    </row>
    <row r="840" spans="1:20" x14ac:dyDescent="0.25">
      <c r="A840" s="2">
        <v>43398</v>
      </c>
      <c r="B840" s="17">
        <v>1507</v>
      </c>
      <c r="C840" s="21" t="s">
        <v>54</v>
      </c>
      <c r="D840" s="25">
        <v>3.5</v>
      </c>
      <c r="E840" s="22">
        <f>'[1]pH meter #2__083118AM'!$O$2</f>
        <v>3.5073563535911592</v>
      </c>
      <c r="F8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43398.629861111112</v>
      </c>
      <c r="G840" s="6">
        <f>Table1689106[[#This Row],[Mean Value]]+$V$2</f>
        <v>3.527303060242065</v>
      </c>
      <c r="H840" s="6">
        <f>Table1689106[[#This Row],[Mean Value]]-$V$2</f>
        <v>3.4874096469402533</v>
      </c>
      <c r="I840" s="26">
        <f>Table1689106[[#This Row],[Mean Value]]+$W$2</f>
        <v>3.5472497668929703</v>
      </c>
      <c r="J840" s="26">
        <f>Table1689106[[#This Row],[Mean Value]]-($W$2)</f>
        <v>3.467462940289348</v>
      </c>
      <c r="K840" s="8">
        <f>Table1689106[[#This Row],[Mean Value]]+$X$2</f>
        <v>3.5671964735438761</v>
      </c>
      <c r="L840" s="9">
        <f>Table1689106[[#This Row],[Mean Value]]-$X$2</f>
        <v>3.4475162336384422</v>
      </c>
      <c r="M840" s="23" t="str">
        <f t="array" ref="M840">IF(OR(D840&lt;$AF$2, D840&gt;$AE$2), "Yes", "No")</f>
        <v>No</v>
      </c>
      <c r="N840" s="3"/>
      <c r="O840" s="3" t="b">
        <f>AND(Table1689106[[#This Row],[Measured Value]]&gt;Table1689106[[#This Row],[Mean Value]],D839&gt;E839,D838&gt;E838,D837&gt;E837,D836&gt;E836,D835&gt;E835,D834&gt;E834,D833&gt;E833)</f>
        <v>0</v>
      </c>
      <c r="P840" s="3" t="b">
        <f>AND(Table1689106[[#This Row],[Measured Value]]&lt;Table1689106[[#This Row],[Mean Value]],D839&lt;E839,D838&lt;E838,D837&lt;E837,D836&lt;E836,D835&lt;E835,D834&lt;E834,D833&lt;E833)</f>
        <v>0</v>
      </c>
      <c r="Q840" s="3" t="b">
        <f>AND(Table1689106[[#This Row],[Measured Value]]&gt;E839,E839&gt;E838,E838&gt;E837,E837&gt;E836,E836&gt;E835)</f>
        <v>0</v>
      </c>
      <c r="R840" s="3" t="b">
        <f>AND(Table1689106[[#This Row],[Measured Value]]&lt;E839,E839&lt;E838,E838&lt;E837,E837&lt;E836,E836&lt;E835)</f>
        <v>0</v>
      </c>
      <c r="S840" s="3" t="b">
        <f>AND(Table1689106[[#This Row],[Measured Value]]&gt;E839,E839&lt;E838,E838&gt;E837,E837&lt;E836,E836&gt;E835,E835&lt;E834,E834&gt;E833,E833&lt;E832,E832&gt;E831,E831&lt;E830,E830&gt;E829,E829&lt;E828,E828&gt;E827)</f>
        <v>0</v>
      </c>
      <c r="T840" s="3" t="b">
        <f>AND(Table1689106[[#This Row],[Measured Value]]&lt;F839,F839&gt;F838,F838&lt;F837,F837&gt;F836,F836&lt;F835,F835&gt;F834,F834&lt;F833,F833&gt;F832,F832&lt;F831,F831&gt;F830,F830&lt;F829,F829&gt;F828,F828&lt;F827)</f>
        <v>0</v>
      </c>
    </row>
    <row r="841" spans="1:20" x14ac:dyDescent="0.25">
      <c r="A841" s="2">
        <v>43398</v>
      </c>
      <c r="B841" s="17">
        <v>1516</v>
      </c>
      <c r="C841" s="21" t="s">
        <v>54</v>
      </c>
      <c r="D841" s="25">
        <v>3.48</v>
      </c>
      <c r="E841" s="22">
        <f>'[1]pH meter #2__083118AM'!$O$2</f>
        <v>3.5073563535911592</v>
      </c>
      <c r="F8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43398.636111111111</v>
      </c>
      <c r="G841" s="6">
        <f>Table1689106[[#This Row],[Mean Value]]+$V$2</f>
        <v>3.527303060242065</v>
      </c>
      <c r="H841" s="6">
        <f>Table1689106[[#This Row],[Mean Value]]-$V$2</f>
        <v>3.4874096469402533</v>
      </c>
      <c r="I841" s="26">
        <f>Table1689106[[#This Row],[Mean Value]]+$W$2</f>
        <v>3.5472497668929703</v>
      </c>
      <c r="J841" s="26">
        <f>Table1689106[[#This Row],[Mean Value]]-($W$2)</f>
        <v>3.467462940289348</v>
      </c>
      <c r="K841" s="8">
        <f>Table1689106[[#This Row],[Mean Value]]+$X$2</f>
        <v>3.5671964735438761</v>
      </c>
      <c r="L841" s="9">
        <f>Table1689106[[#This Row],[Mean Value]]-$X$2</f>
        <v>3.4475162336384422</v>
      </c>
      <c r="M841" s="23" t="str">
        <f t="array" ref="M841">IF(OR(D841&lt;$AF$2, D841&gt;$AE$2), "Yes", "No")</f>
        <v>No</v>
      </c>
      <c r="N841" s="3"/>
      <c r="O841" s="3" t="b">
        <f>AND(Table1689106[[#This Row],[Measured Value]]&gt;Table1689106[[#This Row],[Mean Value]],D840&gt;E840,D839&gt;E839,D838&gt;E838,D837&gt;E837,D836&gt;E836,D835&gt;E835,D834&gt;E834)</f>
        <v>0</v>
      </c>
      <c r="P841" s="3" t="b">
        <f>AND(Table1689106[[#This Row],[Measured Value]]&lt;Table1689106[[#This Row],[Mean Value]],D840&lt;E840,D839&lt;E839,D838&lt;E838,D837&lt;E837,D836&lt;E836,D835&lt;E835,D834&lt;E834)</f>
        <v>0</v>
      </c>
      <c r="Q841" s="3" t="b">
        <f>AND(Table1689106[[#This Row],[Measured Value]]&gt;E840,E840&gt;E839,E839&gt;E838,E838&gt;E837,E837&gt;E836)</f>
        <v>0</v>
      </c>
      <c r="R841" s="3" t="b">
        <f>AND(Table1689106[[#This Row],[Measured Value]]&lt;E840,E840&lt;E839,E839&lt;E838,E838&lt;E837,E837&lt;E836)</f>
        <v>0</v>
      </c>
      <c r="S841" s="3" t="b">
        <f>AND(Table1689106[[#This Row],[Measured Value]]&gt;E840,E840&lt;E839,E839&gt;E838,E838&lt;E837,E837&gt;E836,E836&lt;E835,E835&gt;E834,E834&lt;E833,E833&gt;E832,E832&lt;E831,E831&gt;E830,E830&lt;E829,E829&gt;E828)</f>
        <v>0</v>
      </c>
      <c r="T841" s="3" t="b">
        <f>AND(Table1689106[[#This Row],[Measured Value]]&lt;F840,F840&gt;F839,F839&lt;F838,F838&gt;F837,F837&lt;F836,F836&gt;F835,F835&lt;F834,F834&gt;F833,F833&lt;F832,F832&gt;F831,F831&lt;F830,F830&gt;F829,F829&lt;F828)</f>
        <v>0</v>
      </c>
    </row>
    <row r="842" spans="1:20" x14ac:dyDescent="0.25">
      <c r="A842" s="2">
        <v>43398</v>
      </c>
      <c r="B842" s="17">
        <v>1611</v>
      </c>
      <c r="C842" s="21" t="s">
        <v>44</v>
      </c>
      <c r="D842" s="25">
        <v>3.48</v>
      </c>
      <c r="E842" s="22">
        <f>'[1]pH meter #2__083118AM'!$O$2</f>
        <v>3.5073563535911592</v>
      </c>
      <c r="F8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43398.674305555556</v>
      </c>
      <c r="G842" s="6">
        <f>Table1689106[[#This Row],[Mean Value]]+$V$2</f>
        <v>3.527303060242065</v>
      </c>
      <c r="H842" s="6">
        <f>Table1689106[[#This Row],[Mean Value]]-$V$2</f>
        <v>3.4874096469402533</v>
      </c>
      <c r="I842" s="26">
        <f>Table1689106[[#This Row],[Mean Value]]+$W$2</f>
        <v>3.5472497668929703</v>
      </c>
      <c r="J842" s="26">
        <f>Table1689106[[#This Row],[Mean Value]]-($W$2)</f>
        <v>3.467462940289348</v>
      </c>
      <c r="K842" s="8">
        <f>Table1689106[[#This Row],[Mean Value]]+$X$2</f>
        <v>3.5671964735438761</v>
      </c>
      <c r="L842" s="9">
        <f>Table1689106[[#This Row],[Mean Value]]-$X$2</f>
        <v>3.4475162336384422</v>
      </c>
      <c r="M842" s="23" t="str">
        <f t="array" ref="M842">IF(OR(D842&lt;$AF$2, D842&gt;$AE$2), "Yes", "No")</f>
        <v>No</v>
      </c>
      <c r="N842" s="3"/>
      <c r="O842" s="3" t="b">
        <f>AND(Table1689106[[#This Row],[Measured Value]]&gt;Table1689106[[#This Row],[Mean Value]],D841&gt;E841,D840&gt;E840,D839&gt;E839,D838&gt;E838,D837&gt;E837,D836&gt;E836,D835&gt;E835)</f>
        <v>0</v>
      </c>
      <c r="P842" s="3" t="b">
        <f>AND(Table1689106[[#This Row],[Measured Value]]&lt;Table1689106[[#This Row],[Mean Value]],D841&lt;E841,D840&lt;E840,D839&lt;E839,D838&lt;E838,D837&lt;E837,D836&lt;E836,D835&lt;E835)</f>
        <v>0</v>
      </c>
      <c r="Q842" s="3" t="b">
        <f>AND(Table1689106[[#This Row],[Measured Value]]&gt;E841,E841&gt;E840,E840&gt;E839,E839&gt;E838,E838&gt;E837)</f>
        <v>0</v>
      </c>
      <c r="R842" s="3" t="b">
        <f>AND(Table1689106[[#This Row],[Measured Value]]&lt;E841,E841&lt;E840,E840&lt;E839,E839&lt;E838,E838&lt;E837)</f>
        <v>0</v>
      </c>
      <c r="S842" s="3" t="b">
        <f>AND(Table1689106[[#This Row],[Measured Value]]&gt;E841,E841&lt;E840,E840&gt;E839,E839&lt;E838,E838&gt;E837,E837&lt;E836,E836&gt;E835,E835&lt;E834,E834&gt;E833,E833&lt;E832,E832&gt;E831,E831&lt;E830,E830&gt;E829)</f>
        <v>0</v>
      </c>
      <c r="T842" s="3" t="b">
        <f>AND(Table1689106[[#This Row],[Measured Value]]&lt;F841,F841&gt;F840,F840&lt;F839,F839&gt;F838,F838&lt;F837,F837&gt;F836,F836&lt;F835,F835&gt;F834,F834&lt;F833,F833&gt;F832,F832&lt;F831,F831&gt;F830,F830&lt;F829)</f>
        <v>0</v>
      </c>
    </row>
    <row r="843" spans="1:20" x14ac:dyDescent="0.25">
      <c r="A843" s="2">
        <v>43398</v>
      </c>
      <c r="B843" s="17">
        <v>1621</v>
      </c>
      <c r="C843" s="21" t="s">
        <v>51</v>
      </c>
      <c r="D843" s="25">
        <v>3.5</v>
      </c>
      <c r="E843" s="22">
        <f>'[1]pH meter #2__083118AM'!$O$2</f>
        <v>3.5073563535911592</v>
      </c>
      <c r="F8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43398.681250000001</v>
      </c>
      <c r="G843" s="6">
        <f>Table1689106[[#This Row],[Mean Value]]+$V$2</f>
        <v>3.527303060242065</v>
      </c>
      <c r="H843" s="6">
        <f>Table1689106[[#This Row],[Mean Value]]-$V$2</f>
        <v>3.4874096469402533</v>
      </c>
      <c r="I843" s="26">
        <f>Table1689106[[#This Row],[Mean Value]]+$W$2</f>
        <v>3.5472497668929703</v>
      </c>
      <c r="J843" s="26">
        <f>Table1689106[[#This Row],[Mean Value]]-($W$2)</f>
        <v>3.467462940289348</v>
      </c>
      <c r="K843" s="8">
        <f>Table1689106[[#This Row],[Mean Value]]+$X$2</f>
        <v>3.5671964735438761</v>
      </c>
      <c r="L843" s="9">
        <f>Table1689106[[#This Row],[Mean Value]]-$X$2</f>
        <v>3.4475162336384422</v>
      </c>
      <c r="M843" s="23" t="str">
        <f t="array" ref="M843">IF(OR(D843&lt;$AF$2, D843&gt;$AE$2), "Yes", "No")</f>
        <v>No</v>
      </c>
      <c r="N843" s="3"/>
      <c r="O843" s="3" t="b">
        <f>AND(Table1689106[[#This Row],[Measured Value]]&gt;Table1689106[[#This Row],[Mean Value]],D842&gt;E842,D841&gt;E841,D840&gt;E840,D839&gt;E839,D838&gt;E838,D837&gt;E837,D836&gt;E836)</f>
        <v>0</v>
      </c>
      <c r="P843" s="3" t="b">
        <f>AND(Table1689106[[#This Row],[Measured Value]]&lt;Table1689106[[#This Row],[Mean Value]],D842&lt;E842,D841&lt;E841,D840&lt;E840,D839&lt;E839,D838&lt;E838,D837&lt;E837,D836&lt;E836)</f>
        <v>0</v>
      </c>
      <c r="Q843" s="3" t="b">
        <f>AND(Table1689106[[#This Row],[Measured Value]]&gt;E842,E842&gt;E841,E841&gt;E840,E840&gt;E839,E839&gt;E838)</f>
        <v>0</v>
      </c>
      <c r="R843" s="3" t="b">
        <f>AND(Table1689106[[#This Row],[Measured Value]]&lt;E842,E842&lt;E841,E841&lt;E840,E840&lt;E839,E839&lt;E838)</f>
        <v>0</v>
      </c>
      <c r="S843" s="3" t="b">
        <f>AND(Table1689106[[#This Row],[Measured Value]]&gt;E842,E842&lt;E841,E841&gt;E840,E840&lt;E839,E839&gt;E838,E838&lt;E837,E837&gt;E836,E836&lt;E835,E835&gt;E834,E834&lt;E833,E833&gt;E832,E832&lt;E831,E831&gt;E830)</f>
        <v>0</v>
      </c>
      <c r="T843" s="3" t="b">
        <f>AND(Table1689106[[#This Row],[Measured Value]]&lt;F842,F842&gt;F841,F841&lt;F840,F840&gt;F839,F839&lt;F838,F838&gt;F837,F837&lt;F836,F836&gt;F835,F835&lt;F834,F834&gt;F833,F833&lt;F832,F832&gt;F831,F831&lt;F830)</f>
        <v>0</v>
      </c>
    </row>
    <row r="844" spans="1:20" x14ac:dyDescent="0.25">
      <c r="A844" s="2">
        <v>43398</v>
      </c>
      <c r="B844" s="17">
        <v>1638</v>
      </c>
      <c r="C844" s="21" t="s">
        <v>34</v>
      </c>
      <c r="D844" s="25">
        <v>3.49</v>
      </c>
      <c r="E844" s="22">
        <f>'[1]pH meter #2__083118AM'!$O$2</f>
        <v>3.5073563535911592</v>
      </c>
      <c r="F8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43398.693055555559</v>
      </c>
      <c r="G844" s="6">
        <f>Table1689106[[#This Row],[Mean Value]]+$V$2</f>
        <v>3.527303060242065</v>
      </c>
      <c r="H844" s="6">
        <f>Table1689106[[#This Row],[Mean Value]]-$V$2</f>
        <v>3.4874096469402533</v>
      </c>
      <c r="I844" s="26">
        <f>Table1689106[[#This Row],[Mean Value]]+$W$2</f>
        <v>3.5472497668929703</v>
      </c>
      <c r="J844" s="26">
        <f>Table1689106[[#This Row],[Mean Value]]-($W$2)</f>
        <v>3.467462940289348</v>
      </c>
      <c r="K844" s="8">
        <f>Table1689106[[#This Row],[Mean Value]]+$X$2</f>
        <v>3.5671964735438761</v>
      </c>
      <c r="L844" s="9">
        <f>Table1689106[[#This Row],[Mean Value]]-$X$2</f>
        <v>3.4475162336384422</v>
      </c>
      <c r="M844" s="23" t="str">
        <f t="array" ref="M844">IF(OR(D844&lt;$AF$2, D844&gt;$AE$2), "Yes", "No")</f>
        <v>No</v>
      </c>
      <c r="N844" s="3"/>
      <c r="O844" s="3" t="b">
        <f>AND(Table1689106[[#This Row],[Measured Value]]&gt;Table1689106[[#This Row],[Mean Value]],D843&gt;E843,D842&gt;E842,D841&gt;E841,D840&gt;E840,D839&gt;E839,D838&gt;E838,D837&gt;E837)</f>
        <v>0</v>
      </c>
      <c r="P844" s="3" t="b">
        <f>AND(Table1689106[[#This Row],[Measured Value]]&lt;Table1689106[[#This Row],[Mean Value]],D843&lt;E843,D842&lt;E842,D841&lt;E841,D840&lt;E840,D839&lt;E839,D838&lt;E838,D837&lt;E837)</f>
        <v>0</v>
      </c>
      <c r="Q844" s="3" t="b">
        <f>AND(Table1689106[[#This Row],[Measured Value]]&gt;E843,E843&gt;E842,E842&gt;E841,E841&gt;E840,E840&gt;E839)</f>
        <v>0</v>
      </c>
      <c r="R844" s="3" t="b">
        <f>AND(Table1689106[[#This Row],[Measured Value]]&lt;E843,E843&lt;E842,E842&lt;E841,E841&lt;E840,E840&lt;E839)</f>
        <v>0</v>
      </c>
      <c r="S844" s="3" t="b">
        <f>AND(Table1689106[[#This Row],[Measured Value]]&gt;E843,E843&lt;E842,E842&gt;E841,E841&lt;E840,E840&gt;E839,E839&lt;E838,E838&gt;E837,E837&lt;E836,E836&gt;E835,E835&lt;E834,E834&gt;E833,E833&lt;E832,E832&gt;E831)</f>
        <v>0</v>
      </c>
      <c r="T844" s="3" t="b">
        <f>AND(Table1689106[[#This Row],[Measured Value]]&lt;F843,F843&gt;F842,F842&lt;F841,F841&gt;F840,F840&lt;F839,F839&gt;F838,F838&lt;F837,F837&gt;F836,F836&lt;F835,F835&gt;F834,F834&lt;F833,F833&gt;F832,F832&lt;F831)</f>
        <v>0</v>
      </c>
    </row>
    <row r="845" spans="1:20" x14ac:dyDescent="0.25">
      <c r="A845" s="2">
        <v>43398</v>
      </c>
      <c r="B845" s="17">
        <v>1814</v>
      </c>
      <c r="C845" s="21" t="s">
        <v>34</v>
      </c>
      <c r="D845" s="25">
        <v>3.52</v>
      </c>
      <c r="E845" s="22">
        <f>'[1]pH meter #2__083118AM'!$O$2</f>
        <v>3.5073563535911592</v>
      </c>
      <c r="F8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43398.759722222225</v>
      </c>
      <c r="G845" s="6">
        <f>Table1689106[[#This Row],[Mean Value]]+$V$2</f>
        <v>3.527303060242065</v>
      </c>
      <c r="H845" s="6">
        <f>Table1689106[[#This Row],[Mean Value]]-$V$2</f>
        <v>3.4874096469402533</v>
      </c>
      <c r="I845" s="26">
        <f>Table1689106[[#This Row],[Mean Value]]+$W$2</f>
        <v>3.5472497668929703</v>
      </c>
      <c r="J845" s="26">
        <f>Table1689106[[#This Row],[Mean Value]]-($W$2)</f>
        <v>3.467462940289348</v>
      </c>
      <c r="K845" s="8">
        <f>Table1689106[[#This Row],[Mean Value]]+$X$2</f>
        <v>3.5671964735438761</v>
      </c>
      <c r="L845" s="9">
        <f>Table1689106[[#This Row],[Mean Value]]-$X$2</f>
        <v>3.4475162336384422</v>
      </c>
      <c r="M845" s="23" t="str">
        <f t="array" ref="M845">IF(OR(D845&lt;$AF$2, D845&gt;$AE$2), "Yes", "No")</f>
        <v>No</v>
      </c>
      <c r="N845" s="3"/>
      <c r="O845" s="3" t="b">
        <f>AND(Table1689106[[#This Row],[Measured Value]]&gt;Table1689106[[#This Row],[Mean Value]],D844&gt;E844,D843&gt;E843,D842&gt;E842,D841&gt;E841,D840&gt;E840,D839&gt;E839,D838&gt;E838)</f>
        <v>0</v>
      </c>
      <c r="P845" s="3" t="b">
        <f>AND(Table1689106[[#This Row],[Measured Value]]&lt;Table1689106[[#This Row],[Mean Value]],D844&lt;E844,D843&lt;E843,D842&lt;E842,D841&lt;E841,D840&lt;E840,D839&lt;E839,D838&lt;E838)</f>
        <v>0</v>
      </c>
      <c r="Q845" s="3" t="b">
        <f>AND(Table1689106[[#This Row],[Measured Value]]&gt;E844,E844&gt;E843,E843&gt;E842,E842&gt;E841,E841&gt;E840)</f>
        <v>0</v>
      </c>
      <c r="R845" s="3" t="b">
        <f>AND(Table1689106[[#This Row],[Measured Value]]&lt;E844,E844&lt;E843,E843&lt;E842,E842&lt;E841,E841&lt;E840)</f>
        <v>0</v>
      </c>
      <c r="S845" s="3" t="b">
        <f>AND(Table1689106[[#This Row],[Measured Value]]&gt;E844,E844&lt;E843,E843&gt;E842,E842&lt;E841,E841&gt;E840,E840&lt;E839,E839&gt;E838,E838&lt;E837,E837&gt;E836,E836&lt;E835,E835&gt;E834,E834&lt;E833,E833&gt;E832)</f>
        <v>0</v>
      </c>
      <c r="T845" s="3" t="b">
        <f>AND(Table1689106[[#This Row],[Measured Value]]&lt;F844,F844&gt;F843,F843&lt;F842,F842&gt;F841,F841&lt;F840,F840&gt;F839,F839&lt;F838,F838&gt;F837,F837&lt;F836,F836&gt;F835,F835&lt;F834,F834&gt;F833,F833&lt;F832)</f>
        <v>0</v>
      </c>
    </row>
    <row r="846" spans="1:20" x14ac:dyDescent="0.25">
      <c r="A846" s="2">
        <v>43398</v>
      </c>
      <c r="B846" s="17">
        <v>1940</v>
      </c>
      <c r="C846" s="21" t="s">
        <v>26</v>
      </c>
      <c r="D846" s="25">
        <v>3.51</v>
      </c>
      <c r="E846" s="22">
        <f>'[1]pH meter #2__083118AM'!$O$2</f>
        <v>3.5073563535911592</v>
      </c>
      <c r="F8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43398.819444444445</v>
      </c>
      <c r="G846" s="6">
        <f>Table1689106[[#This Row],[Mean Value]]+$V$2</f>
        <v>3.527303060242065</v>
      </c>
      <c r="H846" s="6">
        <f>Table1689106[[#This Row],[Mean Value]]-$V$2</f>
        <v>3.4874096469402533</v>
      </c>
      <c r="I846" s="26">
        <f>Table1689106[[#This Row],[Mean Value]]+$W$2</f>
        <v>3.5472497668929703</v>
      </c>
      <c r="J846" s="26">
        <f>Table1689106[[#This Row],[Mean Value]]-($W$2)</f>
        <v>3.467462940289348</v>
      </c>
      <c r="K846" s="8">
        <f>Table1689106[[#This Row],[Mean Value]]+$X$2</f>
        <v>3.5671964735438761</v>
      </c>
      <c r="L846" s="9">
        <f>Table1689106[[#This Row],[Mean Value]]-$X$2</f>
        <v>3.4475162336384422</v>
      </c>
      <c r="M846" s="23" t="str">
        <f t="array" ref="M846">IF(OR(D846&lt;$AF$2, D846&gt;$AE$2), "Yes", "No")</f>
        <v>No</v>
      </c>
      <c r="N846" s="3"/>
      <c r="O846" s="3" t="b">
        <f>AND(Table1689106[[#This Row],[Measured Value]]&gt;Table1689106[[#This Row],[Mean Value]],D845&gt;E845,D844&gt;E844,D843&gt;E843,D842&gt;E842,D841&gt;E841,D840&gt;E840,D839&gt;E839)</f>
        <v>0</v>
      </c>
      <c r="P846" s="3" t="b">
        <f>AND(Table1689106[[#This Row],[Measured Value]]&lt;Table1689106[[#This Row],[Mean Value]],D845&lt;E845,D844&lt;E844,D843&lt;E843,D842&lt;E842,D841&lt;E841,D840&lt;E840,D839&lt;E839)</f>
        <v>0</v>
      </c>
      <c r="Q846" s="3" t="b">
        <f>AND(Table1689106[[#This Row],[Measured Value]]&gt;E845,E845&gt;E844,E844&gt;E843,E843&gt;E842,E842&gt;E841)</f>
        <v>0</v>
      </c>
      <c r="R846" s="3" t="b">
        <f>AND(Table1689106[[#This Row],[Measured Value]]&lt;E845,E845&lt;E844,E844&lt;E843,E843&lt;E842,E842&lt;E841)</f>
        <v>0</v>
      </c>
      <c r="S846" s="3" t="b">
        <f>AND(Table1689106[[#This Row],[Measured Value]]&gt;E845,E845&lt;E844,E844&gt;E843,E843&lt;E842,E842&gt;E841,E841&lt;E840,E840&gt;E839,E839&lt;E838,E838&gt;E837,E837&lt;E836,E836&gt;E835,E835&lt;E834,E834&gt;E833)</f>
        <v>0</v>
      </c>
      <c r="T846" s="3" t="b">
        <f>AND(Table1689106[[#This Row],[Measured Value]]&lt;F845,F845&gt;F844,F844&lt;F843,F843&gt;F842,F842&lt;F841,F841&gt;F840,F840&lt;F839,F839&gt;F838,F838&lt;F837,F837&gt;F836,F836&lt;F835,F835&gt;F834,F834&lt;F833)</f>
        <v>0</v>
      </c>
    </row>
    <row r="847" spans="1:20" x14ac:dyDescent="0.25">
      <c r="A847" s="2">
        <v>43399</v>
      </c>
      <c r="B847" s="17">
        <v>624</v>
      </c>
      <c r="C847" s="21" t="s">
        <v>31</v>
      </c>
      <c r="D847" s="25">
        <v>3.53</v>
      </c>
      <c r="E847" s="22">
        <f>'[1]pH meter #2__083118AM'!$O$2</f>
        <v>3.5073563535911592</v>
      </c>
      <c r="F8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43399.26666666667</v>
      </c>
      <c r="G847" s="6">
        <f>Table1689106[[#This Row],[Mean Value]]+$V$2</f>
        <v>3.527303060242065</v>
      </c>
      <c r="H847" s="6">
        <f>Table1689106[[#This Row],[Mean Value]]-$V$2</f>
        <v>3.4874096469402533</v>
      </c>
      <c r="I847" s="26">
        <f>Table1689106[[#This Row],[Mean Value]]+$W$2</f>
        <v>3.5472497668929703</v>
      </c>
      <c r="J847" s="26">
        <f>Table1689106[[#This Row],[Mean Value]]-($W$2)</f>
        <v>3.467462940289348</v>
      </c>
      <c r="K847" s="8">
        <f>Table1689106[[#This Row],[Mean Value]]+$X$2</f>
        <v>3.5671964735438761</v>
      </c>
      <c r="L847" s="9">
        <f>Table1689106[[#This Row],[Mean Value]]-$X$2</f>
        <v>3.4475162336384422</v>
      </c>
      <c r="M847" s="23" t="str">
        <f t="array" ref="M847">IF(OR(D847&lt;$AF$2, D847&gt;$AE$2), "Yes", "No")</f>
        <v>No</v>
      </c>
      <c r="N847" s="3"/>
      <c r="O847" s="3" t="b">
        <f>AND(Table1689106[[#This Row],[Measured Value]]&gt;Table1689106[[#This Row],[Mean Value]],D846&gt;E846,D845&gt;E845,D844&gt;E844,D843&gt;E843,D842&gt;E842,D841&gt;E841,D840&gt;E840)</f>
        <v>0</v>
      </c>
      <c r="P847" s="3" t="b">
        <f>AND(Table1689106[[#This Row],[Measured Value]]&lt;Table1689106[[#This Row],[Mean Value]],D846&lt;E846,D845&lt;E845,D844&lt;E844,D843&lt;E843,D842&lt;E842,D841&lt;E841,D840&lt;E840)</f>
        <v>0</v>
      </c>
      <c r="Q847" s="3" t="b">
        <f>AND(Table1689106[[#This Row],[Measured Value]]&gt;E846,E846&gt;E845,E845&gt;E844,E844&gt;E843,E843&gt;E842)</f>
        <v>0</v>
      </c>
      <c r="R847" s="3" t="b">
        <f>AND(Table1689106[[#This Row],[Measured Value]]&lt;E846,E846&lt;E845,E845&lt;E844,E844&lt;E843,E843&lt;E842)</f>
        <v>0</v>
      </c>
      <c r="S847" s="3" t="b">
        <f>AND(Table1689106[[#This Row],[Measured Value]]&gt;E846,E846&lt;E845,E845&gt;E844,E844&lt;E843,E843&gt;E842,E842&lt;E841,E841&gt;E840,E840&lt;E839,E839&gt;E838,E838&lt;E837,E837&gt;E836,E836&lt;E835,E835&gt;E834)</f>
        <v>0</v>
      </c>
      <c r="T847" s="3" t="b">
        <f>AND(Table1689106[[#This Row],[Measured Value]]&lt;F846,F846&gt;F845,F845&lt;F844,F844&gt;F843,F843&lt;F842,F842&gt;F841,F841&lt;F840,F840&gt;F839,F839&lt;F838,F838&gt;F837,F837&lt;F836,F836&gt;F835,F835&lt;F834)</f>
        <v>0</v>
      </c>
    </row>
    <row r="848" spans="1:20" x14ac:dyDescent="0.25">
      <c r="A848" s="2">
        <v>43399</v>
      </c>
      <c r="B848" s="17">
        <v>648</v>
      </c>
      <c r="C848" s="21" t="s">
        <v>40</v>
      </c>
      <c r="D848" s="25">
        <v>3.53</v>
      </c>
      <c r="E848" s="22">
        <f>'[1]pH meter #2__083118AM'!$O$2</f>
        <v>3.5073563535911592</v>
      </c>
      <c r="F8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43399.283333333333</v>
      </c>
      <c r="G848" s="6">
        <f>Table1689106[[#This Row],[Mean Value]]+$V$2</f>
        <v>3.527303060242065</v>
      </c>
      <c r="H848" s="6">
        <f>Table1689106[[#This Row],[Mean Value]]-$V$2</f>
        <v>3.4874096469402533</v>
      </c>
      <c r="I848" s="26">
        <f>Table1689106[[#This Row],[Mean Value]]+$W$2</f>
        <v>3.5472497668929703</v>
      </c>
      <c r="J848" s="26">
        <f>Table1689106[[#This Row],[Mean Value]]-($W$2)</f>
        <v>3.467462940289348</v>
      </c>
      <c r="K848" s="8">
        <f>Table1689106[[#This Row],[Mean Value]]+$X$2</f>
        <v>3.5671964735438761</v>
      </c>
      <c r="L848" s="9">
        <f>Table1689106[[#This Row],[Mean Value]]-$X$2</f>
        <v>3.4475162336384422</v>
      </c>
      <c r="M848" s="23" t="str">
        <f t="array" ref="M848">IF(OR(D848&lt;$AF$2, D848&gt;$AE$2), "Yes", "No")</f>
        <v>No</v>
      </c>
      <c r="N848" s="3"/>
      <c r="O848" s="3" t="b">
        <f>AND(Table1689106[[#This Row],[Measured Value]]&gt;Table1689106[[#This Row],[Mean Value]],D847&gt;E847,D846&gt;E846,D845&gt;E845,D844&gt;E844,D843&gt;E843,D842&gt;E842,D841&gt;E841)</f>
        <v>0</v>
      </c>
      <c r="P848" s="3" t="b">
        <f>AND(Table1689106[[#This Row],[Measured Value]]&lt;Table1689106[[#This Row],[Mean Value]],D847&lt;E847,D846&lt;E846,D845&lt;E845,D844&lt;E844,D843&lt;E843,D842&lt;E842,D841&lt;E841)</f>
        <v>0</v>
      </c>
      <c r="Q848" s="3" t="b">
        <f>AND(Table1689106[[#This Row],[Measured Value]]&gt;E847,E847&gt;E846,E846&gt;E845,E845&gt;E844,E844&gt;E843)</f>
        <v>0</v>
      </c>
      <c r="R848" s="3" t="b">
        <f>AND(Table1689106[[#This Row],[Measured Value]]&lt;E847,E847&lt;E846,E846&lt;E845,E845&lt;E844,E844&lt;E843)</f>
        <v>0</v>
      </c>
      <c r="S848" s="3" t="b">
        <f>AND(Table1689106[[#This Row],[Measured Value]]&gt;E847,E847&lt;E846,E846&gt;E845,E845&lt;E844,E844&gt;E843,E843&lt;E842,E842&gt;E841,E841&lt;E840,E840&gt;E839,E839&lt;E838,E838&gt;E837,E837&lt;E836,E836&gt;E835)</f>
        <v>0</v>
      </c>
      <c r="T848" s="3" t="b">
        <f>AND(Table1689106[[#This Row],[Measured Value]]&lt;F847,F847&gt;F846,F846&lt;F845,F845&gt;F844,F844&lt;F843,F843&gt;F842,F842&lt;F841,F841&gt;F840,F840&lt;F839,F839&gt;F838,F838&lt;F837,F837&gt;F836,F836&lt;F835)</f>
        <v>0</v>
      </c>
    </row>
    <row r="849" spans="1:20" x14ac:dyDescent="0.25">
      <c r="A849" s="2">
        <v>43399</v>
      </c>
      <c r="B849" s="17">
        <v>729</v>
      </c>
      <c r="C849" s="21" t="s">
        <v>31</v>
      </c>
      <c r="D849" s="25">
        <v>3.53</v>
      </c>
      <c r="E849" s="22">
        <f>'[1]pH meter #2__083118AM'!$O$2</f>
        <v>3.5073563535911592</v>
      </c>
      <c r="F8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43399.311805555553</v>
      </c>
      <c r="G849" s="6">
        <f>Table1689106[[#This Row],[Mean Value]]+$V$2</f>
        <v>3.527303060242065</v>
      </c>
      <c r="H849" s="6">
        <f>Table1689106[[#This Row],[Mean Value]]-$V$2</f>
        <v>3.4874096469402533</v>
      </c>
      <c r="I849" s="26">
        <f>Table1689106[[#This Row],[Mean Value]]+$W$2</f>
        <v>3.5472497668929703</v>
      </c>
      <c r="J849" s="26">
        <f>Table1689106[[#This Row],[Mean Value]]-($W$2)</f>
        <v>3.467462940289348</v>
      </c>
      <c r="K849" s="8">
        <f>Table1689106[[#This Row],[Mean Value]]+$X$2</f>
        <v>3.5671964735438761</v>
      </c>
      <c r="L849" s="9">
        <f>Table1689106[[#This Row],[Mean Value]]-$X$2</f>
        <v>3.4475162336384422</v>
      </c>
      <c r="M849" s="23" t="str">
        <f t="array" ref="M849">IF(OR(D849&lt;$AF$2, D849&gt;$AE$2), "Yes", "No")</f>
        <v>No</v>
      </c>
      <c r="N849" s="3"/>
      <c r="O849" s="3" t="b">
        <f>AND(Table1689106[[#This Row],[Measured Value]]&gt;Table1689106[[#This Row],[Mean Value]],D848&gt;E848,D847&gt;E847,D846&gt;E846,D845&gt;E845,D844&gt;E844,D843&gt;E843,D842&gt;E842)</f>
        <v>0</v>
      </c>
      <c r="P849" s="3" t="b">
        <f>AND(Table1689106[[#This Row],[Measured Value]]&lt;Table1689106[[#This Row],[Mean Value]],D848&lt;E848,D847&lt;E847,D846&lt;E846,D845&lt;E845,D844&lt;E844,D843&lt;E843,D842&lt;E842)</f>
        <v>0</v>
      </c>
      <c r="Q849" s="3" t="b">
        <f>AND(Table1689106[[#This Row],[Measured Value]]&gt;E848,E848&gt;E847,E847&gt;E846,E846&gt;E845,E845&gt;E844)</f>
        <v>0</v>
      </c>
      <c r="R849" s="3" t="b">
        <f>AND(Table1689106[[#This Row],[Measured Value]]&lt;E848,E848&lt;E847,E847&lt;E846,E846&lt;E845,E845&lt;E844)</f>
        <v>0</v>
      </c>
      <c r="S849" s="3" t="b">
        <f>AND(Table1689106[[#This Row],[Measured Value]]&gt;E848,E848&lt;E847,E847&gt;E846,E846&lt;E845,E845&gt;E844,E844&lt;E843,E843&gt;E842,E842&lt;E841,E841&gt;E840,E840&lt;E839,E839&gt;E838,E838&lt;E837,E837&gt;E836)</f>
        <v>0</v>
      </c>
      <c r="T849" s="3" t="b">
        <f>AND(Table1689106[[#This Row],[Measured Value]]&lt;F848,F848&gt;F847,F847&lt;F846,F846&gt;F845,F845&lt;F844,F844&gt;F843,F843&lt;F842,F842&gt;F841,F841&lt;F840,F840&gt;F839,F839&lt;F838,F838&gt;F837,F837&lt;F836)</f>
        <v>0</v>
      </c>
    </row>
    <row r="850" spans="1:20" x14ac:dyDescent="0.25">
      <c r="A850" s="2">
        <v>43399</v>
      </c>
      <c r="B850" s="17">
        <v>825</v>
      </c>
      <c r="C850" s="21" t="s">
        <v>39</v>
      </c>
      <c r="D850" s="25">
        <v>3.51</v>
      </c>
      <c r="E850" s="22">
        <f>'[1]pH meter #2__083118AM'!$O$2</f>
        <v>3.5073563535911592</v>
      </c>
      <c r="F8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43399.350694444445</v>
      </c>
      <c r="G850" s="6">
        <f>Table1689106[[#This Row],[Mean Value]]+$V$2</f>
        <v>3.527303060242065</v>
      </c>
      <c r="H850" s="6">
        <f>Table1689106[[#This Row],[Mean Value]]-$V$2</f>
        <v>3.4874096469402533</v>
      </c>
      <c r="I850" s="26">
        <f>Table1689106[[#This Row],[Mean Value]]+$W$2</f>
        <v>3.5472497668929703</v>
      </c>
      <c r="J850" s="26">
        <f>Table1689106[[#This Row],[Mean Value]]-($W$2)</f>
        <v>3.467462940289348</v>
      </c>
      <c r="K850" s="8">
        <f>Table1689106[[#This Row],[Mean Value]]+$X$2</f>
        <v>3.5671964735438761</v>
      </c>
      <c r="L850" s="9">
        <f>Table1689106[[#This Row],[Mean Value]]-$X$2</f>
        <v>3.4475162336384422</v>
      </c>
      <c r="M850" s="23" t="str">
        <f t="array" ref="M850">IF(OR(D850&lt;$AF$2, D850&gt;$AE$2), "Yes", "No")</f>
        <v>No</v>
      </c>
      <c r="N850" s="3"/>
      <c r="O850" s="3" t="b">
        <f>AND(Table1689106[[#This Row],[Measured Value]]&gt;Table1689106[[#This Row],[Mean Value]],D849&gt;E849,D848&gt;E848,D847&gt;E847,D846&gt;E846,D845&gt;E845,D844&gt;E844,D843&gt;E843)</f>
        <v>0</v>
      </c>
      <c r="P850" s="3" t="b">
        <f>AND(Table1689106[[#This Row],[Measured Value]]&lt;Table1689106[[#This Row],[Mean Value]],D849&lt;E849,D848&lt;E848,D847&lt;E847,D846&lt;E846,D845&lt;E845,D844&lt;E844,D843&lt;E843)</f>
        <v>0</v>
      </c>
      <c r="Q850" s="3" t="b">
        <f>AND(Table1689106[[#This Row],[Measured Value]]&gt;E849,E849&gt;E848,E848&gt;E847,E847&gt;E846,E846&gt;E845)</f>
        <v>0</v>
      </c>
      <c r="R850" s="3" t="b">
        <f>AND(Table1689106[[#This Row],[Measured Value]]&lt;E849,E849&lt;E848,E848&lt;E847,E847&lt;E846,E846&lt;E845)</f>
        <v>0</v>
      </c>
      <c r="S850" s="3" t="b">
        <f>AND(Table1689106[[#This Row],[Measured Value]]&gt;E849,E849&lt;E848,E848&gt;E847,E847&lt;E846,E846&gt;E845,E845&lt;E844,E844&gt;E843,E843&lt;E842,E842&gt;E841,E841&lt;E840,E840&gt;E839,E839&lt;E838,E838&gt;E837)</f>
        <v>0</v>
      </c>
      <c r="T850" s="3" t="b">
        <f>AND(Table1689106[[#This Row],[Measured Value]]&lt;F849,F849&gt;F848,F848&lt;F847,F847&gt;F846,F846&lt;F845,F845&gt;F844,F844&lt;F843,F843&gt;F842,F842&lt;F841,F841&gt;F840,F840&lt;F839,F839&gt;F838,F838&lt;F837)</f>
        <v>0</v>
      </c>
    </row>
    <row r="851" spans="1:20" x14ac:dyDescent="0.25">
      <c r="A851" s="2">
        <v>43399</v>
      </c>
      <c r="B851" s="17">
        <v>830</v>
      </c>
      <c r="C851" s="21" t="s">
        <v>37</v>
      </c>
      <c r="D851" s="25">
        <v>3.53</v>
      </c>
      <c r="E851" s="22">
        <f>'[1]pH meter #2__083118AM'!$O$2</f>
        <v>3.5073563535911592</v>
      </c>
      <c r="F8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43399.354166666664</v>
      </c>
      <c r="G851" s="6">
        <f>Table1689106[[#This Row],[Mean Value]]+$V$2</f>
        <v>3.527303060242065</v>
      </c>
      <c r="H851" s="6">
        <f>Table1689106[[#This Row],[Mean Value]]-$V$2</f>
        <v>3.4874096469402533</v>
      </c>
      <c r="I851" s="26">
        <f>Table1689106[[#This Row],[Mean Value]]+$W$2</f>
        <v>3.5472497668929703</v>
      </c>
      <c r="J851" s="26">
        <f>Table1689106[[#This Row],[Mean Value]]-($W$2)</f>
        <v>3.467462940289348</v>
      </c>
      <c r="K851" s="8">
        <f>Table1689106[[#This Row],[Mean Value]]+$X$2</f>
        <v>3.5671964735438761</v>
      </c>
      <c r="L851" s="9">
        <f>Table1689106[[#This Row],[Mean Value]]-$X$2</f>
        <v>3.4475162336384422</v>
      </c>
      <c r="M851" s="23" t="str">
        <f t="array" ref="M851">IF(OR(D851&lt;$AF$2, D851&gt;$AE$2), "Yes", "No")</f>
        <v>No</v>
      </c>
      <c r="N851" s="3"/>
      <c r="O851" s="3" t="b">
        <f>AND(Table1689106[[#This Row],[Measured Value]]&gt;Table1689106[[#This Row],[Mean Value]],D850&gt;E850,D849&gt;E849,D848&gt;E848,D847&gt;E847,D846&gt;E846,D845&gt;E845,D844&gt;E844)</f>
        <v>0</v>
      </c>
      <c r="P851" s="3" t="b">
        <f>AND(Table1689106[[#This Row],[Measured Value]]&lt;Table1689106[[#This Row],[Mean Value]],D850&lt;E850,D849&lt;E849,D848&lt;E848,D847&lt;E847,D846&lt;E846,D845&lt;E845,D844&lt;E844)</f>
        <v>0</v>
      </c>
      <c r="Q851" s="3" t="b">
        <f>AND(Table1689106[[#This Row],[Measured Value]]&gt;E850,E850&gt;E849,E849&gt;E848,E848&gt;E847,E847&gt;E846)</f>
        <v>0</v>
      </c>
      <c r="R851" s="3" t="b">
        <f>AND(Table1689106[[#This Row],[Measured Value]]&lt;E850,E850&lt;E849,E849&lt;E848,E848&lt;E847,E847&lt;E846)</f>
        <v>0</v>
      </c>
      <c r="S851" s="3" t="b">
        <f>AND(Table1689106[[#This Row],[Measured Value]]&gt;E850,E850&lt;E849,E849&gt;E848,E848&lt;E847,E847&gt;E846,E846&lt;E845,E845&gt;E844,E844&lt;E843,E843&gt;E842,E842&lt;E841,E841&gt;E840,E840&lt;E839,E839&gt;E838)</f>
        <v>0</v>
      </c>
      <c r="T851" s="3" t="b">
        <f>AND(Table1689106[[#This Row],[Measured Value]]&lt;F850,F850&gt;F849,F849&lt;F848,F848&gt;F847,F847&lt;F846,F846&gt;F845,F845&lt;F844,F844&gt;F843,F843&lt;F842,F842&gt;F841,F841&lt;F840,F840&gt;F839,F839&lt;F838)</f>
        <v>0</v>
      </c>
    </row>
    <row r="852" spans="1:20" x14ac:dyDescent="0.25">
      <c r="A852" s="2">
        <v>43399</v>
      </c>
      <c r="B852" s="17">
        <v>857</v>
      </c>
      <c r="C852" s="21" t="s">
        <v>40</v>
      </c>
      <c r="D852" s="25">
        <v>3.52</v>
      </c>
      <c r="E852" s="22">
        <f>'[1]pH meter #2__083118AM'!$O$2</f>
        <v>3.5073563535911592</v>
      </c>
      <c r="F8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43399.372916666667</v>
      </c>
      <c r="G852" s="6">
        <f>Table1689106[[#This Row],[Mean Value]]+$V$2</f>
        <v>3.527303060242065</v>
      </c>
      <c r="H852" s="6">
        <f>Table1689106[[#This Row],[Mean Value]]-$V$2</f>
        <v>3.4874096469402533</v>
      </c>
      <c r="I852" s="26">
        <f>Table1689106[[#This Row],[Mean Value]]+$W$2</f>
        <v>3.5472497668929703</v>
      </c>
      <c r="J852" s="26">
        <f>Table1689106[[#This Row],[Mean Value]]-($W$2)</f>
        <v>3.467462940289348</v>
      </c>
      <c r="K852" s="8">
        <f>Table1689106[[#This Row],[Mean Value]]+$X$2</f>
        <v>3.5671964735438761</v>
      </c>
      <c r="L852" s="9">
        <f>Table1689106[[#This Row],[Mean Value]]-$X$2</f>
        <v>3.4475162336384422</v>
      </c>
      <c r="M852" s="23" t="str">
        <f t="array" ref="M852">IF(OR(D852&lt;$AF$2, D852&gt;$AE$2), "Yes", "No")</f>
        <v>No</v>
      </c>
      <c r="N852" s="3"/>
      <c r="O852" s="3" t="b">
        <f>AND(Table1689106[[#This Row],[Measured Value]]&gt;Table1689106[[#This Row],[Mean Value]],D851&gt;E851,D850&gt;E850,D849&gt;E849,D848&gt;E848,D847&gt;E847,D846&gt;E846,D845&gt;E845)</f>
        <v>1</v>
      </c>
      <c r="P852" s="3" t="b">
        <f>AND(Table1689106[[#This Row],[Measured Value]]&lt;Table1689106[[#This Row],[Mean Value]],D851&lt;E851,D850&lt;E850,D849&lt;E849,D848&lt;E848,D847&lt;E847,D846&lt;E846,D845&lt;E845)</f>
        <v>0</v>
      </c>
      <c r="Q852" s="3" t="b">
        <f>AND(Table1689106[[#This Row],[Measured Value]]&gt;E851,E851&gt;E850,E850&gt;E849,E849&gt;E848,E848&gt;E847)</f>
        <v>0</v>
      </c>
      <c r="R852" s="3" t="b">
        <f>AND(Table1689106[[#This Row],[Measured Value]]&lt;E851,E851&lt;E850,E850&lt;E849,E849&lt;E848,E848&lt;E847)</f>
        <v>0</v>
      </c>
      <c r="S852" s="3" t="b">
        <f>AND(Table1689106[[#This Row],[Measured Value]]&gt;E851,E851&lt;E850,E850&gt;E849,E849&lt;E848,E848&gt;E847,E847&lt;E846,E846&gt;E845,E845&lt;E844,E844&gt;E843,E843&lt;E842,E842&gt;E841,E841&lt;E840,E840&gt;E839)</f>
        <v>0</v>
      </c>
      <c r="T852" s="3" t="b">
        <f>AND(Table1689106[[#This Row],[Measured Value]]&lt;F851,F851&gt;F850,F850&lt;F849,F849&gt;F848,F848&lt;F847,F847&gt;F846,F846&lt;F845,F845&gt;F844,F844&lt;F843,F843&gt;F842,F842&lt;F841,F841&gt;F840,F840&lt;F839)</f>
        <v>0</v>
      </c>
    </row>
    <row r="853" spans="1:20" x14ac:dyDescent="0.25">
      <c r="A853" s="2">
        <v>43399</v>
      </c>
      <c r="B853" s="17">
        <v>930</v>
      </c>
      <c r="C853" s="21" t="s">
        <v>31</v>
      </c>
      <c r="D853" s="25">
        <v>3.52</v>
      </c>
      <c r="E853" s="22">
        <f>'[1]pH meter #2__083118AM'!$O$2</f>
        <v>3.5073563535911592</v>
      </c>
      <c r="F8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43399.395833333336</v>
      </c>
      <c r="G853" s="6">
        <f>Table1689106[[#This Row],[Mean Value]]+$V$2</f>
        <v>3.527303060242065</v>
      </c>
      <c r="H853" s="6">
        <f>Table1689106[[#This Row],[Mean Value]]-$V$2</f>
        <v>3.4874096469402533</v>
      </c>
      <c r="I853" s="26">
        <f>Table1689106[[#This Row],[Mean Value]]+$W$2</f>
        <v>3.5472497668929703</v>
      </c>
      <c r="J853" s="26">
        <f>Table1689106[[#This Row],[Mean Value]]-($W$2)</f>
        <v>3.467462940289348</v>
      </c>
      <c r="K853" s="8">
        <f>Table1689106[[#This Row],[Mean Value]]+$X$2</f>
        <v>3.5671964735438761</v>
      </c>
      <c r="L853" s="9">
        <f>Table1689106[[#This Row],[Mean Value]]-$X$2</f>
        <v>3.4475162336384422</v>
      </c>
      <c r="M853" s="23" t="str">
        <f t="array" ref="M853">IF(OR(D853&lt;$AF$2, D853&gt;$AE$2), "Yes", "No")</f>
        <v>No</v>
      </c>
      <c r="N853" s="3"/>
      <c r="O853" s="3" t="b">
        <f>AND(Table1689106[[#This Row],[Measured Value]]&gt;Table1689106[[#This Row],[Mean Value]],D852&gt;E852,D851&gt;E851,D850&gt;E850,D849&gt;E849,D848&gt;E848,D847&gt;E847,D846&gt;E846)</f>
        <v>1</v>
      </c>
      <c r="P853" s="3" t="b">
        <f>AND(Table1689106[[#This Row],[Measured Value]]&lt;Table1689106[[#This Row],[Mean Value]],D852&lt;E852,D851&lt;E851,D850&lt;E850,D849&lt;E849,D848&lt;E848,D847&lt;E847,D846&lt;E846)</f>
        <v>0</v>
      </c>
      <c r="Q853" s="3" t="b">
        <f>AND(Table1689106[[#This Row],[Measured Value]]&gt;E852,E852&gt;E851,E851&gt;E850,E850&gt;E849,E849&gt;E848)</f>
        <v>0</v>
      </c>
      <c r="R853" s="3" t="b">
        <f>AND(Table1689106[[#This Row],[Measured Value]]&lt;E852,E852&lt;E851,E851&lt;E850,E850&lt;E849,E849&lt;E848)</f>
        <v>0</v>
      </c>
      <c r="S853" s="3" t="b">
        <f>AND(Table1689106[[#This Row],[Measured Value]]&gt;E852,E852&lt;E851,E851&gt;E850,E850&lt;E849,E849&gt;E848,E848&lt;E847,E847&gt;E846,E846&lt;E845,E845&gt;E844,E844&lt;E843,E843&gt;E842,E842&lt;E841,E841&gt;E840)</f>
        <v>0</v>
      </c>
      <c r="T853" s="3" t="b">
        <f>AND(Table1689106[[#This Row],[Measured Value]]&lt;F852,F852&gt;F851,F851&lt;F850,F850&gt;F849,F849&lt;F848,F848&gt;F847,F847&lt;F846,F846&gt;F845,F845&lt;F844,F844&gt;F843,F843&lt;F842,F842&gt;F841,F841&lt;F840)</f>
        <v>0</v>
      </c>
    </row>
    <row r="854" spans="1:20" x14ac:dyDescent="0.25">
      <c r="A854" s="2">
        <v>43399</v>
      </c>
      <c r="B854" s="17">
        <v>1015</v>
      </c>
      <c r="C854" s="21" t="s">
        <v>30</v>
      </c>
      <c r="D854" s="25">
        <v>3.51</v>
      </c>
      <c r="E854" s="22">
        <f>'[1]pH meter #2__083118AM'!$O$2</f>
        <v>3.5073563535911592</v>
      </c>
      <c r="F8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43399.427083333336</v>
      </c>
      <c r="G854" s="6">
        <f>Table1689106[[#This Row],[Mean Value]]+$V$2</f>
        <v>3.527303060242065</v>
      </c>
      <c r="H854" s="6">
        <f>Table1689106[[#This Row],[Mean Value]]-$V$2</f>
        <v>3.4874096469402533</v>
      </c>
      <c r="I854" s="26">
        <f>Table1689106[[#This Row],[Mean Value]]+$W$2</f>
        <v>3.5472497668929703</v>
      </c>
      <c r="J854" s="26">
        <f>Table1689106[[#This Row],[Mean Value]]-($W$2)</f>
        <v>3.467462940289348</v>
      </c>
      <c r="K854" s="8">
        <f>Table1689106[[#This Row],[Mean Value]]+$X$2</f>
        <v>3.5671964735438761</v>
      </c>
      <c r="L854" s="9">
        <f>Table1689106[[#This Row],[Mean Value]]-$X$2</f>
        <v>3.4475162336384422</v>
      </c>
      <c r="M854" s="23" t="str">
        <f t="array" ref="M854">IF(OR(D854&lt;$AF$2, D854&gt;$AE$2), "Yes", "No")</f>
        <v>No</v>
      </c>
      <c r="N854" s="3"/>
      <c r="O854" s="3" t="b">
        <f>AND(Table1689106[[#This Row],[Measured Value]]&gt;Table1689106[[#This Row],[Mean Value]],D853&gt;E853,D852&gt;E852,D851&gt;E851,D850&gt;E850,D849&gt;E849,D848&gt;E848,D847&gt;E847)</f>
        <v>1</v>
      </c>
      <c r="P854" s="3" t="b">
        <f>AND(Table1689106[[#This Row],[Measured Value]]&lt;Table1689106[[#This Row],[Mean Value]],D853&lt;E853,D852&lt;E852,D851&lt;E851,D850&lt;E850,D849&lt;E849,D848&lt;E848,D847&lt;E847)</f>
        <v>0</v>
      </c>
      <c r="Q854" s="3" t="b">
        <f>AND(Table1689106[[#This Row],[Measured Value]]&gt;E853,E853&gt;E852,E852&gt;E851,E851&gt;E850,E850&gt;E849)</f>
        <v>0</v>
      </c>
      <c r="R854" s="3" t="b">
        <f>AND(Table1689106[[#This Row],[Measured Value]]&lt;E853,E853&lt;E852,E852&lt;E851,E851&lt;E850,E850&lt;E849)</f>
        <v>0</v>
      </c>
      <c r="S854" s="3" t="b">
        <f>AND(Table1689106[[#This Row],[Measured Value]]&gt;E853,E853&lt;E852,E852&gt;E851,E851&lt;E850,E850&gt;E849,E849&lt;E848,E848&gt;E847,E847&lt;E846,E846&gt;E845,E845&lt;E844,E844&gt;E843,E843&lt;E842,E842&gt;E841)</f>
        <v>0</v>
      </c>
      <c r="T854" s="3" t="b">
        <f>AND(Table1689106[[#This Row],[Measured Value]]&lt;F853,F853&gt;F852,F852&lt;F851,F851&gt;F850,F850&lt;F849,F849&gt;F848,F848&lt;F847,F847&gt;F846,F846&lt;F845,F845&gt;F844,F844&lt;F843,F843&gt;F842,F842&lt;F841)</f>
        <v>0</v>
      </c>
    </row>
    <row r="855" spans="1:20" x14ac:dyDescent="0.25">
      <c r="A855" s="2">
        <v>43399</v>
      </c>
      <c r="B855" s="17">
        <v>1050</v>
      </c>
      <c r="C855" s="21" t="s">
        <v>30</v>
      </c>
      <c r="D855" s="25">
        <v>3.51</v>
      </c>
      <c r="E855" s="22">
        <f>'[1]pH meter #2__083118AM'!$O$2</f>
        <v>3.5073563535911592</v>
      </c>
      <c r="F8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43399.451388888891</v>
      </c>
      <c r="G855" s="6">
        <f>Table1689106[[#This Row],[Mean Value]]+$V$2</f>
        <v>3.527303060242065</v>
      </c>
      <c r="H855" s="6">
        <f>Table1689106[[#This Row],[Mean Value]]-$V$2</f>
        <v>3.4874096469402533</v>
      </c>
      <c r="I855" s="26">
        <f>Table1689106[[#This Row],[Mean Value]]+$W$2</f>
        <v>3.5472497668929703</v>
      </c>
      <c r="J855" s="26">
        <f>Table1689106[[#This Row],[Mean Value]]-($W$2)</f>
        <v>3.467462940289348</v>
      </c>
      <c r="K855" s="8">
        <f>Table1689106[[#This Row],[Mean Value]]+$X$2</f>
        <v>3.5671964735438761</v>
      </c>
      <c r="L855" s="9">
        <f>Table1689106[[#This Row],[Mean Value]]-$X$2</f>
        <v>3.4475162336384422</v>
      </c>
      <c r="M855" s="23" t="str">
        <f t="array" ref="M855">IF(OR(D855&lt;$AF$2, D855&gt;$AE$2), "Yes", "No")</f>
        <v>No</v>
      </c>
      <c r="N855" s="3"/>
      <c r="O855" s="3" t="b">
        <f>AND(Table1689106[[#This Row],[Measured Value]]&gt;Table1689106[[#This Row],[Mean Value]],D854&gt;E854,D853&gt;E853,D852&gt;E852,D851&gt;E851,D850&gt;E850,D849&gt;E849,D848&gt;E848)</f>
        <v>1</v>
      </c>
      <c r="P855" s="3" t="b">
        <f>AND(Table1689106[[#This Row],[Measured Value]]&lt;Table1689106[[#This Row],[Mean Value]],D854&lt;E854,D853&lt;E853,D852&lt;E852,D851&lt;E851,D850&lt;E850,D849&lt;E849,D848&lt;E848)</f>
        <v>0</v>
      </c>
      <c r="Q855" s="3" t="b">
        <f>AND(Table1689106[[#This Row],[Measured Value]]&gt;E854,E854&gt;E853,E853&gt;E852,E852&gt;E851,E851&gt;E850)</f>
        <v>0</v>
      </c>
      <c r="R855" s="3" t="b">
        <f>AND(Table1689106[[#This Row],[Measured Value]]&lt;E854,E854&lt;E853,E853&lt;E852,E852&lt;E851,E851&lt;E850)</f>
        <v>0</v>
      </c>
      <c r="S855" s="3" t="b">
        <f>AND(Table1689106[[#This Row],[Measured Value]]&gt;E854,E854&lt;E853,E853&gt;E852,E852&lt;E851,E851&gt;E850,E850&lt;E849,E849&gt;E848,E848&lt;E847,E847&gt;E846,E846&lt;E845,E845&gt;E844,E844&lt;E843,E843&gt;E842)</f>
        <v>0</v>
      </c>
      <c r="T855" s="3" t="b">
        <f>AND(Table1689106[[#This Row],[Measured Value]]&lt;F854,F854&gt;F853,F853&lt;F852,F852&gt;F851,F851&lt;F850,F850&gt;F849,F849&lt;F848,F848&gt;F847,F847&lt;F846,F846&gt;F845,F845&lt;F844,F844&gt;F843,F843&lt;F842)</f>
        <v>0</v>
      </c>
    </row>
    <row r="856" spans="1:20" x14ac:dyDescent="0.25">
      <c r="A856" s="2">
        <v>43399</v>
      </c>
      <c r="B856" s="17">
        <v>1044</v>
      </c>
      <c r="C856" s="21" t="s">
        <v>31</v>
      </c>
      <c r="D856" s="25">
        <v>3.51</v>
      </c>
      <c r="E856" s="22">
        <f>'[1]pH meter #2__083118AM'!$O$2</f>
        <v>3.5073563535911592</v>
      </c>
      <c r="F8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43399.447222222225</v>
      </c>
      <c r="G856" s="6">
        <f>Table1689106[[#This Row],[Mean Value]]+$V$2</f>
        <v>3.527303060242065</v>
      </c>
      <c r="H856" s="6">
        <f>Table1689106[[#This Row],[Mean Value]]-$V$2</f>
        <v>3.4874096469402533</v>
      </c>
      <c r="I856" s="26">
        <f>Table1689106[[#This Row],[Mean Value]]+$W$2</f>
        <v>3.5472497668929703</v>
      </c>
      <c r="J856" s="26">
        <f>Table1689106[[#This Row],[Mean Value]]-($W$2)</f>
        <v>3.467462940289348</v>
      </c>
      <c r="K856" s="8">
        <f>Table1689106[[#This Row],[Mean Value]]+$X$2</f>
        <v>3.5671964735438761</v>
      </c>
      <c r="L856" s="9">
        <f>Table1689106[[#This Row],[Mean Value]]-$X$2</f>
        <v>3.4475162336384422</v>
      </c>
      <c r="M856" s="23" t="str">
        <f t="array" ref="M856">IF(OR(D856&lt;$AF$2, D856&gt;$AE$2), "Yes", "No")</f>
        <v>No</v>
      </c>
      <c r="N856" s="3"/>
      <c r="O856" s="3" t="b">
        <f>AND(Table1689106[[#This Row],[Measured Value]]&gt;Table1689106[[#This Row],[Mean Value]],D855&gt;E855,D854&gt;E854,D853&gt;E853,D852&gt;E852,D851&gt;E851,D850&gt;E850,D849&gt;E849)</f>
        <v>1</v>
      </c>
      <c r="P856" s="3" t="b">
        <f>AND(Table1689106[[#This Row],[Measured Value]]&lt;Table1689106[[#This Row],[Mean Value]],D855&lt;E855,D854&lt;E854,D853&lt;E853,D852&lt;E852,D851&lt;E851,D850&lt;E850,D849&lt;E849)</f>
        <v>0</v>
      </c>
      <c r="Q856" s="3" t="b">
        <f>AND(Table1689106[[#This Row],[Measured Value]]&gt;E855,E855&gt;E854,E854&gt;E853,E853&gt;E852,E852&gt;E851)</f>
        <v>0</v>
      </c>
      <c r="R856" s="3" t="b">
        <f>AND(Table1689106[[#This Row],[Measured Value]]&lt;E855,E855&lt;E854,E854&lt;E853,E853&lt;E852,E852&lt;E851)</f>
        <v>0</v>
      </c>
      <c r="S856" s="3" t="b">
        <f>AND(Table1689106[[#This Row],[Measured Value]]&gt;E855,E855&lt;E854,E854&gt;E853,E853&lt;E852,E852&gt;E851,E851&lt;E850,E850&gt;E849,E849&lt;E848,E848&gt;E847,E847&lt;E846,E846&gt;E845,E845&lt;E844,E844&gt;E843)</f>
        <v>0</v>
      </c>
      <c r="T856" s="3" t="b">
        <f>AND(Table1689106[[#This Row],[Measured Value]]&lt;F855,F855&gt;F854,F854&lt;F853,F853&gt;F852,F852&lt;F851,F851&gt;F850,F850&lt;F849,F849&gt;F848,F848&lt;F847,F847&gt;F846,F846&lt;F845,F845&gt;F844,F844&lt;F843)</f>
        <v>0</v>
      </c>
    </row>
    <row r="857" spans="1:20" x14ac:dyDescent="0.25">
      <c r="A857" s="2">
        <v>43399</v>
      </c>
      <c r="B857" s="17">
        <v>1117</v>
      </c>
      <c r="C857" s="21" t="s">
        <v>31</v>
      </c>
      <c r="D857" s="25">
        <v>3.51</v>
      </c>
      <c r="E857" s="22">
        <f>'[1]pH meter #2__083118AM'!$O$2</f>
        <v>3.5073563535911592</v>
      </c>
      <c r="F8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43399.470138888886</v>
      </c>
      <c r="G857" s="6">
        <f>Table1689106[[#This Row],[Mean Value]]+$V$2</f>
        <v>3.527303060242065</v>
      </c>
      <c r="H857" s="6">
        <f>Table1689106[[#This Row],[Mean Value]]-$V$2</f>
        <v>3.4874096469402533</v>
      </c>
      <c r="I857" s="26">
        <f>Table1689106[[#This Row],[Mean Value]]+$W$2</f>
        <v>3.5472497668929703</v>
      </c>
      <c r="J857" s="26">
        <f>Table1689106[[#This Row],[Mean Value]]-($W$2)</f>
        <v>3.467462940289348</v>
      </c>
      <c r="K857" s="8">
        <f>Table1689106[[#This Row],[Mean Value]]+$X$2</f>
        <v>3.5671964735438761</v>
      </c>
      <c r="L857" s="9">
        <f>Table1689106[[#This Row],[Mean Value]]-$X$2</f>
        <v>3.4475162336384422</v>
      </c>
      <c r="M857" s="23" t="str">
        <f t="array" ref="M857">IF(OR(D857&lt;$AF$2, D857&gt;$AE$2), "Yes", "No")</f>
        <v>No</v>
      </c>
      <c r="N857" s="3"/>
      <c r="O857" s="3" t="b">
        <f>AND(Table1689106[[#This Row],[Measured Value]]&gt;Table1689106[[#This Row],[Mean Value]],D856&gt;E856,D855&gt;E855,D854&gt;E854,D853&gt;E853,D852&gt;E852,D851&gt;E851,D850&gt;E850)</f>
        <v>1</v>
      </c>
      <c r="P857" s="3" t="b">
        <f>AND(Table1689106[[#This Row],[Measured Value]]&lt;Table1689106[[#This Row],[Mean Value]],D856&lt;E856,D855&lt;E855,D854&lt;E854,D853&lt;E853,D852&lt;E852,D851&lt;E851,D850&lt;E850)</f>
        <v>0</v>
      </c>
      <c r="Q857" s="3" t="b">
        <f>AND(Table1689106[[#This Row],[Measured Value]]&gt;E856,E856&gt;E855,E855&gt;E854,E854&gt;E853,E853&gt;E852)</f>
        <v>0</v>
      </c>
      <c r="R857" s="3" t="b">
        <f>AND(Table1689106[[#This Row],[Measured Value]]&lt;E856,E856&lt;E855,E855&lt;E854,E854&lt;E853,E853&lt;E852)</f>
        <v>0</v>
      </c>
      <c r="S857" s="3" t="b">
        <f>AND(Table1689106[[#This Row],[Measured Value]]&gt;E856,E856&lt;E855,E855&gt;E854,E854&lt;E853,E853&gt;E852,E852&lt;E851,E851&gt;E850,E850&lt;E849,E849&gt;E848,E848&lt;E847,E847&gt;E846,E846&lt;E845,E845&gt;E844)</f>
        <v>0</v>
      </c>
      <c r="T857" s="3" t="b">
        <f>AND(Table1689106[[#This Row],[Measured Value]]&lt;F856,F856&gt;F855,F855&lt;F854,F854&gt;F853,F853&lt;F852,F852&gt;F851,F851&lt;F850,F850&gt;F849,F849&lt;F848,F848&gt;F847,F847&lt;F846,F846&gt;F845,F845&lt;F844)</f>
        <v>0</v>
      </c>
    </row>
    <row r="858" spans="1:20" x14ac:dyDescent="0.25">
      <c r="A858" s="2">
        <v>43399</v>
      </c>
      <c r="B858" s="17">
        <v>1210</v>
      </c>
      <c r="C858" s="21" t="s">
        <v>30</v>
      </c>
      <c r="D858" s="25">
        <v>3.49</v>
      </c>
      <c r="E858" s="22">
        <f>'[1]pH meter #2__083118AM'!$O$2</f>
        <v>3.5073563535911592</v>
      </c>
      <c r="F8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43399.506944444445</v>
      </c>
      <c r="G858" s="6">
        <f>Table1689106[[#This Row],[Mean Value]]+$V$2</f>
        <v>3.527303060242065</v>
      </c>
      <c r="H858" s="6">
        <f>Table1689106[[#This Row],[Mean Value]]-$V$2</f>
        <v>3.4874096469402533</v>
      </c>
      <c r="I858" s="26">
        <f>Table1689106[[#This Row],[Mean Value]]+$W$2</f>
        <v>3.5472497668929703</v>
      </c>
      <c r="J858" s="26">
        <f>Table1689106[[#This Row],[Mean Value]]-($W$2)</f>
        <v>3.467462940289348</v>
      </c>
      <c r="K858" s="8">
        <f>Table1689106[[#This Row],[Mean Value]]+$X$2</f>
        <v>3.5671964735438761</v>
      </c>
      <c r="L858" s="9">
        <f>Table1689106[[#This Row],[Mean Value]]-$X$2</f>
        <v>3.4475162336384422</v>
      </c>
      <c r="M858" s="23" t="str">
        <f t="array" ref="M858">IF(OR(D858&lt;$AF$2, D858&gt;$AE$2), "Yes", "No")</f>
        <v>No</v>
      </c>
      <c r="N858" s="3"/>
      <c r="O858" s="3" t="b">
        <f>AND(Table1689106[[#This Row],[Measured Value]]&gt;Table1689106[[#This Row],[Mean Value]],D857&gt;E857,D856&gt;E856,D855&gt;E855,D854&gt;E854,D853&gt;E853,D852&gt;E852,D851&gt;E851)</f>
        <v>0</v>
      </c>
      <c r="P858" s="3" t="b">
        <f>AND(Table1689106[[#This Row],[Measured Value]]&lt;Table1689106[[#This Row],[Mean Value]],D857&lt;E857,D856&lt;E856,D855&lt;E855,D854&lt;E854,D853&lt;E853,D852&lt;E852,D851&lt;E851)</f>
        <v>0</v>
      </c>
      <c r="Q858" s="3" t="b">
        <f>AND(Table1689106[[#This Row],[Measured Value]]&gt;E857,E857&gt;E856,E856&gt;E855,E855&gt;E854,E854&gt;E853)</f>
        <v>0</v>
      </c>
      <c r="R858" s="3" t="b">
        <f>AND(Table1689106[[#This Row],[Measured Value]]&lt;E857,E857&lt;E856,E856&lt;E855,E855&lt;E854,E854&lt;E853)</f>
        <v>0</v>
      </c>
      <c r="S858" s="3" t="b">
        <f>AND(Table1689106[[#This Row],[Measured Value]]&gt;E857,E857&lt;E856,E856&gt;E855,E855&lt;E854,E854&gt;E853,E853&lt;E852,E852&gt;E851,E851&lt;E850,E850&gt;E849,E849&lt;E848,E848&gt;E847,E847&lt;E846,E846&gt;E845)</f>
        <v>0</v>
      </c>
      <c r="T858" s="3" t="b">
        <f>AND(Table1689106[[#This Row],[Measured Value]]&lt;F857,F857&gt;F856,F856&lt;F855,F855&gt;F854,F854&lt;F853,F853&gt;F852,F852&lt;F851,F851&gt;F850,F850&lt;F849,F849&gt;F848,F848&lt;F847,F847&gt;F846,F846&lt;F845)</f>
        <v>0</v>
      </c>
    </row>
    <row r="859" spans="1:20" x14ac:dyDescent="0.25">
      <c r="A859" s="2">
        <v>43399</v>
      </c>
      <c r="B859" s="17">
        <v>1237</v>
      </c>
      <c r="C859" s="21" t="s">
        <v>31</v>
      </c>
      <c r="D859" s="25">
        <v>3.5</v>
      </c>
      <c r="E859" s="22">
        <f>'[1]pH meter #2__083118AM'!$O$2</f>
        <v>3.5073563535911592</v>
      </c>
      <c r="F8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43399.525694444441</v>
      </c>
      <c r="G859" s="6">
        <f>Table1689106[[#This Row],[Mean Value]]+$V$2</f>
        <v>3.527303060242065</v>
      </c>
      <c r="H859" s="6">
        <f>Table1689106[[#This Row],[Mean Value]]-$V$2</f>
        <v>3.4874096469402533</v>
      </c>
      <c r="I859" s="26">
        <f>Table1689106[[#This Row],[Mean Value]]+$W$2</f>
        <v>3.5472497668929703</v>
      </c>
      <c r="J859" s="26">
        <f>Table1689106[[#This Row],[Mean Value]]-($W$2)</f>
        <v>3.467462940289348</v>
      </c>
      <c r="K859" s="8">
        <f>Table1689106[[#This Row],[Mean Value]]+$X$2</f>
        <v>3.5671964735438761</v>
      </c>
      <c r="L859" s="9">
        <f>Table1689106[[#This Row],[Mean Value]]-$X$2</f>
        <v>3.4475162336384422</v>
      </c>
      <c r="M859" s="23" t="str">
        <f t="array" ref="M859">IF(OR(D859&lt;$AF$2, D859&gt;$AE$2), "Yes", "No")</f>
        <v>No</v>
      </c>
      <c r="N859" s="3"/>
      <c r="O859" s="3" t="b">
        <f>AND(Table1689106[[#This Row],[Measured Value]]&gt;Table1689106[[#This Row],[Mean Value]],D858&gt;E858,D857&gt;E857,D856&gt;E856,D855&gt;E855,D854&gt;E854,D853&gt;E853,D852&gt;E852)</f>
        <v>0</v>
      </c>
      <c r="P859" s="3" t="b">
        <f>AND(Table1689106[[#This Row],[Measured Value]]&lt;Table1689106[[#This Row],[Mean Value]],D858&lt;E858,D857&lt;E857,D856&lt;E856,D855&lt;E855,D854&lt;E854,D853&lt;E853,D852&lt;E852)</f>
        <v>0</v>
      </c>
      <c r="Q859" s="3" t="b">
        <f>AND(Table1689106[[#This Row],[Measured Value]]&gt;E858,E858&gt;E857,E857&gt;E856,E856&gt;E855,E855&gt;E854)</f>
        <v>0</v>
      </c>
      <c r="R859" s="3" t="b">
        <f>AND(Table1689106[[#This Row],[Measured Value]]&lt;E858,E858&lt;E857,E857&lt;E856,E856&lt;E855,E855&lt;E854)</f>
        <v>0</v>
      </c>
      <c r="S859" s="3" t="b">
        <f>AND(Table1689106[[#This Row],[Measured Value]]&gt;E858,E858&lt;E857,E857&gt;E856,E856&lt;E855,E855&gt;E854,E854&lt;E853,E853&gt;E852,E852&lt;E851,E851&gt;E850,E850&lt;E849,E849&gt;E848,E848&lt;E847,E847&gt;E846)</f>
        <v>0</v>
      </c>
      <c r="T859" s="3" t="b">
        <f>AND(Table1689106[[#This Row],[Measured Value]]&lt;F858,F858&gt;F857,F857&lt;F856,F856&gt;F855,F855&lt;F854,F854&gt;F853,F853&lt;F852,F852&gt;F851,F851&lt;F850,F850&gt;F849,F849&lt;F848,F848&gt;F847,F847&lt;F846)</f>
        <v>0</v>
      </c>
    </row>
    <row r="860" spans="1:20" x14ac:dyDescent="0.25">
      <c r="A860" s="2">
        <v>43399</v>
      </c>
      <c r="B860" s="17">
        <v>1335</v>
      </c>
      <c r="C860" s="21" t="s">
        <v>42</v>
      </c>
      <c r="D860" s="25">
        <v>3.5</v>
      </c>
      <c r="E860" s="22">
        <f>'[1]pH meter #2__083118AM'!$O$2</f>
        <v>3.5073563535911592</v>
      </c>
      <c r="F8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43399.565972222219</v>
      </c>
      <c r="G860" s="6">
        <f>Table1689106[[#This Row],[Mean Value]]+$V$2</f>
        <v>3.527303060242065</v>
      </c>
      <c r="H860" s="6">
        <f>Table1689106[[#This Row],[Mean Value]]-$V$2</f>
        <v>3.4874096469402533</v>
      </c>
      <c r="I860" s="26">
        <f>Table1689106[[#This Row],[Mean Value]]+$W$2</f>
        <v>3.5472497668929703</v>
      </c>
      <c r="J860" s="26">
        <f>Table1689106[[#This Row],[Mean Value]]-($W$2)</f>
        <v>3.467462940289348</v>
      </c>
      <c r="K860" s="8">
        <f>Table1689106[[#This Row],[Mean Value]]+$X$2</f>
        <v>3.5671964735438761</v>
      </c>
      <c r="L860" s="9">
        <f>Table1689106[[#This Row],[Mean Value]]-$X$2</f>
        <v>3.4475162336384422</v>
      </c>
      <c r="M860" s="23" t="str">
        <f t="array" ref="M860">IF(OR(D860&lt;$AF$2, D860&gt;$AE$2), "Yes", "No")</f>
        <v>No</v>
      </c>
      <c r="N860" s="3"/>
      <c r="O860" s="3" t="b">
        <f>AND(Table1689106[[#This Row],[Measured Value]]&gt;Table1689106[[#This Row],[Mean Value]],D859&gt;E859,D858&gt;E858,D857&gt;E857,D856&gt;E856,D855&gt;E855,D854&gt;E854,D853&gt;E853)</f>
        <v>0</v>
      </c>
      <c r="P860" s="3" t="b">
        <f>AND(Table1689106[[#This Row],[Measured Value]]&lt;Table1689106[[#This Row],[Mean Value]],D859&lt;E859,D858&lt;E858,D857&lt;E857,D856&lt;E856,D855&lt;E855,D854&lt;E854,D853&lt;E853)</f>
        <v>0</v>
      </c>
      <c r="Q860" s="3" t="b">
        <f>AND(Table1689106[[#This Row],[Measured Value]]&gt;E859,E859&gt;E858,E858&gt;E857,E857&gt;E856,E856&gt;E855)</f>
        <v>0</v>
      </c>
      <c r="R860" s="3" t="b">
        <f>AND(Table1689106[[#This Row],[Measured Value]]&lt;E859,E859&lt;E858,E858&lt;E857,E857&lt;E856,E856&lt;E855)</f>
        <v>0</v>
      </c>
      <c r="S860" s="3" t="b">
        <f>AND(Table1689106[[#This Row],[Measured Value]]&gt;E859,E859&lt;E858,E858&gt;E857,E857&lt;E856,E856&gt;E855,E855&lt;E854,E854&gt;E853,E853&lt;E852,E852&gt;E851,E851&lt;E850,E850&gt;E849,E849&lt;E848,E848&gt;E847)</f>
        <v>0</v>
      </c>
      <c r="T860" s="3" t="b">
        <f>AND(Table1689106[[#This Row],[Measured Value]]&lt;F859,F859&gt;F858,F858&lt;F857,F857&gt;F856,F856&lt;F855,F855&gt;F854,F854&lt;F853,F853&gt;F852,F852&lt;F851,F851&gt;F850,F850&lt;F849,F849&gt;F848,F848&lt;F847)</f>
        <v>0</v>
      </c>
    </row>
    <row r="861" spans="1:20" x14ac:dyDescent="0.25">
      <c r="A861" s="2">
        <v>43399</v>
      </c>
      <c r="B861" s="17">
        <v>1417</v>
      </c>
      <c r="C861" s="21" t="s">
        <v>39</v>
      </c>
      <c r="D861" s="25">
        <v>3.49</v>
      </c>
      <c r="E861" s="22">
        <f>'[1]pH meter #2__083118AM'!$O$2</f>
        <v>3.5073563535911592</v>
      </c>
      <c r="F8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43399.595138888886</v>
      </c>
      <c r="G861" s="6">
        <f>Table1689106[[#This Row],[Mean Value]]+$V$2</f>
        <v>3.527303060242065</v>
      </c>
      <c r="H861" s="6">
        <f>Table1689106[[#This Row],[Mean Value]]-$V$2</f>
        <v>3.4874096469402533</v>
      </c>
      <c r="I861" s="26">
        <f>Table1689106[[#This Row],[Mean Value]]+$W$2</f>
        <v>3.5472497668929703</v>
      </c>
      <c r="J861" s="26">
        <f>Table1689106[[#This Row],[Mean Value]]-($W$2)</f>
        <v>3.467462940289348</v>
      </c>
      <c r="K861" s="8">
        <f>Table1689106[[#This Row],[Mean Value]]+$X$2</f>
        <v>3.5671964735438761</v>
      </c>
      <c r="L861" s="9">
        <f>Table1689106[[#This Row],[Mean Value]]-$X$2</f>
        <v>3.4475162336384422</v>
      </c>
      <c r="M861" s="23" t="str">
        <f t="array" ref="M861">IF(OR(D861&lt;$AF$2, D861&gt;$AE$2), "Yes", "No")</f>
        <v>No</v>
      </c>
      <c r="N861" s="3"/>
      <c r="O861" s="3" t="b">
        <f>AND(Table1689106[[#This Row],[Measured Value]]&gt;Table1689106[[#This Row],[Mean Value]],D860&gt;E860,D859&gt;E859,D858&gt;E858,D857&gt;E857,D856&gt;E856,D855&gt;E855,D854&gt;E854)</f>
        <v>0</v>
      </c>
      <c r="P861" s="3" t="b">
        <f>AND(Table1689106[[#This Row],[Measured Value]]&lt;Table1689106[[#This Row],[Mean Value]],D860&lt;E860,D859&lt;E859,D858&lt;E858,D857&lt;E857,D856&lt;E856,D855&lt;E855,D854&lt;E854)</f>
        <v>0</v>
      </c>
      <c r="Q861" s="3" t="b">
        <f>AND(Table1689106[[#This Row],[Measured Value]]&gt;E860,E860&gt;E859,E859&gt;E858,E858&gt;E857,E857&gt;E856)</f>
        <v>0</v>
      </c>
      <c r="R861" s="3" t="b">
        <f>AND(Table1689106[[#This Row],[Measured Value]]&lt;E860,E860&lt;E859,E859&lt;E858,E858&lt;E857,E857&lt;E856)</f>
        <v>0</v>
      </c>
      <c r="S861" s="3" t="b">
        <f>AND(Table1689106[[#This Row],[Measured Value]]&gt;E860,E860&lt;E859,E859&gt;E858,E858&lt;E857,E857&gt;E856,E856&lt;E855,E855&gt;E854,E854&lt;E853,E853&gt;E852,E852&lt;E851,E851&gt;E850,E850&lt;E849,E849&gt;E848)</f>
        <v>0</v>
      </c>
      <c r="T861" s="3" t="b">
        <f>AND(Table1689106[[#This Row],[Measured Value]]&lt;F860,F860&gt;F859,F859&lt;F858,F858&gt;F857,F857&lt;F856,F856&gt;F855,F855&lt;F854,F854&gt;F853,F853&lt;F852,F852&gt;F851,F851&lt;F850,F850&gt;F849,F849&lt;F848)</f>
        <v>0</v>
      </c>
    </row>
    <row r="862" spans="1:20" x14ac:dyDescent="0.25">
      <c r="A862" s="2">
        <v>43399</v>
      </c>
      <c r="B862" s="17">
        <v>1524</v>
      </c>
      <c r="C862" s="21" t="s">
        <v>26</v>
      </c>
      <c r="D862" s="25">
        <v>3.48</v>
      </c>
      <c r="E862" s="22">
        <f>'[1]pH meter #2__083118AM'!$O$2</f>
        <v>3.5073563535911592</v>
      </c>
      <c r="F8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43399.64166666667</v>
      </c>
      <c r="G862" s="6">
        <f>Table1689106[[#This Row],[Mean Value]]+$V$2</f>
        <v>3.527303060242065</v>
      </c>
      <c r="H862" s="6">
        <f>Table1689106[[#This Row],[Mean Value]]-$V$2</f>
        <v>3.4874096469402533</v>
      </c>
      <c r="I862" s="26">
        <f>Table1689106[[#This Row],[Mean Value]]+$W$2</f>
        <v>3.5472497668929703</v>
      </c>
      <c r="J862" s="26">
        <f>Table1689106[[#This Row],[Mean Value]]-($W$2)</f>
        <v>3.467462940289348</v>
      </c>
      <c r="K862" s="8">
        <f>Table1689106[[#This Row],[Mean Value]]+$X$2</f>
        <v>3.5671964735438761</v>
      </c>
      <c r="L862" s="9">
        <f>Table1689106[[#This Row],[Mean Value]]-$X$2</f>
        <v>3.4475162336384422</v>
      </c>
      <c r="M862" s="23" t="str">
        <f t="array" ref="M862">IF(OR(D862&lt;$AF$2, D862&gt;$AE$2), "Yes", "No")</f>
        <v>No</v>
      </c>
      <c r="N862" s="3"/>
      <c r="O862" s="3" t="b">
        <f>AND(Table1689106[[#This Row],[Measured Value]]&gt;Table1689106[[#This Row],[Mean Value]],D861&gt;E861,D860&gt;E860,D859&gt;E859,D858&gt;E858,D857&gt;E857,D856&gt;E856,D855&gt;E855)</f>
        <v>0</v>
      </c>
      <c r="P862" s="3" t="b">
        <f>AND(Table1689106[[#This Row],[Measured Value]]&lt;Table1689106[[#This Row],[Mean Value]],D861&lt;E861,D860&lt;E860,D859&lt;E859,D858&lt;E858,D857&lt;E857,D856&lt;E856,D855&lt;E855)</f>
        <v>0</v>
      </c>
      <c r="Q862" s="3" t="b">
        <f>AND(Table1689106[[#This Row],[Measured Value]]&gt;E861,E861&gt;E860,E860&gt;E859,E859&gt;E858,E858&gt;E857)</f>
        <v>0</v>
      </c>
      <c r="R862" s="3" t="b">
        <f>AND(Table1689106[[#This Row],[Measured Value]]&lt;E861,E861&lt;E860,E860&lt;E859,E859&lt;E858,E858&lt;E857)</f>
        <v>0</v>
      </c>
      <c r="S862" s="3" t="b">
        <f>AND(Table1689106[[#This Row],[Measured Value]]&gt;E861,E861&lt;E860,E860&gt;E859,E859&lt;E858,E858&gt;E857,E857&lt;E856,E856&gt;E855,E855&lt;E854,E854&gt;E853,E853&lt;E852,E852&gt;E851,E851&lt;E850,E850&gt;E849)</f>
        <v>0</v>
      </c>
      <c r="T862" s="3" t="b">
        <f>AND(Table1689106[[#This Row],[Measured Value]]&lt;F861,F861&gt;F860,F860&lt;F859,F859&gt;F858,F858&lt;F857,F857&gt;F856,F856&lt;F855,F855&gt;F854,F854&lt;F853,F853&gt;F852,F852&lt;F851,F851&gt;F850,F850&lt;F849)</f>
        <v>0</v>
      </c>
    </row>
    <row r="863" spans="1:20" x14ac:dyDescent="0.25">
      <c r="A863" s="2">
        <v>43399</v>
      </c>
      <c r="B863" s="17">
        <v>1743</v>
      </c>
      <c r="C863" s="21" t="s">
        <v>26</v>
      </c>
      <c r="D863" s="25">
        <v>3.49</v>
      </c>
      <c r="E863" s="22">
        <f>'[1]pH meter #2__083118AM'!$O$2</f>
        <v>3.5073563535911592</v>
      </c>
      <c r="F8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43399.738194444442</v>
      </c>
      <c r="G863" s="6">
        <f>Table1689106[[#This Row],[Mean Value]]+$V$2</f>
        <v>3.527303060242065</v>
      </c>
      <c r="H863" s="6">
        <f>Table1689106[[#This Row],[Mean Value]]-$V$2</f>
        <v>3.4874096469402533</v>
      </c>
      <c r="I863" s="26">
        <f>Table1689106[[#This Row],[Mean Value]]+$W$2</f>
        <v>3.5472497668929703</v>
      </c>
      <c r="J863" s="26">
        <f>Table1689106[[#This Row],[Mean Value]]-($W$2)</f>
        <v>3.467462940289348</v>
      </c>
      <c r="K863" s="8">
        <f>Table1689106[[#This Row],[Mean Value]]+$X$2</f>
        <v>3.5671964735438761</v>
      </c>
      <c r="L863" s="9">
        <f>Table1689106[[#This Row],[Mean Value]]-$X$2</f>
        <v>3.4475162336384422</v>
      </c>
      <c r="M863" s="23" t="str">
        <f t="array" ref="M863">IF(OR(D863&lt;$AF$2, D863&gt;$AE$2), "Yes", "No")</f>
        <v>No</v>
      </c>
      <c r="N863" s="3"/>
      <c r="O863" s="3" t="b">
        <f>AND(Table1689106[[#This Row],[Measured Value]]&gt;Table1689106[[#This Row],[Mean Value]],D862&gt;E862,D861&gt;E861,D860&gt;E860,D859&gt;E859,D858&gt;E858,D857&gt;E857,D856&gt;E856)</f>
        <v>0</v>
      </c>
      <c r="P863" s="3" t="b">
        <f>AND(Table1689106[[#This Row],[Measured Value]]&lt;Table1689106[[#This Row],[Mean Value]],D862&lt;E862,D861&lt;E861,D860&lt;E860,D859&lt;E859,D858&lt;E858,D857&lt;E857,D856&lt;E856)</f>
        <v>0</v>
      </c>
      <c r="Q863" s="3" t="b">
        <f>AND(Table1689106[[#This Row],[Measured Value]]&gt;E862,E862&gt;E861,E861&gt;E860,E860&gt;E859,E859&gt;E858)</f>
        <v>0</v>
      </c>
      <c r="R863" s="3" t="b">
        <f>AND(Table1689106[[#This Row],[Measured Value]]&lt;E862,E862&lt;E861,E861&lt;E860,E860&lt;E859,E859&lt;E858)</f>
        <v>0</v>
      </c>
      <c r="S863" s="3" t="b">
        <f>AND(Table1689106[[#This Row],[Measured Value]]&gt;E862,E862&lt;E861,E861&gt;E860,E860&lt;E859,E859&gt;E858,E858&lt;E857,E857&gt;E856,E856&lt;E855,E855&gt;E854,E854&lt;E853,E853&gt;E852,E852&lt;E851,E851&gt;E850)</f>
        <v>0</v>
      </c>
      <c r="T863" s="3" t="b">
        <f>AND(Table1689106[[#This Row],[Measured Value]]&lt;F862,F862&gt;F861,F861&lt;F860,F860&gt;F859,F859&lt;F858,F858&gt;F857,F857&lt;F856,F856&gt;F855,F855&lt;F854,F854&gt;F853,F853&lt;F852,F852&gt;F851,F851&lt;F850)</f>
        <v>0</v>
      </c>
    </row>
    <row r="864" spans="1:20" x14ac:dyDescent="0.25">
      <c r="A864" s="2">
        <v>43399</v>
      </c>
      <c r="B864" s="17">
        <v>1824</v>
      </c>
      <c r="C864" s="21" t="s">
        <v>26</v>
      </c>
      <c r="D864" s="25">
        <v>3.46</v>
      </c>
      <c r="E864" s="22">
        <f>'[1]pH meter #2__083118AM'!$O$2</f>
        <v>3.5073563535911592</v>
      </c>
      <c r="F8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43399.76666666667</v>
      </c>
      <c r="G864" s="6">
        <f>Table1689106[[#This Row],[Mean Value]]+$V$2</f>
        <v>3.527303060242065</v>
      </c>
      <c r="H864" s="6">
        <f>Table1689106[[#This Row],[Mean Value]]-$V$2</f>
        <v>3.4874096469402533</v>
      </c>
      <c r="I864" s="26">
        <f>Table1689106[[#This Row],[Mean Value]]+$W$2</f>
        <v>3.5472497668929703</v>
      </c>
      <c r="J864" s="26">
        <f>Table1689106[[#This Row],[Mean Value]]-($W$2)</f>
        <v>3.467462940289348</v>
      </c>
      <c r="K864" s="8">
        <f>Table1689106[[#This Row],[Mean Value]]+$X$2</f>
        <v>3.5671964735438761</v>
      </c>
      <c r="L864" s="9">
        <f>Table1689106[[#This Row],[Mean Value]]-$X$2</f>
        <v>3.4475162336384422</v>
      </c>
      <c r="M864" s="23" t="str">
        <f t="array" ref="M864">IF(OR(D864&lt;$AF$2, D864&gt;$AE$2), "Yes", "No")</f>
        <v>No</v>
      </c>
      <c r="N864" s="3"/>
      <c r="O864" s="3" t="b">
        <f>AND(Table1689106[[#This Row],[Measured Value]]&gt;Table1689106[[#This Row],[Mean Value]],D863&gt;E863,D862&gt;E862,D861&gt;E861,D860&gt;E860,D859&gt;E859,D858&gt;E858,D857&gt;E857)</f>
        <v>0</v>
      </c>
      <c r="P864" s="3" t="b">
        <f>AND(Table1689106[[#This Row],[Measured Value]]&lt;Table1689106[[#This Row],[Mean Value]],D863&lt;E863,D862&lt;E862,D861&lt;E861,D860&lt;E860,D859&lt;E859,D858&lt;E858,D857&lt;E857)</f>
        <v>0</v>
      </c>
      <c r="Q864" s="3" t="b">
        <f>AND(Table1689106[[#This Row],[Measured Value]]&gt;E863,E863&gt;E862,E862&gt;E861,E861&gt;E860,E860&gt;E859)</f>
        <v>0</v>
      </c>
      <c r="R864" s="3" t="b">
        <f>AND(Table1689106[[#This Row],[Measured Value]]&lt;E863,E863&lt;E862,E862&lt;E861,E861&lt;E860,E860&lt;E859)</f>
        <v>0</v>
      </c>
      <c r="S864" s="3" t="b">
        <f>AND(Table1689106[[#This Row],[Measured Value]]&gt;E863,E863&lt;E862,E862&gt;E861,E861&lt;E860,E860&gt;E859,E859&lt;E858,E858&gt;E857,E857&lt;E856,E856&gt;E855,E855&lt;E854,E854&gt;E853,E853&lt;E852,E852&gt;E851)</f>
        <v>0</v>
      </c>
      <c r="T864" s="3" t="b">
        <f>AND(Table1689106[[#This Row],[Measured Value]]&lt;F863,F863&gt;F862,F862&lt;F861,F861&gt;F860,F860&lt;F859,F859&gt;F858,F858&lt;F857,F857&gt;F856,F856&lt;F855,F855&gt;F854,F854&lt;F853,F853&gt;F852,F852&lt;F851)</f>
        <v>0</v>
      </c>
    </row>
    <row r="865" spans="1:20" x14ac:dyDescent="0.25">
      <c r="A865" s="2">
        <v>43400</v>
      </c>
      <c r="B865" s="17">
        <v>700</v>
      </c>
      <c r="C865" s="21" t="s">
        <v>30</v>
      </c>
      <c r="D865" s="25">
        <v>3.56</v>
      </c>
      <c r="E865" s="22">
        <f>'[1]pH meter #2__083118AM'!$O$2</f>
        <v>3.5073563535911592</v>
      </c>
      <c r="F8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43400.291666666664</v>
      </c>
      <c r="G865" s="6">
        <f>Table1689106[[#This Row],[Mean Value]]+$V$2</f>
        <v>3.527303060242065</v>
      </c>
      <c r="H865" s="6">
        <f>Table1689106[[#This Row],[Mean Value]]-$V$2</f>
        <v>3.4874096469402533</v>
      </c>
      <c r="I865" s="26">
        <f>Table1689106[[#This Row],[Mean Value]]+$W$2</f>
        <v>3.5472497668929703</v>
      </c>
      <c r="J865" s="26">
        <f>Table1689106[[#This Row],[Mean Value]]-($W$2)</f>
        <v>3.467462940289348</v>
      </c>
      <c r="K865" s="8">
        <f>Table1689106[[#This Row],[Mean Value]]+$X$2</f>
        <v>3.5671964735438761</v>
      </c>
      <c r="L865" s="9">
        <f>Table1689106[[#This Row],[Mean Value]]-$X$2</f>
        <v>3.4475162336384422</v>
      </c>
      <c r="M865" s="23" t="str">
        <f t="array" ref="M865">IF(OR(D865&lt;$AF$2, D865&gt;$AE$2), "Yes", "No")</f>
        <v>No</v>
      </c>
      <c r="N865" s="3"/>
      <c r="O865" s="3" t="b">
        <f>AND(Table1689106[[#This Row],[Measured Value]]&gt;Table1689106[[#This Row],[Mean Value]],D864&gt;E864,D863&gt;E863,D862&gt;E862,D861&gt;E861,D860&gt;E860,D859&gt;E859,D858&gt;E858)</f>
        <v>0</v>
      </c>
      <c r="P865" s="3" t="b">
        <f>AND(Table1689106[[#This Row],[Measured Value]]&lt;Table1689106[[#This Row],[Mean Value]],D864&lt;E864,D863&lt;E863,D862&lt;E862,D861&lt;E861,D860&lt;E860,D859&lt;E859,D858&lt;E858)</f>
        <v>0</v>
      </c>
      <c r="Q865" s="3" t="b">
        <f>AND(Table1689106[[#This Row],[Measured Value]]&gt;E864,E864&gt;E863,E863&gt;E862,E862&gt;E861,E861&gt;E860)</f>
        <v>0</v>
      </c>
      <c r="R865" s="3" t="b">
        <f>AND(Table1689106[[#This Row],[Measured Value]]&lt;E864,E864&lt;E863,E863&lt;E862,E862&lt;E861,E861&lt;E860)</f>
        <v>0</v>
      </c>
      <c r="S865" s="3" t="b">
        <f>AND(Table1689106[[#This Row],[Measured Value]]&gt;E864,E864&lt;E863,E863&gt;E862,E862&lt;E861,E861&gt;E860,E860&lt;E859,E859&gt;E858,E858&lt;E857,E857&gt;E856,E856&lt;E855,E855&gt;E854,E854&lt;E853,E853&gt;E852)</f>
        <v>0</v>
      </c>
      <c r="T865" s="3" t="b">
        <f>AND(Table1689106[[#This Row],[Measured Value]]&lt;F864,F864&gt;F863,F863&lt;F862,F862&gt;F861,F861&lt;F860,F860&gt;F859,F859&lt;F858,F858&gt;F857,F857&lt;F856,F856&gt;F855,F855&lt;F854,F854&gt;F853,F853&lt;F852)</f>
        <v>0</v>
      </c>
    </row>
    <row r="866" spans="1:20" x14ac:dyDescent="0.25">
      <c r="A866" s="2">
        <v>43400</v>
      </c>
      <c r="B866" s="17">
        <v>730</v>
      </c>
      <c r="C866" s="21" t="s">
        <v>37</v>
      </c>
      <c r="D866" s="25">
        <v>3.57</v>
      </c>
      <c r="E866" s="22">
        <f>'[1]pH meter #2__083118AM'!$O$2</f>
        <v>3.5073563535911592</v>
      </c>
      <c r="F8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43400.3125</v>
      </c>
      <c r="G866" s="6">
        <f>Table1689106[[#This Row],[Mean Value]]+$V$2</f>
        <v>3.527303060242065</v>
      </c>
      <c r="H866" s="6">
        <f>Table1689106[[#This Row],[Mean Value]]-$V$2</f>
        <v>3.4874096469402533</v>
      </c>
      <c r="I866" s="26">
        <f>Table1689106[[#This Row],[Mean Value]]+$W$2</f>
        <v>3.5472497668929703</v>
      </c>
      <c r="J866" s="26">
        <f>Table1689106[[#This Row],[Mean Value]]-($W$2)</f>
        <v>3.467462940289348</v>
      </c>
      <c r="K866" s="8">
        <f>Table1689106[[#This Row],[Mean Value]]+$X$2</f>
        <v>3.5671964735438761</v>
      </c>
      <c r="L866" s="9">
        <f>Table1689106[[#This Row],[Mean Value]]-$X$2</f>
        <v>3.4475162336384422</v>
      </c>
      <c r="M866" s="23" t="str">
        <f t="array" ref="M866">IF(OR(D866&lt;$AF$2, D866&gt;$AE$2), "Yes", "No")</f>
        <v>No</v>
      </c>
      <c r="N866" s="3"/>
      <c r="O866" s="3" t="b">
        <f>AND(Table1689106[[#This Row],[Measured Value]]&gt;Table1689106[[#This Row],[Mean Value]],D865&gt;E865,D864&gt;E864,D863&gt;E863,D862&gt;E862,D861&gt;E861,D860&gt;E860,D859&gt;E859)</f>
        <v>0</v>
      </c>
      <c r="P866" s="3" t="b">
        <f>AND(Table1689106[[#This Row],[Measured Value]]&lt;Table1689106[[#This Row],[Mean Value]],D865&lt;E865,D864&lt;E864,D863&lt;E863,D862&lt;E862,D861&lt;E861,D860&lt;E860,D859&lt;E859)</f>
        <v>0</v>
      </c>
      <c r="Q866" s="3" t="b">
        <f>AND(Table1689106[[#This Row],[Measured Value]]&gt;E865,E865&gt;E864,E864&gt;E863,E863&gt;E862,E862&gt;E861)</f>
        <v>0</v>
      </c>
      <c r="R866" s="3" t="b">
        <f>AND(Table1689106[[#This Row],[Measured Value]]&lt;E865,E865&lt;E864,E864&lt;E863,E863&lt;E862,E862&lt;E861)</f>
        <v>0</v>
      </c>
      <c r="S866" s="3" t="b">
        <f>AND(Table1689106[[#This Row],[Measured Value]]&gt;E865,E865&lt;E864,E864&gt;E863,E863&lt;E862,E862&gt;E861,E861&lt;E860,E860&gt;E859,E859&lt;E858,E858&gt;E857,E857&lt;E856,E856&gt;E855,E855&lt;E854,E854&gt;E853)</f>
        <v>0</v>
      </c>
      <c r="T866" s="3" t="b">
        <f>AND(Table1689106[[#This Row],[Measured Value]]&lt;F865,F865&gt;F864,F864&lt;F863,F863&gt;F862,F862&lt;F861,F861&gt;F860,F860&lt;F859,F859&gt;F858,F858&lt;F857,F857&gt;F856,F856&lt;F855,F855&gt;F854,F854&lt;F853)</f>
        <v>0</v>
      </c>
    </row>
    <row r="867" spans="1:20" x14ac:dyDescent="0.25">
      <c r="A867" s="2">
        <v>43400</v>
      </c>
      <c r="B867" s="17">
        <v>730</v>
      </c>
      <c r="C867" s="21" t="s">
        <v>37</v>
      </c>
      <c r="D867" s="25">
        <v>3.54</v>
      </c>
      <c r="E867" s="22">
        <f>'[1]pH meter #2__083118AM'!$O$2</f>
        <v>3.5073563535911592</v>
      </c>
      <c r="F8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43400.3125</v>
      </c>
      <c r="G867" s="6">
        <f>Table1689106[[#This Row],[Mean Value]]+$V$2</f>
        <v>3.527303060242065</v>
      </c>
      <c r="H867" s="6">
        <f>Table1689106[[#This Row],[Mean Value]]-$V$2</f>
        <v>3.4874096469402533</v>
      </c>
      <c r="I867" s="26">
        <f>Table1689106[[#This Row],[Mean Value]]+$W$2</f>
        <v>3.5472497668929703</v>
      </c>
      <c r="J867" s="26">
        <f>Table1689106[[#This Row],[Mean Value]]-($W$2)</f>
        <v>3.467462940289348</v>
      </c>
      <c r="K867" s="8">
        <f>Table1689106[[#This Row],[Mean Value]]+$X$2</f>
        <v>3.5671964735438761</v>
      </c>
      <c r="L867" s="9">
        <f>Table1689106[[#This Row],[Mean Value]]-$X$2</f>
        <v>3.4475162336384422</v>
      </c>
      <c r="M867" s="23" t="str">
        <f t="array" ref="M867">IF(OR(D867&lt;$AF$2, D867&gt;$AE$2), "Yes", "No")</f>
        <v>No</v>
      </c>
      <c r="N867" s="3" t="s">
        <v>57</v>
      </c>
      <c r="O867" s="3" t="b">
        <f>AND(Table1689106[[#This Row],[Measured Value]]&gt;Table1689106[[#This Row],[Mean Value]],D866&gt;E866,D865&gt;E865,D864&gt;E864,D863&gt;E863,D862&gt;E862,D861&gt;E861,D860&gt;E860)</f>
        <v>0</v>
      </c>
      <c r="P867" s="3" t="b">
        <f>AND(Table1689106[[#This Row],[Measured Value]]&lt;Table1689106[[#This Row],[Mean Value]],D866&lt;E866,D865&lt;E865,D864&lt;E864,D863&lt;E863,D862&lt;E862,D861&lt;E861,D860&lt;E860)</f>
        <v>0</v>
      </c>
      <c r="Q867" s="3" t="b">
        <f>AND(Table1689106[[#This Row],[Measured Value]]&gt;E866,E866&gt;E865,E865&gt;E864,E864&gt;E863,E863&gt;E862)</f>
        <v>0</v>
      </c>
      <c r="R867" s="3" t="b">
        <f>AND(Table1689106[[#This Row],[Measured Value]]&lt;E866,E866&lt;E865,E865&lt;E864,E864&lt;E863,E863&lt;E862)</f>
        <v>0</v>
      </c>
      <c r="S867" s="3" t="b">
        <f>AND(Table1689106[[#This Row],[Measured Value]]&gt;E866,E866&lt;E865,E865&gt;E864,E864&lt;E863,E863&gt;E862,E862&lt;E861,E861&gt;E860,E860&lt;E859,E859&gt;E858,E858&lt;E857,E857&gt;E856,E856&lt;E855,E855&gt;E854)</f>
        <v>0</v>
      </c>
      <c r="T867" s="3" t="b">
        <f>AND(Table1689106[[#This Row],[Measured Value]]&lt;F866,F866&gt;F865,F865&lt;F864,F864&gt;F863,F863&lt;F862,F862&gt;F861,F861&lt;F860,F860&gt;F859,F859&lt;F858,F858&gt;F857,F857&lt;F856,F856&gt;F855,F855&lt;F854)</f>
        <v>0</v>
      </c>
    </row>
    <row r="868" spans="1:20" x14ac:dyDescent="0.25">
      <c r="A868" s="2">
        <v>43400</v>
      </c>
      <c r="B868" s="17">
        <v>1015</v>
      </c>
      <c r="C868" s="21" t="s">
        <v>47</v>
      </c>
      <c r="D868" s="25">
        <v>3.54</v>
      </c>
      <c r="E868" s="22">
        <f>'[1]pH meter #2__083118AM'!$O$2</f>
        <v>3.5073563535911592</v>
      </c>
      <c r="F8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43400.427083333336</v>
      </c>
      <c r="G868" s="6">
        <f>Table1689106[[#This Row],[Mean Value]]+$V$2</f>
        <v>3.527303060242065</v>
      </c>
      <c r="H868" s="6">
        <f>Table1689106[[#This Row],[Mean Value]]-$V$2</f>
        <v>3.4874096469402533</v>
      </c>
      <c r="I868" s="26">
        <f>Table1689106[[#This Row],[Mean Value]]+$W$2</f>
        <v>3.5472497668929703</v>
      </c>
      <c r="J868" s="26">
        <f>Table1689106[[#This Row],[Mean Value]]-($W$2)</f>
        <v>3.467462940289348</v>
      </c>
      <c r="K868" s="8">
        <f>Table1689106[[#This Row],[Mean Value]]+$X$2</f>
        <v>3.5671964735438761</v>
      </c>
      <c r="L868" s="9">
        <f>Table1689106[[#This Row],[Mean Value]]-$X$2</f>
        <v>3.4475162336384422</v>
      </c>
      <c r="M868" s="23" t="str">
        <f t="array" ref="M868">IF(OR(D868&lt;$AF$2, D868&gt;$AE$2), "Yes", "No")</f>
        <v>No</v>
      </c>
      <c r="N868" s="3"/>
      <c r="O868" s="3" t="b">
        <f>AND(Table1689106[[#This Row],[Measured Value]]&gt;Table1689106[[#This Row],[Mean Value]],D867&gt;E867,D866&gt;E866,D865&gt;E865,D864&gt;E864,D863&gt;E863,D862&gt;E862,D861&gt;E861)</f>
        <v>0</v>
      </c>
      <c r="P868" s="3" t="b">
        <f>AND(Table1689106[[#This Row],[Measured Value]]&lt;Table1689106[[#This Row],[Mean Value]],D867&lt;E867,D866&lt;E866,D865&lt;E865,D864&lt;E864,D863&lt;E863,D862&lt;E862,D861&lt;E861)</f>
        <v>0</v>
      </c>
      <c r="Q868" s="3" t="b">
        <f>AND(Table1689106[[#This Row],[Measured Value]]&gt;E867,E867&gt;E866,E866&gt;E865,E865&gt;E864,E864&gt;E863)</f>
        <v>0</v>
      </c>
      <c r="R868" s="3" t="b">
        <f>AND(Table1689106[[#This Row],[Measured Value]]&lt;E867,E867&lt;E866,E866&lt;E865,E865&lt;E864,E864&lt;E863)</f>
        <v>0</v>
      </c>
      <c r="S868" s="3" t="b">
        <f>AND(Table1689106[[#This Row],[Measured Value]]&gt;E867,E867&lt;E866,E866&gt;E865,E865&lt;E864,E864&gt;E863,E863&lt;E862,E862&gt;E861,E861&lt;E860,E860&gt;E859,E859&lt;E858,E858&gt;E857,E857&lt;E856,E856&gt;E855)</f>
        <v>0</v>
      </c>
      <c r="T868" s="3" t="b">
        <f>AND(Table1689106[[#This Row],[Measured Value]]&lt;F867,F867&gt;F866,F866&lt;F865,F865&gt;F864,F864&lt;F863,F863&gt;F862,F862&lt;F861,F861&gt;F860,F860&lt;F859,F859&gt;F858,F858&lt;F857,F857&gt;F856,F856&lt;F855)</f>
        <v>0</v>
      </c>
    </row>
    <row r="869" spans="1:20" x14ac:dyDescent="0.25">
      <c r="A869" s="2">
        <v>43400</v>
      </c>
      <c r="B869" s="17">
        <v>1128</v>
      </c>
      <c r="C869" s="21" t="s">
        <v>51</v>
      </c>
      <c r="D869" s="25">
        <v>3.53</v>
      </c>
      <c r="E869" s="22">
        <f>'[1]pH meter #2__083118AM'!$O$2</f>
        <v>3.5073563535911592</v>
      </c>
      <c r="F8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43400.477777777778</v>
      </c>
      <c r="G869" s="6">
        <f>Table1689106[[#This Row],[Mean Value]]+$V$2</f>
        <v>3.527303060242065</v>
      </c>
      <c r="H869" s="6">
        <f>Table1689106[[#This Row],[Mean Value]]-$V$2</f>
        <v>3.4874096469402533</v>
      </c>
      <c r="I869" s="26">
        <f>Table1689106[[#This Row],[Mean Value]]+$W$2</f>
        <v>3.5472497668929703</v>
      </c>
      <c r="J869" s="26">
        <f>Table1689106[[#This Row],[Mean Value]]-($W$2)</f>
        <v>3.467462940289348</v>
      </c>
      <c r="K869" s="8">
        <f>Table1689106[[#This Row],[Mean Value]]+$X$2</f>
        <v>3.5671964735438761</v>
      </c>
      <c r="L869" s="9">
        <f>Table1689106[[#This Row],[Mean Value]]-$X$2</f>
        <v>3.4475162336384422</v>
      </c>
      <c r="M869" s="23" t="str">
        <f t="array" ref="M869">IF(OR(D869&lt;$AF$2, D869&gt;$AE$2), "Yes", "No")</f>
        <v>No</v>
      </c>
      <c r="N869" s="3"/>
      <c r="O869" s="3" t="b">
        <f>AND(Table1689106[[#This Row],[Measured Value]]&gt;Table1689106[[#This Row],[Mean Value]],D868&gt;E868,D867&gt;E867,D866&gt;E866,D865&gt;E865,D864&gt;E864,D863&gt;E863,D862&gt;E862)</f>
        <v>0</v>
      </c>
      <c r="P869" s="3" t="b">
        <f>AND(Table1689106[[#This Row],[Measured Value]]&lt;Table1689106[[#This Row],[Mean Value]],D868&lt;E868,D867&lt;E867,D866&lt;E866,D865&lt;E865,D864&lt;E864,D863&lt;E863,D862&lt;E862)</f>
        <v>0</v>
      </c>
      <c r="Q869" s="3" t="b">
        <f>AND(Table1689106[[#This Row],[Measured Value]]&gt;E868,E868&gt;E867,E867&gt;E866,E866&gt;E865,E865&gt;E864)</f>
        <v>0</v>
      </c>
      <c r="R869" s="3" t="b">
        <f>AND(Table1689106[[#This Row],[Measured Value]]&lt;E868,E868&lt;E867,E867&lt;E866,E866&lt;E865,E865&lt;E864)</f>
        <v>0</v>
      </c>
      <c r="S869" s="3" t="b">
        <f>AND(Table1689106[[#This Row],[Measured Value]]&gt;E868,E868&lt;E867,E867&gt;E866,E866&lt;E865,E865&gt;E864,E864&lt;E863,E863&gt;E862,E862&lt;E861,E861&gt;E860,E860&lt;E859,E859&gt;E858,E858&lt;E857,E857&gt;E856)</f>
        <v>0</v>
      </c>
      <c r="T869" s="3" t="b">
        <f>AND(Table1689106[[#This Row],[Measured Value]]&lt;F868,F868&gt;F867,F867&lt;F866,F866&gt;F865,F865&lt;F864,F864&gt;F863,F863&lt;F862,F862&gt;F861,F861&lt;F860,F860&gt;F859,F859&lt;F858,F858&gt;F857,F857&lt;F856)</f>
        <v>0</v>
      </c>
    </row>
    <row r="870" spans="1:20" x14ac:dyDescent="0.25">
      <c r="A870" s="2">
        <v>43400</v>
      </c>
      <c r="B870" s="17">
        <v>1154</v>
      </c>
      <c r="C870" s="21" t="s">
        <v>34</v>
      </c>
      <c r="D870" s="25">
        <v>3.53</v>
      </c>
      <c r="E870" s="22">
        <f>'[1]pH meter #2__083118AM'!$O$2</f>
        <v>3.5073563535911592</v>
      </c>
      <c r="F8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43400.495833333334</v>
      </c>
      <c r="G870" s="6">
        <f>Table1689106[[#This Row],[Mean Value]]+$V$2</f>
        <v>3.527303060242065</v>
      </c>
      <c r="H870" s="6">
        <f>Table1689106[[#This Row],[Mean Value]]-$V$2</f>
        <v>3.4874096469402533</v>
      </c>
      <c r="I870" s="26">
        <f>Table1689106[[#This Row],[Mean Value]]+$W$2</f>
        <v>3.5472497668929703</v>
      </c>
      <c r="J870" s="26">
        <f>Table1689106[[#This Row],[Mean Value]]-($W$2)</f>
        <v>3.467462940289348</v>
      </c>
      <c r="K870" s="8">
        <f>Table1689106[[#This Row],[Mean Value]]+$X$2</f>
        <v>3.5671964735438761</v>
      </c>
      <c r="L870" s="9">
        <f>Table1689106[[#This Row],[Mean Value]]-$X$2</f>
        <v>3.4475162336384422</v>
      </c>
      <c r="M870" s="23" t="str">
        <f t="array" ref="M870">IF(OR(D870&lt;$AF$2, D870&gt;$AE$2), "Yes", "No")</f>
        <v>No</v>
      </c>
      <c r="N870" s="3"/>
      <c r="O870" s="3" t="b">
        <f>AND(Table1689106[[#This Row],[Measured Value]]&gt;Table1689106[[#This Row],[Mean Value]],D869&gt;E869,D868&gt;E868,D867&gt;E867,D866&gt;E866,D865&gt;E865,D864&gt;E864,D863&gt;E863)</f>
        <v>0</v>
      </c>
      <c r="P870" s="3" t="b">
        <f>AND(Table1689106[[#This Row],[Measured Value]]&lt;Table1689106[[#This Row],[Mean Value]],D869&lt;E869,D868&lt;E868,D867&lt;E867,D866&lt;E866,D865&lt;E865,D864&lt;E864,D863&lt;E863)</f>
        <v>0</v>
      </c>
      <c r="Q870" s="3" t="b">
        <f>AND(Table1689106[[#This Row],[Measured Value]]&gt;E869,E869&gt;E868,E868&gt;E867,E867&gt;E866,E866&gt;E865)</f>
        <v>0</v>
      </c>
      <c r="R870" s="3" t="b">
        <f>AND(Table1689106[[#This Row],[Measured Value]]&lt;E869,E869&lt;E868,E868&lt;E867,E867&lt;E866,E866&lt;E865)</f>
        <v>0</v>
      </c>
      <c r="S870" s="3" t="b">
        <f>AND(Table1689106[[#This Row],[Measured Value]]&gt;E869,E869&lt;E868,E868&gt;E867,E867&lt;E866,E866&gt;E865,E865&lt;E864,E864&gt;E863,E863&lt;E862,E862&gt;E861,E861&lt;E860,E860&gt;E859,E859&lt;E858,E858&gt;E857)</f>
        <v>0</v>
      </c>
      <c r="T870" s="3" t="b">
        <f>AND(Table1689106[[#This Row],[Measured Value]]&lt;F869,F869&gt;F868,F868&lt;F867,F867&gt;F866,F866&lt;F865,F865&gt;F864,F864&lt;F863,F863&gt;F862,F862&lt;F861,F861&gt;F860,F860&lt;F859,F859&gt;F858,F858&lt;F857)</f>
        <v>0</v>
      </c>
    </row>
    <row r="871" spans="1:20" x14ac:dyDescent="0.25">
      <c r="A871" s="2">
        <v>43400</v>
      </c>
      <c r="B871" s="17">
        <v>1216</v>
      </c>
      <c r="C871" s="21" t="s">
        <v>51</v>
      </c>
      <c r="D871" s="25">
        <v>3.52</v>
      </c>
      <c r="E871" s="22">
        <f>'[1]pH meter #2__083118AM'!$O$2</f>
        <v>3.5073563535911592</v>
      </c>
      <c r="F8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43400.511111111111</v>
      </c>
      <c r="G871" s="6">
        <f>Table1689106[[#This Row],[Mean Value]]+$V$2</f>
        <v>3.527303060242065</v>
      </c>
      <c r="H871" s="6">
        <f>Table1689106[[#This Row],[Mean Value]]-$V$2</f>
        <v>3.4874096469402533</v>
      </c>
      <c r="I871" s="26">
        <f>Table1689106[[#This Row],[Mean Value]]+$W$2</f>
        <v>3.5472497668929703</v>
      </c>
      <c r="J871" s="26">
        <f>Table1689106[[#This Row],[Mean Value]]-($W$2)</f>
        <v>3.467462940289348</v>
      </c>
      <c r="K871" s="8">
        <f>Table1689106[[#This Row],[Mean Value]]+$X$2</f>
        <v>3.5671964735438761</v>
      </c>
      <c r="L871" s="9">
        <f>Table1689106[[#This Row],[Mean Value]]-$X$2</f>
        <v>3.4475162336384422</v>
      </c>
      <c r="M871" s="23" t="str">
        <f t="array" ref="M871">IF(OR(D871&lt;$AF$2, D871&gt;$AE$2), "Yes", "No")</f>
        <v>No</v>
      </c>
      <c r="N871" s="3"/>
      <c r="O871" s="3" t="b">
        <f>AND(Table1689106[[#This Row],[Measured Value]]&gt;Table1689106[[#This Row],[Mean Value]],D870&gt;E870,D869&gt;E869,D868&gt;E868,D867&gt;E867,D866&gt;E866,D865&gt;E865,D864&gt;E864)</f>
        <v>0</v>
      </c>
      <c r="P871" s="3" t="b">
        <f>AND(Table1689106[[#This Row],[Measured Value]]&lt;Table1689106[[#This Row],[Mean Value]],D870&lt;E870,D869&lt;E869,D868&lt;E868,D867&lt;E867,D866&lt;E866,D865&lt;E865,D864&lt;E864)</f>
        <v>0</v>
      </c>
      <c r="Q871" s="3" t="b">
        <f>AND(Table1689106[[#This Row],[Measured Value]]&gt;E870,E870&gt;E869,E869&gt;E868,E868&gt;E867,E867&gt;E866)</f>
        <v>0</v>
      </c>
      <c r="R871" s="3" t="b">
        <f>AND(Table1689106[[#This Row],[Measured Value]]&lt;E870,E870&lt;E869,E869&lt;E868,E868&lt;E867,E867&lt;E866)</f>
        <v>0</v>
      </c>
      <c r="S871" s="3" t="b">
        <f>AND(Table1689106[[#This Row],[Measured Value]]&gt;E870,E870&lt;E869,E869&gt;E868,E868&lt;E867,E867&gt;E866,E866&lt;E865,E865&gt;E864,E864&lt;E863,E863&gt;E862,E862&lt;E861,E861&gt;E860,E860&lt;E859,E859&gt;E858)</f>
        <v>0</v>
      </c>
      <c r="T871" s="3" t="b">
        <f>AND(Table1689106[[#This Row],[Measured Value]]&lt;F870,F870&gt;F869,F869&lt;F868,F868&gt;F867,F867&lt;F866,F866&gt;F865,F865&lt;F864,F864&gt;F863,F863&lt;F862,F862&gt;F861,F861&lt;F860,F860&gt;F859,F859&lt;F858)</f>
        <v>0</v>
      </c>
    </row>
    <row r="872" spans="1:20" x14ac:dyDescent="0.25">
      <c r="A872" s="2">
        <v>43400</v>
      </c>
      <c r="B872" s="17">
        <v>1237</v>
      </c>
      <c r="C872" s="21" t="s">
        <v>51</v>
      </c>
      <c r="D872" s="25">
        <v>3.52</v>
      </c>
      <c r="E872" s="22">
        <f>'[1]pH meter #2__083118AM'!$O$2</f>
        <v>3.5073563535911592</v>
      </c>
      <c r="F8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43400.525694444441</v>
      </c>
      <c r="G872" s="6">
        <f>Table1689106[[#This Row],[Mean Value]]+$V$2</f>
        <v>3.527303060242065</v>
      </c>
      <c r="H872" s="6">
        <f>Table1689106[[#This Row],[Mean Value]]-$V$2</f>
        <v>3.4874096469402533</v>
      </c>
      <c r="I872" s="26">
        <f>Table1689106[[#This Row],[Mean Value]]+$W$2</f>
        <v>3.5472497668929703</v>
      </c>
      <c r="J872" s="26">
        <f>Table1689106[[#This Row],[Mean Value]]-($W$2)</f>
        <v>3.467462940289348</v>
      </c>
      <c r="K872" s="8">
        <f>Table1689106[[#This Row],[Mean Value]]+$X$2</f>
        <v>3.5671964735438761</v>
      </c>
      <c r="L872" s="9">
        <f>Table1689106[[#This Row],[Mean Value]]-$X$2</f>
        <v>3.4475162336384422</v>
      </c>
      <c r="M872" s="23" t="str">
        <f t="array" ref="M872">IF(OR(D872&lt;$AF$2, D872&gt;$AE$2), "Yes", "No")</f>
        <v>No</v>
      </c>
      <c r="N872" s="3"/>
      <c r="O872" s="3" t="b">
        <f>AND(Table1689106[[#This Row],[Measured Value]]&gt;Table1689106[[#This Row],[Mean Value]],D871&gt;E871,D870&gt;E870,D869&gt;E869,D868&gt;E868,D867&gt;E867,D866&gt;E866,D865&gt;E865)</f>
        <v>1</v>
      </c>
      <c r="P872" s="3" t="b">
        <f>AND(Table1689106[[#This Row],[Measured Value]]&lt;Table1689106[[#This Row],[Mean Value]],D871&lt;E871,D870&lt;E870,D869&lt;E869,D868&lt;E868,D867&lt;E867,D866&lt;E866,D865&lt;E865)</f>
        <v>0</v>
      </c>
      <c r="Q872" s="3" t="b">
        <f>AND(Table1689106[[#This Row],[Measured Value]]&gt;E871,E871&gt;E870,E870&gt;E869,E869&gt;E868,E868&gt;E867)</f>
        <v>0</v>
      </c>
      <c r="R872" s="3" t="b">
        <f>AND(Table1689106[[#This Row],[Measured Value]]&lt;E871,E871&lt;E870,E870&lt;E869,E869&lt;E868,E868&lt;E867)</f>
        <v>0</v>
      </c>
      <c r="S872" s="3" t="b">
        <f>AND(Table1689106[[#This Row],[Measured Value]]&gt;E871,E871&lt;E870,E870&gt;E869,E869&lt;E868,E868&gt;E867,E867&lt;E866,E866&gt;E865,E865&lt;E864,E864&gt;E863,E863&lt;E862,E862&gt;E861,E861&lt;E860,E860&gt;E859)</f>
        <v>0</v>
      </c>
      <c r="T872" s="3" t="b">
        <f>AND(Table1689106[[#This Row],[Measured Value]]&lt;F871,F871&gt;F870,F870&lt;F869,F869&gt;F868,F868&lt;F867,F867&gt;F866,F866&lt;F865,F865&gt;F864,F864&lt;F863,F863&gt;F862,F862&lt;F861,F861&gt;F860,F860&lt;F859)</f>
        <v>0</v>
      </c>
    </row>
    <row r="873" spans="1:20" x14ac:dyDescent="0.25">
      <c r="A873" s="2">
        <v>43400</v>
      </c>
      <c r="B873" s="17">
        <v>1323</v>
      </c>
      <c r="C873" s="21" t="s">
        <v>51</v>
      </c>
      <c r="D873" s="25">
        <v>3.51</v>
      </c>
      <c r="E873" s="22">
        <f>'[1]pH meter #2__083118AM'!$O$2</f>
        <v>3.5073563535911592</v>
      </c>
      <c r="F8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43400.557638888888</v>
      </c>
      <c r="G873" s="6">
        <f>Table1689106[[#This Row],[Mean Value]]+$V$2</f>
        <v>3.527303060242065</v>
      </c>
      <c r="H873" s="6">
        <f>Table1689106[[#This Row],[Mean Value]]-$V$2</f>
        <v>3.4874096469402533</v>
      </c>
      <c r="I873" s="26">
        <f>Table1689106[[#This Row],[Mean Value]]+$W$2</f>
        <v>3.5472497668929703</v>
      </c>
      <c r="J873" s="26">
        <f>Table1689106[[#This Row],[Mean Value]]-($W$2)</f>
        <v>3.467462940289348</v>
      </c>
      <c r="K873" s="8">
        <f>Table1689106[[#This Row],[Mean Value]]+$X$2</f>
        <v>3.5671964735438761</v>
      </c>
      <c r="L873" s="9">
        <f>Table1689106[[#This Row],[Mean Value]]-$X$2</f>
        <v>3.4475162336384422</v>
      </c>
      <c r="M873" s="23" t="str">
        <f t="array" ref="M873">IF(OR(D873&lt;$AF$2, D873&gt;$AE$2), "Yes", "No")</f>
        <v>No</v>
      </c>
      <c r="N873" s="3"/>
      <c r="O873" s="3" t="b">
        <f>AND(Table1689106[[#This Row],[Measured Value]]&gt;Table1689106[[#This Row],[Mean Value]],D872&gt;E872,D871&gt;E871,D870&gt;E870,D869&gt;E869,D868&gt;E868,D867&gt;E867,D866&gt;E866)</f>
        <v>1</v>
      </c>
      <c r="P873" s="3" t="b">
        <f>AND(Table1689106[[#This Row],[Measured Value]]&lt;Table1689106[[#This Row],[Mean Value]],D872&lt;E872,D871&lt;E871,D870&lt;E870,D869&lt;E869,D868&lt;E868,D867&lt;E867,D866&lt;E866)</f>
        <v>0</v>
      </c>
      <c r="Q873" s="3" t="b">
        <f>AND(Table1689106[[#This Row],[Measured Value]]&gt;E872,E872&gt;E871,E871&gt;E870,E870&gt;E869,E869&gt;E868)</f>
        <v>0</v>
      </c>
      <c r="R873" s="3" t="b">
        <f>AND(Table1689106[[#This Row],[Measured Value]]&lt;E872,E872&lt;E871,E871&lt;E870,E870&lt;E869,E869&lt;E868)</f>
        <v>0</v>
      </c>
      <c r="S873" s="3" t="b">
        <f>AND(Table1689106[[#This Row],[Measured Value]]&gt;E872,E872&lt;E871,E871&gt;E870,E870&lt;E869,E869&gt;E868,E868&lt;E867,E867&gt;E866,E866&lt;E865,E865&gt;E864,E864&lt;E863,E863&gt;E862,E862&lt;E861,E861&gt;E860)</f>
        <v>0</v>
      </c>
      <c r="T873" s="3" t="b">
        <f>AND(Table1689106[[#This Row],[Measured Value]]&lt;F872,F872&gt;F871,F871&lt;F870,F870&gt;F869,F869&lt;F868,F868&gt;F867,F867&lt;F866,F866&gt;F865,F865&lt;F864,F864&gt;F863,F863&lt;F862,F862&gt;F861,F861&lt;F860)</f>
        <v>0</v>
      </c>
    </row>
    <row r="874" spans="1:20" x14ac:dyDescent="0.25">
      <c r="A874" s="2">
        <v>43400</v>
      </c>
      <c r="B874" s="17">
        <v>1339</v>
      </c>
      <c r="C874" s="21" t="s">
        <v>51</v>
      </c>
      <c r="D874" s="25">
        <v>3.51</v>
      </c>
      <c r="E874" s="22">
        <f>'[1]pH meter #2__083118AM'!$O$2</f>
        <v>3.5073563535911592</v>
      </c>
      <c r="F8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43400.568749999999</v>
      </c>
      <c r="G874" s="6">
        <f>Table1689106[[#This Row],[Mean Value]]+$V$2</f>
        <v>3.527303060242065</v>
      </c>
      <c r="H874" s="6">
        <f>Table1689106[[#This Row],[Mean Value]]-$V$2</f>
        <v>3.4874096469402533</v>
      </c>
      <c r="I874" s="26">
        <f>Table1689106[[#This Row],[Mean Value]]+$W$2</f>
        <v>3.5472497668929703</v>
      </c>
      <c r="J874" s="26">
        <f>Table1689106[[#This Row],[Mean Value]]-($W$2)</f>
        <v>3.467462940289348</v>
      </c>
      <c r="K874" s="8">
        <f>Table1689106[[#This Row],[Mean Value]]+$X$2</f>
        <v>3.5671964735438761</v>
      </c>
      <c r="L874" s="9">
        <f>Table1689106[[#This Row],[Mean Value]]-$X$2</f>
        <v>3.4475162336384422</v>
      </c>
      <c r="M874" s="23" t="str">
        <f t="array" ref="M874">IF(OR(D874&lt;$AF$2, D874&gt;$AE$2), "Yes", "No")</f>
        <v>No</v>
      </c>
      <c r="N874" s="3"/>
      <c r="O874" s="3" t="b">
        <f>AND(Table1689106[[#This Row],[Measured Value]]&gt;Table1689106[[#This Row],[Mean Value]],D873&gt;E873,D872&gt;E872,D871&gt;E871,D870&gt;E870,D869&gt;E869,D868&gt;E868,D867&gt;E867)</f>
        <v>1</v>
      </c>
      <c r="P874" s="3" t="b">
        <f>AND(Table1689106[[#This Row],[Measured Value]]&lt;Table1689106[[#This Row],[Mean Value]],D873&lt;E873,D872&lt;E872,D871&lt;E871,D870&lt;E870,D869&lt;E869,D868&lt;E868,D867&lt;E867)</f>
        <v>0</v>
      </c>
      <c r="Q874" s="3" t="b">
        <f>AND(Table1689106[[#This Row],[Measured Value]]&gt;E873,E873&gt;E872,E872&gt;E871,E871&gt;E870,E870&gt;E869)</f>
        <v>0</v>
      </c>
      <c r="R874" s="3" t="b">
        <f>AND(Table1689106[[#This Row],[Measured Value]]&lt;E873,E873&lt;E872,E872&lt;E871,E871&lt;E870,E870&lt;E869)</f>
        <v>0</v>
      </c>
      <c r="S874" s="3" t="b">
        <f>AND(Table1689106[[#This Row],[Measured Value]]&gt;E873,E873&lt;E872,E872&gt;E871,E871&lt;E870,E870&gt;E869,E869&lt;E868,E868&gt;E867,E867&lt;E866,E866&gt;E865,E865&lt;E864,E864&gt;E863,E863&lt;E862,E862&gt;E861)</f>
        <v>0</v>
      </c>
      <c r="T874" s="3" t="b">
        <f>AND(Table1689106[[#This Row],[Measured Value]]&lt;F873,F873&gt;F872,F872&lt;F871,F871&gt;F870,F870&lt;F869,F869&gt;F868,F868&lt;F867,F867&gt;F866,F866&lt;F865,F865&gt;F864,F864&lt;F863,F863&gt;F862,F862&lt;F861)</f>
        <v>0</v>
      </c>
    </row>
    <row r="875" spans="1:20" x14ac:dyDescent="0.25">
      <c r="A875" s="2">
        <v>43400</v>
      </c>
      <c r="B875" s="17">
        <v>1521</v>
      </c>
      <c r="C875" s="21" t="s">
        <v>51</v>
      </c>
      <c r="D875" s="25">
        <v>3.5</v>
      </c>
      <c r="E875" s="22">
        <f>'[1]pH meter #2__083118AM'!$O$2</f>
        <v>3.5073563535911592</v>
      </c>
      <c r="F8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43400.63958333333</v>
      </c>
      <c r="G875" s="6">
        <f>Table1689106[[#This Row],[Mean Value]]+$V$2</f>
        <v>3.527303060242065</v>
      </c>
      <c r="H875" s="6">
        <f>Table1689106[[#This Row],[Mean Value]]-$V$2</f>
        <v>3.4874096469402533</v>
      </c>
      <c r="I875" s="26">
        <f>Table1689106[[#This Row],[Mean Value]]+$W$2</f>
        <v>3.5472497668929703</v>
      </c>
      <c r="J875" s="26">
        <f>Table1689106[[#This Row],[Mean Value]]-($W$2)</f>
        <v>3.467462940289348</v>
      </c>
      <c r="K875" s="8">
        <f>Table1689106[[#This Row],[Mean Value]]+$X$2</f>
        <v>3.5671964735438761</v>
      </c>
      <c r="L875" s="9">
        <f>Table1689106[[#This Row],[Mean Value]]-$X$2</f>
        <v>3.4475162336384422</v>
      </c>
      <c r="M875" s="23" t="str">
        <f t="array" ref="M875">IF(OR(D875&lt;$AF$2, D875&gt;$AE$2), "Yes", "No")</f>
        <v>No</v>
      </c>
      <c r="N875" s="3"/>
      <c r="O875" s="3" t="b">
        <f>AND(Table1689106[[#This Row],[Measured Value]]&gt;Table1689106[[#This Row],[Mean Value]],D874&gt;E874,D873&gt;E873,D872&gt;E872,D871&gt;E871,D870&gt;E870,D869&gt;E869,D868&gt;E868)</f>
        <v>0</v>
      </c>
      <c r="P875" s="3" t="b">
        <f>AND(Table1689106[[#This Row],[Measured Value]]&lt;Table1689106[[#This Row],[Mean Value]],D874&lt;E874,D873&lt;E873,D872&lt;E872,D871&lt;E871,D870&lt;E870,D869&lt;E869,D868&lt;E868)</f>
        <v>0</v>
      </c>
      <c r="Q875" s="3" t="b">
        <f>AND(Table1689106[[#This Row],[Measured Value]]&gt;E874,E874&gt;E873,E873&gt;E872,E872&gt;E871,E871&gt;E870)</f>
        <v>0</v>
      </c>
      <c r="R875" s="3" t="b">
        <f>AND(Table1689106[[#This Row],[Measured Value]]&lt;E874,E874&lt;E873,E873&lt;E872,E872&lt;E871,E871&lt;E870)</f>
        <v>0</v>
      </c>
      <c r="S875" s="3" t="b">
        <f>AND(Table1689106[[#This Row],[Measured Value]]&gt;E874,E874&lt;E873,E873&gt;E872,E872&lt;E871,E871&gt;E870,E870&lt;E869,E869&gt;E868,E868&lt;E867,E867&gt;E866,E866&lt;E865,E865&gt;E864,E864&lt;E863,E863&gt;E862)</f>
        <v>0</v>
      </c>
      <c r="T875" s="3" t="b">
        <f>AND(Table1689106[[#This Row],[Measured Value]]&lt;F874,F874&gt;F873,F873&lt;F872,F872&gt;F871,F871&lt;F870,F870&gt;F869,F869&lt;F868,F868&gt;F867,F867&lt;F866,F866&gt;F865,F865&lt;F864,F864&gt;F863,F863&lt;F862)</f>
        <v>0</v>
      </c>
    </row>
    <row r="876" spans="1:20" x14ac:dyDescent="0.25">
      <c r="A876" s="2">
        <v>43400</v>
      </c>
      <c r="B876" s="17">
        <v>1601</v>
      </c>
      <c r="C876" s="21" t="s">
        <v>51</v>
      </c>
      <c r="D876" s="25">
        <v>3.5</v>
      </c>
      <c r="E876" s="22">
        <f>'[1]pH meter #2__083118AM'!$O$2</f>
        <v>3.5073563535911592</v>
      </c>
      <c r="F8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43400.667361111111</v>
      </c>
      <c r="G876" s="6">
        <f>Table1689106[[#This Row],[Mean Value]]+$V$2</f>
        <v>3.527303060242065</v>
      </c>
      <c r="H876" s="6">
        <f>Table1689106[[#This Row],[Mean Value]]-$V$2</f>
        <v>3.4874096469402533</v>
      </c>
      <c r="I876" s="26">
        <f>Table1689106[[#This Row],[Mean Value]]+$W$2</f>
        <v>3.5472497668929703</v>
      </c>
      <c r="J876" s="26">
        <f>Table1689106[[#This Row],[Mean Value]]-($W$2)</f>
        <v>3.467462940289348</v>
      </c>
      <c r="K876" s="8">
        <f>Table1689106[[#This Row],[Mean Value]]+$X$2</f>
        <v>3.5671964735438761</v>
      </c>
      <c r="L876" s="9">
        <f>Table1689106[[#This Row],[Mean Value]]-$X$2</f>
        <v>3.4475162336384422</v>
      </c>
      <c r="M876" s="23" t="str">
        <f t="array" ref="M876">IF(OR(D876&lt;$AF$2, D876&gt;$AE$2), "Yes", "No")</f>
        <v>No</v>
      </c>
      <c r="N876" s="3"/>
      <c r="O876" s="3" t="b">
        <f>AND(Table1689106[[#This Row],[Measured Value]]&gt;Table1689106[[#This Row],[Mean Value]],D875&gt;E875,D874&gt;E874,D873&gt;E873,D872&gt;E872,D871&gt;E871,D870&gt;E870,D869&gt;E869)</f>
        <v>0</v>
      </c>
      <c r="P876" s="3" t="b">
        <f>AND(Table1689106[[#This Row],[Measured Value]]&lt;Table1689106[[#This Row],[Mean Value]],D875&lt;E875,D874&lt;E874,D873&lt;E873,D872&lt;E872,D871&lt;E871,D870&lt;E870,D869&lt;E869)</f>
        <v>0</v>
      </c>
      <c r="Q876" s="3" t="b">
        <f>AND(Table1689106[[#This Row],[Measured Value]]&gt;E875,E875&gt;E874,E874&gt;E873,E873&gt;E872,E872&gt;E871)</f>
        <v>0</v>
      </c>
      <c r="R876" s="3" t="b">
        <f>AND(Table1689106[[#This Row],[Measured Value]]&lt;E875,E875&lt;E874,E874&lt;E873,E873&lt;E872,E872&lt;E871)</f>
        <v>0</v>
      </c>
      <c r="S876" s="3" t="b">
        <f>AND(Table1689106[[#This Row],[Measured Value]]&gt;E875,E875&lt;E874,E874&gt;E873,E873&lt;E872,E872&gt;E871,E871&lt;E870,E870&gt;E869,E869&lt;E868,E868&gt;E867,E867&lt;E866,E866&gt;E865,E865&lt;E864,E864&gt;E863)</f>
        <v>0</v>
      </c>
      <c r="T876" s="3" t="b">
        <f>AND(Table1689106[[#This Row],[Measured Value]]&lt;F875,F875&gt;F874,F874&lt;F873,F873&gt;F872,F872&lt;F871,F871&gt;F870,F870&lt;F869,F869&gt;F868,F868&lt;F867,F867&gt;F866,F866&lt;F865,F865&gt;F864,F864&lt;F863)</f>
        <v>0</v>
      </c>
    </row>
    <row r="877" spans="1:20" x14ac:dyDescent="0.25">
      <c r="A877" s="2">
        <v>43401</v>
      </c>
      <c r="B877" s="17">
        <v>905</v>
      </c>
      <c r="C877" s="21" t="s">
        <v>39</v>
      </c>
      <c r="D877" s="25">
        <v>3.51</v>
      </c>
      <c r="E877" s="22">
        <f>'[1]pH meter #2__083118AM'!$O$2</f>
        <v>3.5073563535911592</v>
      </c>
      <c r="F8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43401.378472222219</v>
      </c>
      <c r="G877" s="6">
        <f>Table1689106[[#This Row],[Mean Value]]+$V$2</f>
        <v>3.527303060242065</v>
      </c>
      <c r="H877" s="6">
        <f>Table1689106[[#This Row],[Mean Value]]-$V$2</f>
        <v>3.4874096469402533</v>
      </c>
      <c r="I877" s="26">
        <f>Table1689106[[#This Row],[Mean Value]]+$W$2</f>
        <v>3.5472497668929703</v>
      </c>
      <c r="J877" s="26">
        <f>Table1689106[[#This Row],[Mean Value]]-($W$2)</f>
        <v>3.467462940289348</v>
      </c>
      <c r="K877" s="8">
        <f>Table1689106[[#This Row],[Mean Value]]+$X$2</f>
        <v>3.5671964735438761</v>
      </c>
      <c r="L877" s="9">
        <f>Table1689106[[#This Row],[Mean Value]]-$X$2</f>
        <v>3.4475162336384422</v>
      </c>
      <c r="M877" s="23" t="str">
        <f t="array" ref="M877">IF(OR(D877&lt;$AF$2, D877&gt;$AE$2), "Yes", "No")</f>
        <v>No</v>
      </c>
      <c r="N877" s="3"/>
      <c r="O877" s="3" t="b">
        <f>AND(Table1689106[[#This Row],[Measured Value]]&gt;Table1689106[[#This Row],[Mean Value]],D876&gt;E876,D875&gt;E875,D874&gt;E874,D873&gt;E873,D872&gt;E872,D871&gt;E871,D870&gt;E870)</f>
        <v>0</v>
      </c>
      <c r="P877" s="3" t="b">
        <f>AND(Table1689106[[#This Row],[Measured Value]]&lt;Table1689106[[#This Row],[Mean Value]],D876&lt;E876,D875&lt;E875,D874&lt;E874,D873&lt;E873,D872&lt;E872,D871&lt;E871,D870&lt;E870)</f>
        <v>0</v>
      </c>
      <c r="Q877" s="3" t="b">
        <f>AND(Table1689106[[#This Row],[Measured Value]]&gt;E876,E876&gt;E875,E875&gt;E874,E874&gt;E873,E873&gt;E872)</f>
        <v>0</v>
      </c>
      <c r="R877" s="3" t="b">
        <f>AND(Table1689106[[#This Row],[Measured Value]]&lt;E876,E876&lt;E875,E875&lt;E874,E874&lt;E873,E873&lt;E872)</f>
        <v>0</v>
      </c>
      <c r="S877" s="3" t="b">
        <f>AND(Table1689106[[#This Row],[Measured Value]]&gt;E876,E876&lt;E875,E875&gt;E874,E874&lt;E873,E873&gt;E872,E872&lt;E871,E871&gt;E870,E870&lt;E869,E869&gt;E868,E868&lt;E867,E867&gt;E866,E866&lt;E865,E865&gt;E864)</f>
        <v>0</v>
      </c>
      <c r="T877" s="3" t="b">
        <f>AND(Table1689106[[#This Row],[Measured Value]]&lt;F876,F876&gt;F875,F875&lt;F874,F874&gt;F873,F873&lt;F872,F872&gt;F871,F871&lt;F870,F870&gt;F869,F869&lt;F868,F868&gt;F867,F867&lt;F866,F866&gt;F865,F865&lt;F864)</f>
        <v>0</v>
      </c>
    </row>
    <row r="878" spans="1:20" x14ac:dyDescent="0.25">
      <c r="A878" s="2">
        <v>43401</v>
      </c>
      <c r="B878" s="17">
        <v>1026</v>
      </c>
      <c r="C878" s="21" t="s">
        <v>27</v>
      </c>
      <c r="D878" s="25">
        <v>3.5</v>
      </c>
      <c r="E878" s="22">
        <f>'[1]pH meter #2__083118AM'!$O$2</f>
        <v>3.5073563535911592</v>
      </c>
      <c r="F8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43401.43472222222</v>
      </c>
      <c r="G878" s="6">
        <f>Table1689106[[#This Row],[Mean Value]]+$V$2</f>
        <v>3.527303060242065</v>
      </c>
      <c r="H878" s="6">
        <f>Table1689106[[#This Row],[Mean Value]]-$V$2</f>
        <v>3.4874096469402533</v>
      </c>
      <c r="I878" s="26">
        <f>Table1689106[[#This Row],[Mean Value]]+$W$2</f>
        <v>3.5472497668929703</v>
      </c>
      <c r="J878" s="26">
        <f>Table1689106[[#This Row],[Mean Value]]-($W$2)</f>
        <v>3.467462940289348</v>
      </c>
      <c r="K878" s="8">
        <f>Table1689106[[#This Row],[Mean Value]]+$X$2</f>
        <v>3.5671964735438761</v>
      </c>
      <c r="L878" s="9">
        <f>Table1689106[[#This Row],[Mean Value]]-$X$2</f>
        <v>3.4475162336384422</v>
      </c>
      <c r="M878" s="23" t="str">
        <f t="array" ref="M878">IF(OR(D878&lt;$AF$2, D878&gt;$AE$2), "Yes", "No")</f>
        <v>No</v>
      </c>
      <c r="N878" s="3"/>
      <c r="O878" s="3" t="b">
        <f>AND(Table1689106[[#This Row],[Measured Value]]&gt;Table1689106[[#This Row],[Mean Value]],D877&gt;E877,D876&gt;E876,D875&gt;E875,D874&gt;E874,D873&gt;E873,D872&gt;E872,D871&gt;E871)</f>
        <v>0</v>
      </c>
      <c r="P878" s="3" t="b">
        <f>AND(Table1689106[[#This Row],[Measured Value]]&lt;Table1689106[[#This Row],[Mean Value]],D877&lt;E877,D876&lt;E876,D875&lt;E875,D874&lt;E874,D873&lt;E873,D872&lt;E872,D871&lt;E871)</f>
        <v>0</v>
      </c>
      <c r="Q878" s="3" t="b">
        <f>AND(Table1689106[[#This Row],[Measured Value]]&gt;E877,E877&gt;E876,E876&gt;E875,E875&gt;E874,E874&gt;E873)</f>
        <v>0</v>
      </c>
      <c r="R878" s="3" t="b">
        <f>AND(Table1689106[[#This Row],[Measured Value]]&lt;E877,E877&lt;E876,E876&lt;E875,E875&lt;E874,E874&lt;E873)</f>
        <v>0</v>
      </c>
      <c r="S878" s="3" t="b">
        <f>AND(Table1689106[[#This Row],[Measured Value]]&gt;E877,E877&lt;E876,E876&gt;E875,E875&lt;E874,E874&gt;E873,E873&lt;E872,E872&gt;E871,E871&lt;E870,E870&gt;E869,E869&lt;E868,E868&gt;E867,E867&lt;E866,E866&gt;E865)</f>
        <v>0</v>
      </c>
      <c r="T878" s="3" t="b">
        <f>AND(Table1689106[[#This Row],[Measured Value]]&lt;F877,F877&gt;F876,F876&lt;F875,F875&gt;F874,F874&lt;F873,F873&gt;F872,F872&lt;F871,F871&gt;F870,F870&lt;F869,F869&gt;F868,F868&lt;F867,F867&gt;F866,F866&lt;F865)</f>
        <v>0</v>
      </c>
    </row>
    <row r="879" spans="1:20" x14ac:dyDescent="0.25">
      <c r="A879" s="2">
        <v>43401</v>
      </c>
      <c r="B879" s="17">
        <v>1145</v>
      </c>
      <c r="C879" s="21" t="s">
        <v>39</v>
      </c>
      <c r="D879" s="25">
        <v>3.49</v>
      </c>
      <c r="E879" s="22">
        <f>'[1]pH meter #2__083118AM'!$O$2</f>
        <v>3.5073563535911592</v>
      </c>
      <c r="F8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43401.489583333336</v>
      </c>
      <c r="G879" s="6">
        <f>Table1689106[[#This Row],[Mean Value]]+$V$2</f>
        <v>3.527303060242065</v>
      </c>
      <c r="H879" s="6">
        <f>Table1689106[[#This Row],[Mean Value]]-$V$2</f>
        <v>3.4874096469402533</v>
      </c>
      <c r="I879" s="26">
        <f>Table1689106[[#This Row],[Mean Value]]+$W$2</f>
        <v>3.5472497668929703</v>
      </c>
      <c r="J879" s="26">
        <f>Table1689106[[#This Row],[Mean Value]]-($W$2)</f>
        <v>3.467462940289348</v>
      </c>
      <c r="K879" s="8">
        <f>Table1689106[[#This Row],[Mean Value]]+$X$2</f>
        <v>3.5671964735438761</v>
      </c>
      <c r="L879" s="9">
        <f>Table1689106[[#This Row],[Mean Value]]-$X$2</f>
        <v>3.4475162336384422</v>
      </c>
      <c r="M879" s="23" t="str">
        <f t="array" ref="M879">IF(OR(D879&lt;$AF$2, D879&gt;$AE$2), "Yes", "No")</f>
        <v>No</v>
      </c>
      <c r="N879" s="3"/>
      <c r="O879" s="3" t="b">
        <f>AND(Table1689106[[#This Row],[Measured Value]]&gt;Table1689106[[#This Row],[Mean Value]],D878&gt;E878,D877&gt;E877,D876&gt;E876,D875&gt;E875,D874&gt;E874,D873&gt;E873,D872&gt;E872)</f>
        <v>0</v>
      </c>
      <c r="P879" s="3" t="b">
        <f>AND(Table1689106[[#This Row],[Measured Value]]&lt;Table1689106[[#This Row],[Mean Value]],D878&lt;E878,D877&lt;E877,D876&lt;E876,D875&lt;E875,D874&lt;E874,D873&lt;E873,D872&lt;E872)</f>
        <v>0</v>
      </c>
      <c r="Q879" s="3" t="b">
        <f>AND(Table1689106[[#This Row],[Measured Value]]&gt;E878,E878&gt;E877,E877&gt;E876,E876&gt;E875,E875&gt;E874)</f>
        <v>0</v>
      </c>
      <c r="R879" s="3" t="b">
        <f>AND(Table1689106[[#This Row],[Measured Value]]&lt;E878,E878&lt;E877,E877&lt;E876,E876&lt;E875,E875&lt;E874)</f>
        <v>0</v>
      </c>
      <c r="S879" s="3" t="b">
        <f>AND(Table1689106[[#This Row],[Measured Value]]&gt;E878,E878&lt;E877,E877&gt;E876,E876&lt;E875,E875&gt;E874,E874&lt;E873,E873&gt;E872,E872&lt;E871,E871&gt;E870,E870&lt;E869,E869&gt;E868,E868&lt;E867,E867&gt;E866)</f>
        <v>0</v>
      </c>
      <c r="T879" s="3" t="b">
        <f>AND(Table1689106[[#This Row],[Measured Value]]&lt;F878,F878&gt;F877,F877&lt;F876,F876&gt;F875,F875&lt;F874,F874&gt;F873,F873&lt;F872,F872&gt;F871,F871&lt;F870,F870&gt;F869,F869&lt;F868,F868&gt;F867,F867&lt;F866)</f>
        <v>0</v>
      </c>
    </row>
    <row r="880" spans="1:20" x14ac:dyDescent="0.25">
      <c r="A880" s="2">
        <v>43401</v>
      </c>
      <c r="B880" s="17">
        <v>1300</v>
      </c>
      <c r="C880" s="21" t="s">
        <v>39</v>
      </c>
      <c r="D880" s="25">
        <v>3.48</v>
      </c>
      <c r="E880" s="22">
        <f>'[1]pH meter #2__083118AM'!$O$2</f>
        <v>3.5073563535911592</v>
      </c>
      <c r="F8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43401.541666666664</v>
      </c>
      <c r="G880" s="6">
        <f>Table1689106[[#This Row],[Mean Value]]+$V$2</f>
        <v>3.527303060242065</v>
      </c>
      <c r="H880" s="6">
        <f>Table1689106[[#This Row],[Mean Value]]-$V$2</f>
        <v>3.4874096469402533</v>
      </c>
      <c r="I880" s="26">
        <f>Table1689106[[#This Row],[Mean Value]]+$W$2</f>
        <v>3.5472497668929703</v>
      </c>
      <c r="J880" s="26">
        <f>Table1689106[[#This Row],[Mean Value]]-($W$2)</f>
        <v>3.467462940289348</v>
      </c>
      <c r="K880" s="8">
        <f>Table1689106[[#This Row],[Mean Value]]+$X$2</f>
        <v>3.5671964735438761</v>
      </c>
      <c r="L880" s="9">
        <f>Table1689106[[#This Row],[Mean Value]]-$X$2</f>
        <v>3.4475162336384422</v>
      </c>
      <c r="M880" s="23" t="str">
        <f t="array" ref="M880">IF(OR(D880&lt;$AF$2, D880&gt;$AE$2), "Yes", "No")</f>
        <v>No</v>
      </c>
      <c r="N880" s="3"/>
      <c r="O880" s="3" t="b">
        <f>AND(Table1689106[[#This Row],[Measured Value]]&gt;Table1689106[[#This Row],[Mean Value]],D879&gt;E879,D878&gt;E878,D877&gt;E877,D876&gt;E876,D875&gt;E875,D874&gt;E874,D873&gt;E873)</f>
        <v>0</v>
      </c>
      <c r="P880" s="3" t="b">
        <f>AND(Table1689106[[#This Row],[Measured Value]]&lt;Table1689106[[#This Row],[Mean Value]],D879&lt;E879,D878&lt;E878,D877&lt;E877,D876&lt;E876,D875&lt;E875,D874&lt;E874,D873&lt;E873)</f>
        <v>0</v>
      </c>
      <c r="Q880" s="3" t="b">
        <f>AND(Table1689106[[#This Row],[Measured Value]]&gt;E879,E879&gt;E878,E878&gt;E877,E877&gt;E876,E876&gt;E875)</f>
        <v>0</v>
      </c>
      <c r="R880" s="3" t="b">
        <f>AND(Table1689106[[#This Row],[Measured Value]]&lt;E879,E879&lt;E878,E878&lt;E877,E877&lt;E876,E876&lt;E875)</f>
        <v>0</v>
      </c>
      <c r="S880" s="3" t="b">
        <f>AND(Table1689106[[#This Row],[Measured Value]]&gt;E879,E879&lt;E878,E878&gt;E877,E877&lt;E876,E876&gt;E875,E875&lt;E874,E874&gt;E873,E873&lt;E872,E872&gt;E871,E871&lt;E870,E870&gt;E869,E869&lt;E868,E868&gt;E867)</f>
        <v>0</v>
      </c>
      <c r="T880" s="3" t="b">
        <f>AND(Table1689106[[#This Row],[Measured Value]]&lt;F879,F879&gt;F878,F878&lt;F877,F877&gt;F876,F876&lt;F875,F875&gt;F874,F874&lt;F873,F873&gt;F872,F872&lt;F871,F871&gt;F870,F870&lt;F869,F869&gt;F868,F868&lt;F867)</f>
        <v>0</v>
      </c>
    </row>
    <row r="881" spans="1:20" x14ac:dyDescent="0.25">
      <c r="A881" s="2">
        <v>43401</v>
      </c>
      <c r="B881" s="17">
        <v>1443</v>
      </c>
      <c r="C881" s="21" t="s">
        <v>27</v>
      </c>
      <c r="D881" s="25">
        <v>3.48</v>
      </c>
      <c r="E881" s="22">
        <f>'[1]pH meter #2__083118AM'!$O$2</f>
        <v>3.5073563535911592</v>
      </c>
      <c r="F8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43401.613194444442</v>
      </c>
      <c r="G881" s="6">
        <f>Table1689106[[#This Row],[Mean Value]]+$V$2</f>
        <v>3.527303060242065</v>
      </c>
      <c r="H881" s="6">
        <f>Table1689106[[#This Row],[Mean Value]]-$V$2</f>
        <v>3.4874096469402533</v>
      </c>
      <c r="I881" s="26">
        <f>Table1689106[[#This Row],[Mean Value]]+$W$2</f>
        <v>3.5472497668929703</v>
      </c>
      <c r="J881" s="26">
        <f>Table1689106[[#This Row],[Mean Value]]-($W$2)</f>
        <v>3.467462940289348</v>
      </c>
      <c r="K881" s="8">
        <f>Table1689106[[#This Row],[Mean Value]]+$X$2</f>
        <v>3.5671964735438761</v>
      </c>
      <c r="L881" s="9">
        <f>Table1689106[[#This Row],[Mean Value]]-$X$2</f>
        <v>3.4475162336384422</v>
      </c>
      <c r="M881" s="23" t="str">
        <f t="array" ref="M881">IF(OR(D881&lt;$AF$2, D881&gt;$AE$2), "Yes", "No")</f>
        <v>No</v>
      </c>
      <c r="N881" s="3"/>
      <c r="O881" s="3" t="b">
        <f>AND(Table1689106[[#This Row],[Measured Value]]&gt;Table1689106[[#This Row],[Mean Value]],D880&gt;E880,D879&gt;E879,D878&gt;E878,D877&gt;E877,D876&gt;E876,D875&gt;E875,D874&gt;E874)</f>
        <v>0</v>
      </c>
      <c r="P881" s="3" t="b">
        <f>AND(Table1689106[[#This Row],[Measured Value]]&lt;Table1689106[[#This Row],[Mean Value]],D880&lt;E880,D879&lt;E879,D878&lt;E878,D877&lt;E877,D876&lt;E876,D875&lt;E875,D874&lt;E874)</f>
        <v>0</v>
      </c>
      <c r="Q881" s="3" t="b">
        <f>AND(Table1689106[[#This Row],[Measured Value]]&gt;E880,E880&gt;E879,E879&gt;E878,E878&gt;E877,E877&gt;E876)</f>
        <v>0</v>
      </c>
      <c r="R881" s="3" t="b">
        <f>AND(Table1689106[[#This Row],[Measured Value]]&lt;E880,E880&lt;E879,E879&lt;E878,E878&lt;E877,E877&lt;E876)</f>
        <v>0</v>
      </c>
      <c r="S881" s="3" t="b">
        <f>AND(Table1689106[[#This Row],[Measured Value]]&gt;E880,E880&lt;E879,E879&gt;E878,E878&lt;E877,E877&gt;E876,E876&lt;E875,E875&gt;E874,E874&lt;E873,E873&gt;E872,E872&lt;E871,E871&gt;E870,E870&lt;E869,E869&gt;E868)</f>
        <v>0</v>
      </c>
      <c r="T881" s="3" t="b">
        <f>AND(Table1689106[[#This Row],[Measured Value]]&lt;F880,F880&gt;F879,F879&lt;F878,F878&gt;F877,F877&lt;F876,F876&gt;F875,F875&lt;F874,F874&gt;F873,F873&lt;F872,F872&gt;F871,F871&lt;F870,F870&gt;F869,F869&lt;F868)</f>
        <v>0</v>
      </c>
    </row>
    <row r="882" spans="1:20" x14ac:dyDescent="0.25">
      <c r="A882" s="2">
        <v>43402</v>
      </c>
      <c r="B882" s="17">
        <v>600</v>
      </c>
      <c r="C882" s="21" t="s">
        <v>31</v>
      </c>
      <c r="D882" s="25">
        <v>3.53</v>
      </c>
      <c r="E882" s="22">
        <f>'[1]pH meter #2__083118AM'!$O$2</f>
        <v>3.5073563535911592</v>
      </c>
      <c r="F8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43402.25</v>
      </c>
      <c r="G882" s="6">
        <f>Table1689106[[#This Row],[Mean Value]]+$V$2</f>
        <v>3.527303060242065</v>
      </c>
      <c r="H882" s="6">
        <f>Table1689106[[#This Row],[Mean Value]]-$V$2</f>
        <v>3.4874096469402533</v>
      </c>
      <c r="I882" s="26">
        <f>Table1689106[[#This Row],[Mean Value]]+$W$2</f>
        <v>3.5472497668929703</v>
      </c>
      <c r="J882" s="26">
        <f>Table1689106[[#This Row],[Mean Value]]-($W$2)</f>
        <v>3.467462940289348</v>
      </c>
      <c r="K882" s="8">
        <f>Table1689106[[#This Row],[Mean Value]]+$X$2</f>
        <v>3.5671964735438761</v>
      </c>
      <c r="L882" s="9">
        <f>Table1689106[[#This Row],[Mean Value]]-$X$2</f>
        <v>3.4475162336384422</v>
      </c>
      <c r="M882" s="23" t="str">
        <f t="array" ref="M882">IF(OR(D882&lt;$AF$2, D882&gt;$AE$2), "Yes", "No")</f>
        <v>No</v>
      </c>
      <c r="N882" s="3"/>
      <c r="O882" s="3" t="b">
        <f>AND(Table1689106[[#This Row],[Measured Value]]&gt;Table1689106[[#This Row],[Mean Value]],D881&gt;E881,D880&gt;E880,D879&gt;E879,D878&gt;E878,D877&gt;E877,D876&gt;E876,D875&gt;E875)</f>
        <v>0</v>
      </c>
      <c r="P882" s="3" t="b">
        <f>AND(Table1689106[[#This Row],[Measured Value]]&lt;Table1689106[[#This Row],[Mean Value]],D881&lt;E881,D880&lt;E880,D879&lt;E879,D878&lt;E878,D877&lt;E877,D876&lt;E876,D875&lt;E875)</f>
        <v>0</v>
      </c>
      <c r="Q882" s="3" t="b">
        <f>AND(Table1689106[[#This Row],[Measured Value]]&gt;E881,E881&gt;E880,E880&gt;E879,E879&gt;E878,E878&gt;E877)</f>
        <v>0</v>
      </c>
      <c r="R882" s="3" t="b">
        <f>AND(Table1689106[[#This Row],[Measured Value]]&lt;E881,E881&lt;E880,E880&lt;E879,E879&lt;E878,E878&lt;E877)</f>
        <v>0</v>
      </c>
      <c r="S882" s="3" t="b">
        <f>AND(Table1689106[[#This Row],[Measured Value]]&gt;E881,E881&lt;E880,E880&gt;E879,E879&lt;E878,E878&gt;E877,E877&lt;E876,E876&gt;E875,E875&lt;E874,E874&gt;E873,E873&lt;E872,E872&gt;E871,E871&lt;E870,E870&gt;E869)</f>
        <v>0</v>
      </c>
      <c r="T882" s="3" t="b">
        <f>AND(Table1689106[[#This Row],[Measured Value]]&lt;F881,F881&gt;F880,F880&lt;F879,F879&gt;F878,F878&lt;F877,F877&gt;F876,F876&lt;F875,F875&gt;F874,F874&lt;F873,F873&gt;F872,F872&lt;F871,F871&gt;F870,F870&lt;F869)</f>
        <v>0</v>
      </c>
    </row>
    <row r="883" spans="1:20" x14ac:dyDescent="0.25">
      <c r="A883" s="2">
        <v>43402</v>
      </c>
      <c r="B883" s="17">
        <v>620</v>
      </c>
      <c r="C883" s="21" t="s">
        <v>30</v>
      </c>
      <c r="D883" s="25">
        <v>3.54</v>
      </c>
      <c r="E883" s="22">
        <f>'[1]pH meter #2__083118AM'!$O$2</f>
        <v>3.5073563535911592</v>
      </c>
      <c r="F8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43402.263888888891</v>
      </c>
      <c r="G883" s="6">
        <f>Table1689106[[#This Row],[Mean Value]]+$V$2</f>
        <v>3.527303060242065</v>
      </c>
      <c r="H883" s="6">
        <f>Table1689106[[#This Row],[Mean Value]]-$V$2</f>
        <v>3.4874096469402533</v>
      </c>
      <c r="I883" s="26">
        <f>Table1689106[[#This Row],[Mean Value]]+$W$2</f>
        <v>3.5472497668929703</v>
      </c>
      <c r="J883" s="26">
        <f>Table1689106[[#This Row],[Mean Value]]-($W$2)</f>
        <v>3.467462940289348</v>
      </c>
      <c r="K883" s="8">
        <f>Table1689106[[#This Row],[Mean Value]]+$X$2</f>
        <v>3.5671964735438761</v>
      </c>
      <c r="L883" s="9">
        <f>Table1689106[[#This Row],[Mean Value]]-$X$2</f>
        <v>3.4475162336384422</v>
      </c>
      <c r="M883" s="23" t="str">
        <f t="array" ref="M883">IF(OR(D883&lt;$AF$2, D883&gt;$AE$2), "Yes", "No")</f>
        <v>No</v>
      </c>
      <c r="N883" s="3"/>
      <c r="O883" s="3" t="b">
        <f>AND(Table1689106[[#This Row],[Measured Value]]&gt;Table1689106[[#This Row],[Mean Value]],D882&gt;E882,D881&gt;E881,D880&gt;E880,D879&gt;E879,D878&gt;E878,D877&gt;E877,D876&gt;E876)</f>
        <v>0</v>
      </c>
      <c r="P883" s="3" t="b">
        <f>AND(Table1689106[[#This Row],[Measured Value]]&lt;Table1689106[[#This Row],[Mean Value]],D882&lt;E882,D881&lt;E881,D880&lt;E880,D879&lt;E879,D878&lt;E878,D877&lt;E877,D876&lt;E876)</f>
        <v>0</v>
      </c>
      <c r="Q883" s="3" t="b">
        <f>AND(Table1689106[[#This Row],[Measured Value]]&gt;E882,E882&gt;E881,E881&gt;E880,E880&gt;E879,E879&gt;E878)</f>
        <v>0</v>
      </c>
      <c r="R883" s="3" t="b">
        <f>AND(Table1689106[[#This Row],[Measured Value]]&lt;E882,E882&lt;E881,E881&lt;E880,E880&lt;E879,E879&lt;E878)</f>
        <v>0</v>
      </c>
      <c r="S883" s="3" t="b">
        <f>AND(Table1689106[[#This Row],[Measured Value]]&gt;E882,E882&lt;E881,E881&gt;E880,E880&lt;E879,E879&gt;E878,E878&lt;E877,E877&gt;E876,E876&lt;E875,E875&gt;E874,E874&lt;E873,E873&gt;E872,E872&lt;E871,E871&gt;E870)</f>
        <v>0</v>
      </c>
      <c r="T883" s="3" t="b">
        <f>AND(Table1689106[[#This Row],[Measured Value]]&lt;F882,F882&gt;F881,F881&lt;F880,F880&gt;F879,F879&lt;F878,F878&gt;F877,F877&lt;F876,F876&gt;F875,F875&lt;F874,F874&gt;F873,F873&lt;F872,F872&gt;F871,F871&lt;F870)</f>
        <v>0</v>
      </c>
    </row>
    <row r="884" spans="1:20" x14ac:dyDescent="0.25">
      <c r="A884" s="2">
        <v>43402</v>
      </c>
      <c r="B884" s="17">
        <v>630</v>
      </c>
      <c r="C884" s="21" t="s">
        <v>31</v>
      </c>
      <c r="D884" s="25">
        <v>3.53</v>
      </c>
      <c r="E884" s="22">
        <f>'[1]pH meter #2__083118AM'!$O$2</f>
        <v>3.5073563535911592</v>
      </c>
      <c r="F8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43402.270833333336</v>
      </c>
      <c r="G884" s="6">
        <f>Table1689106[[#This Row],[Mean Value]]+$V$2</f>
        <v>3.527303060242065</v>
      </c>
      <c r="H884" s="6">
        <f>Table1689106[[#This Row],[Mean Value]]-$V$2</f>
        <v>3.4874096469402533</v>
      </c>
      <c r="I884" s="26">
        <f>Table1689106[[#This Row],[Mean Value]]+$W$2</f>
        <v>3.5472497668929703</v>
      </c>
      <c r="J884" s="26">
        <f>Table1689106[[#This Row],[Mean Value]]-($W$2)</f>
        <v>3.467462940289348</v>
      </c>
      <c r="K884" s="8">
        <f>Table1689106[[#This Row],[Mean Value]]+$X$2</f>
        <v>3.5671964735438761</v>
      </c>
      <c r="L884" s="9">
        <f>Table1689106[[#This Row],[Mean Value]]-$X$2</f>
        <v>3.4475162336384422</v>
      </c>
      <c r="M884" s="23" t="str">
        <f t="array" ref="M884">IF(OR(D884&lt;$AF$2, D884&gt;$AE$2), "Yes", "No")</f>
        <v>No</v>
      </c>
      <c r="N884" s="3"/>
      <c r="O884" s="3" t="b">
        <f>AND(Table1689106[[#This Row],[Measured Value]]&gt;Table1689106[[#This Row],[Mean Value]],D883&gt;E883,D882&gt;E882,D881&gt;E881,D880&gt;E880,D879&gt;E879,D878&gt;E878,D877&gt;E877)</f>
        <v>0</v>
      </c>
      <c r="P884" s="3" t="b">
        <f>AND(Table1689106[[#This Row],[Measured Value]]&lt;Table1689106[[#This Row],[Mean Value]],D883&lt;E883,D882&lt;E882,D881&lt;E881,D880&lt;E880,D879&lt;E879,D878&lt;E878,D877&lt;E877)</f>
        <v>0</v>
      </c>
      <c r="Q884" s="3" t="b">
        <f>AND(Table1689106[[#This Row],[Measured Value]]&gt;E883,E883&gt;E882,E882&gt;E881,E881&gt;E880,E880&gt;E879)</f>
        <v>0</v>
      </c>
      <c r="R884" s="3" t="b">
        <f>AND(Table1689106[[#This Row],[Measured Value]]&lt;E883,E883&lt;E882,E882&lt;E881,E881&lt;E880,E880&lt;E879)</f>
        <v>0</v>
      </c>
      <c r="S884" s="3" t="b">
        <f>AND(Table1689106[[#This Row],[Measured Value]]&gt;E883,E883&lt;E882,E882&gt;E881,E881&lt;E880,E880&gt;E879,E879&lt;E878,E878&gt;E877,E877&lt;E876,E876&gt;E875,E875&lt;E874,E874&gt;E873,E873&lt;E872,E872&gt;E871)</f>
        <v>0</v>
      </c>
      <c r="T884" s="3" t="b">
        <f>AND(Table1689106[[#This Row],[Measured Value]]&lt;F883,F883&gt;F882,F882&lt;F881,F881&gt;F880,F880&lt;F879,F879&gt;F878,F878&lt;F877,F877&gt;F876,F876&lt;F875,F875&gt;F874,F874&lt;F873,F873&gt;F872,F872&lt;F871)</f>
        <v>0</v>
      </c>
    </row>
    <row r="885" spans="1:20" x14ac:dyDescent="0.25">
      <c r="A885" s="2">
        <v>43402</v>
      </c>
      <c r="B885" s="17">
        <v>646</v>
      </c>
      <c r="C885" s="21" t="s">
        <v>31</v>
      </c>
      <c r="D885" s="25">
        <v>3.53</v>
      </c>
      <c r="E885" s="22">
        <f>'[1]pH meter #2__083118AM'!$O$2</f>
        <v>3.5073563535911592</v>
      </c>
      <c r="F8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43402.281944444447</v>
      </c>
      <c r="G885" s="6">
        <f>Table1689106[[#This Row],[Mean Value]]+$V$2</f>
        <v>3.527303060242065</v>
      </c>
      <c r="H885" s="6">
        <f>Table1689106[[#This Row],[Mean Value]]-$V$2</f>
        <v>3.4874096469402533</v>
      </c>
      <c r="I885" s="26">
        <f>Table1689106[[#This Row],[Mean Value]]+$W$2</f>
        <v>3.5472497668929703</v>
      </c>
      <c r="J885" s="26">
        <f>Table1689106[[#This Row],[Mean Value]]-($W$2)</f>
        <v>3.467462940289348</v>
      </c>
      <c r="K885" s="8">
        <f>Table1689106[[#This Row],[Mean Value]]+$X$2</f>
        <v>3.5671964735438761</v>
      </c>
      <c r="L885" s="9">
        <f>Table1689106[[#This Row],[Mean Value]]-$X$2</f>
        <v>3.4475162336384422</v>
      </c>
      <c r="M885" s="23" t="str">
        <f t="array" ref="M885">IF(OR(D885&lt;$AF$2, D885&gt;$AE$2), "Yes", "No")</f>
        <v>No</v>
      </c>
      <c r="N885" s="3"/>
      <c r="O885" s="3" t="b">
        <f>AND(Table1689106[[#This Row],[Measured Value]]&gt;Table1689106[[#This Row],[Mean Value]],D884&gt;E884,D883&gt;E883,D882&gt;E882,D881&gt;E881,D880&gt;E880,D879&gt;E879,D878&gt;E878)</f>
        <v>0</v>
      </c>
      <c r="P885" s="3" t="b">
        <f>AND(Table1689106[[#This Row],[Measured Value]]&lt;Table1689106[[#This Row],[Mean Value]],D884&lt;E884,D883&lt;E883,D882&lt;E882,D881&lt;E881,D880&lt;E880,D879&lt;E879,D878&lt;E878)</f>
        <v>0</v>
      </c>
      <c r="Q885" s="3" t="b">
        <f>AND(Table1689106[[#This Row],[Measured Value]]&gt;E884,E884&gt;E883,E883&gt;E882,E882&gt;E881,E881&gt;E880)</f>
        <v>0</v>
      </c>
      <c r="R885" s="3" t="b">
        <f>AND(Table1689106[[#This Row],[Measured Value]]&lt;E884,E884&lt;E883,E883&lt;E882,E882&lt;E881,E881&lt;E880)</f>
        <v>0</v>
      </c>
      <c r="S885" s="3" t="b">
        <f>AND(Table1689106[[#This Row],[Measured Value]]&gt;E884,E884&lt;E883,E883&gt;E882,E882&lt;E881,E881&gt;E880,E880&lt;E879,E879&gt;E878,E878&lt;E877,E877&gt;E876,E876&lt;E875,E875&gt;E874,E874&lt;E873,E873&gt;E872)</f>
        <v>0</v>
      </c>
      <c r="T885" s="3" t="b">
        <f>AND(Table1689106[[#This Row],[Measured Value]]&lt;F884,F884&gt;F883,F883&lt;F882,F882&gt;F881,F881&lt;F880,F880&gt;F879,F879&lt;F878,F878&gt;F877,F877&lt;F876,F876&gt;F875,F875&lt;F874,F874&gt;F873,F873&lt;F872)</f>
        <v>0</v>
      </c>
    </row>
    <row r="886" spans="1:20" x14ac:dyDescent="0.25">
      <c r="A886" s="2">
        <v>43402</v>
      </c>
      <c r="B886" s="17">
        <v>709</v>
      </c>
      <c r="C886" s="21" t="s">
        <v>31</v>
      </c>
      <c r="D886" s="25">
        <v>3.53</v>
      </c>
      <c r="E886" s="22">
        <f>'[1]pH meter #2__083118AM'!$O$2</f>
        <v>3.5073563535911592</v>
      </c>
      <c r="F8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43402.29791666667</v>
      </c>
      <c r="G886" s="6">
        <f>Table1689106[[#This Row],[Mean Value]]+$V$2</f>
        <v>3.527303060242065</v>
      </c>
      <c r="H886" s="6">
        <f>Table1689106[[#This Row],[Mean Value]]-$V$2</f>
        <v>3.4874096469402533</v>
      </c>
      <c r="I886" s="26">
        <f>Table1689106[[#This Row],[Mean Value]]+$W$2</f>
        <v>3.5472497668929703</v>
      </c>
      <c r="J886" s="26">
        <f>Table1689106[[#This Row],[Mean Value]]-($W$2)</f>
        <v>3.467462940289348</v>
      </c>
      <c r="K886" s="8">
        <f>Table1689106[[#This Row],[Mean Value]]+$X$2</f>
        <v>3.5671964735438761</v>
      </c>
      <c r="L886" s="9">
        <f>Table1689106[[#This Row],[Mean Value]]-$X$2</f>
        <v>3.4475162336384422</v>
      </c>
      <c r="M886" s="23" t="str">
        <f t="array" ref="M886">IF(OR(D886&lt;$AF$2, D886&gt;$AE$2), "Yes", "No")</f>
        <v>No</v>
      </c>
      <c r="N886" s="3"/>
      <c r="O886" s="3" t="b">
        <f>AND(Table1689106[[#This Row],[Measured Value]]&gt;Table1689106[[#This Row],[Mean Value]],D885&gt;E885,D884&gt;E884,D883&gt;E883,D882&gt;E882,D881&gt;E881,D880&gt;E880,D879&gt;E879)</f>
        <v>0</v>
      </c>
      <c r="P886" s="3" t="b">
        <f>AND(Table1689106[[#This Row],[Measured Value]]&lt;Table1689106[[#This Row],[Mean Value]],D885&lt;E885,D884&lt;E884,D883&lt;E883,D882&lt;E882,D881&lt;E881,D880&lt;E880,D879&lt;E879)</f>
        <v>0</v>
      </c>
      <c r="Q886" s="3" t="b">
        <f>AND(Table1689106[[#This Row],[Measured Value]]&gt;E885,E885&gt;E884,E884&gt;E883,E883&gt;E882,E882&gt;E881)</f>
        <v>0</v>
      </c>
      <c r="R886" s="3" t="b">
        <f>AND(Table1689106[[#This Row],[Measured Value]]&lt;E885,E885&lt;E884,E884&lt;E883,E883&lt;E882,E882&lt;E881)</f>
        <v>0</v>
      </c>
      <c r="S886" s="3" t="b">
        <f>AND(Table1689106[[#This Row],[Measured Value]]&gt;E885,E885&lt;E884,E884&gt;E883,E883&lt;E882,E882&gt;E881,E881&lt;E880,E880&gt;E879,E879&lt;E878,E878&gt;E877,E877&lt;E876,E876&gt;E875,E875&lt;E874,E874&gt;E873)</f>
        <v>0</v>
      </c>
      <c r="T886" s="3" t="b">
        <f>AND(Table1689106[[#This Row],[Measured Value]]&lt;F885,F885&gt;F884,F884&lt;F883,F883&gt;F882,F882&lt;F881,F881&gt;F880,F880&lt;F879,F879&gt;F878,F878&lt;F877,F877&gt;F876,F876&lt;F875,F875&gt;F874,F874&lt;F873)</f>
        <v>0</v>
      </c>
    </row>
    <row r="887" spans="1:20" x14ac:dyDescent="0.25">
      <c r="A887" s="2">
        <v>43402</v>
      </c>
      <c r="B887" s="17">
        <v>731</v>
      </c>
      <c r="C887" s="21" t="s">
        <v>31</v>
      </c>
      <c r="D887" s="25">
        <v>3.53</v>
      </c>
      <c r="E887" s="22">
        <f>'[1]pH meter #2__083118AM'!$O$2</f>
        <v>3.5073563535911592</v>
      </c>
      <c r="F8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43402.313194444447</v>
      </c>
      <c r="G887" s="6">
        <f>Table1689106[[#This Row],[Mean Value]]+$V$2</f>
        <v>3.527303060242065</v>
      </c>
      <c r="H887" s="6">
        <f>Table1689106[[#This Row],[Mean Value]]-$V$2</f>
        <v>3.4874096469402533</v>
      </c>
      <c r="I887" s="26">
        <f>Table1689106[[#This Row],[Mean Value]]+$W$2</f>
        <v>3.5472497668929703</v>
      </c>
      <c r="J887" s="26">
        <f>Table1689106[[#This Row],[Mean Value]]-($W$2)</f>
        <v>3.467462940289348</v>
      </c>
      <c r="K887" s="8">
        <f>Table1689106[[#This Row],[Mean Value]]+$X$2</f>
        <v>3.5671964735438761</v>
      </c>
      <c r="L887" s="9">
        <f>Table1689106[[#This Row],[Mean Value]]-$X$2</f>
        <v>3.4475162336384422</v>
      </c>
      <c r="M887" s="23" t="str">
        <f t="array" ref="M887">IF(OR(D887&lt;$AF$2, D887&gt;$AE$2), "Yes", "No")</f>
        <v>No</v>
      </c>
      <c r="N887" s="3"/>
      <c r="O887" s="3" t="b">
        <f>AND(Table1689106[[#This Row],[Measured Value]]&gt;Table1689106[[#This Row],[Mean Value]],D886&gt;E886,D885&gt;E885,D884&gt;E884,D883&gt;E883,D882&gt;E882,D881&gt;E881,D880&gt;E880)</f>
        <v>0</v>
      </c>
      <c r="P887" s="3" t="b">
        <f>AND(Table1689106[[#This Row],[Measured Value]]&lt;Table1689106[[#This Row],[Mean Value]],D886&lt;E886,D885&lt;E885,D884&lt;E884,D883&lt;E883,D882&lt;E882,D881&lt;E881,D880&lt;E880)</f>
        <v>0</v>
      </c>
      <c r="Q887" s="3" t="b">
        <f>AND(Table1689106[[#This Row],[Measured Value]]&gt;E886,E886&gt;E885,E885&gt;E884,E884&gt;E883,E883&gt;E882)</f>
        <v>0</v>
      </c>
      <c r="R887" s="3" t="b">
        <f>AND(Table1689106[[#This Row],[Measured Value]]&lt;E886,E886&lt;E885,E885&lt;E884,E884&lt;E883,E883&lt;E882)</f>
        <v>0</v>
      </c>
      <c r="S887" s="3" t="b">
        <f>AND(Table1689106[[#This Row],[Measured Value]]&gt;E886,E886&lt;E885,E885&gt;E884,E884&lt;E883,E883&gt;E882,E882&lt;E881,E881&gt;E880,E880&lt;E879,E879&gt;E878,E878&lt;E877,E877&gt;E876,E876&lt;E875,E875&gt;E874)</f>
        <v>0</v>
      </c>
      <c r="T887" s="3" t="b">
        <f>AND(Table1689106[[#This Row],[Measured Value]]&lt;F886,F886&gt;F885,F885&lt;F884,F884&gt;F883,F883&lt;F882,F882&gt;F881,F881&lt;F880,F880&gt;F879,F879&lt;F878,F878&gt;F877,F877&lt;F876,F876&gt;F875,F875&lt;F874)</f>
        <v>0</v>
      </c>
    </row>
    <row r="888" spans="1:20" x14ac:dyDescent="0.25">
      <c r="A888" s="2">
        <v>43402</v>
      </c>
      <c r="B888" s="17">
        <v>757</v>
      </c>
      <c r="C888" s="21" t="s">
        <v>31</v>
      </c>
      <c r="D888" s="25">
        <v>3.52</v>
      </c>
      <c r="E888" s="22">
        <f>'[1]pH meter #2__083118AM'!$O$2</f>
        <v>3.5073563535911592</v>
      </c>
      <c r="F8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43402.331250000003</v>
      </c>
      <c r="G888" s="6">
        <f>Table1689106[[#This Row],[Mean Value]]+$V$2</f>
        <v>3.527303060242065</v>
      </c>
      <c r="H888" s="6">
        <f>Table1689106[[#This Row],[Mean Value]]-$V$2</f>
        <v>3.4874096469402533</v>
      </c>
      <c r="I888" s="26">
        <f>Table1689106[[#This Row],[Mean Value]]+$W$2</f>
        <v>3.5472497668929703</v>
      </c>
      <c r="J888" s="26">
        <f>Table1689106[[#This Row],[Mean Value]]-($W$2)</f>
        <v>3.467462940289348</v>
      </c>
      <c r="K888" s="8">
        <f>Table1689106[[#This Row],[Mean Value]]+$X$2</f>
        <v>3.5671964735438761</v>
      </c>
      <c r="L888" s="9">
        <f>Table1689106[[#This Row],[Mean Value]]-$X$2</f>
        <v>3.4475162336384422</v>
      </c>
      <c r="M888" s="23" t="str">
        <f t="array" ref="M888">IF(OR(D888&lt;$AF$2, D888&gt;$AE$2), "Yes", "No")</f>
        <v>No</v>
      </c>
      <c r="N888" s="3"/>
      <c r="O888" s="3" t="b">
        <f>AND(Table1689106[[#This Row],[Measured Value]]&gt;Table1689106[[#This Row],[Mean Value]],D887&gt;E887,D886&gt;E886,D885&gt;E885,D884&gt;E884,D883&gt;E883,D882&gt;E882,D881&gt;E881)</f>
        <v>0</v>
      </c>
      <c r="P888" s="3" t="b">
        <f>AND(Table1689106[[#This Row],[Measured Value]]&lt;Table1689106[[#This Row],[Mean Value]],D887&lt;E887,D886&lt;E886,D885&lt;E885,D884&lt;E884,D883&lt;E883,D882&lt;E882,D881&lt;E881)</f>
        <v>0</v>
      </c>
      <c r="Q888" s="3" t="b">
        <f>AND(Table1689106[[#This Row],[Measured Value]]&gt;E887,E887&gt;E886,E886&gt;E885,E885&gt;E884,E884&gt;E883)</f>
        <v>0</v>
      </c>
      <c r="R888" s="3" t="b">
        <f>AND(Table1689106[[#This Row],[Measured Value]]&lt;E887,E887&lt;E886,E886&lt;E885,E885&lt;E884,E884&lt;E883)</f>
        <v>0</v>
      </c>
      <c r="S888" s="3" t="b">
        <f>AND(Table1689106[[#This Row],[Measured Value]]&gt;E887,E887&lt;E886,E886&gt;E885,E885&lt;E884,E884&gt;E883,E883&lt;E882,E882&gt;E881,E881&lt;E880,E880&gt;E879,E879&lt;E878,E878&gt;E877,E877&lt;E876,E876&gt;E875)</f>
        <v>0</v>
      </c>
      <c r="T888" s="3" t="b">
        <f>AND(Table1689106[[#This Row],[Measured Value]]&lt;F887,F887&gt;F886,F886&lt;F885,F885&gt;F884,F884&lt;F883,F883&gt;F882,F882&lt;F881,F881&gt;F880,F880&lt;F879,F879&gt;F878,F878&lt;F877,F877&gt;F876,F876&lt;F875)</f>
        <v>0</v>
      </c>
    </row>
    <row r="889" spans="1:20" x14ac:dyDescent="0.25">
      <c r="A889" s="2">
        <v>43402</v>
      </c>
      <c r="B889" s="17">
        <v>826</v>
      </c>
      <c r="C889" s="21" t="s">
        <v>40</v>
      </c>
      <c r="D889" s="25">
        <v>3.52</v>
      </c>
      <c r="E889" s="22">
        <f>'[1]pH meter #2__083118AM'!$O$2</f>
        <v>3.5073563535911592</v>
      </c>
      <c r="F8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43402.351388888892</v>
      </c>
      <c r="G889" s="6">
        <f>Table1689106[[#This Row],[Mean Value]]+$V$2</f>
        <v>3.527303060242065</v>
      </c>
      <c r="H889" s="6">
        <f>Table1689106[[#This Row],[Mean Value]]-$V$2</f>
        <v>3.4874096469402533</v>
      </c>
      <c r="I889" s="26">
        <f>Table1689106[[#This Row],[Mean Value]]+$W$2</f>
        <v>3.5472497668929703</v>
      </c>
      <c r="J889" s="26">
        <f>Table1689106[[#This Row],[Mean Value]]-($W$2)</f>
        <v>3.467462940289348</v>
      </c>
      <c r="K889" s="8">
        <f>Table1689106[[#This Row],[Mean Value]]+$X$2</f>
        <v>3.5671964735438761</v>
      </c>
      <c r="L889" s="9">
        <f>Table1689106[[#This Row],[Mean Value]]-$X$2</f>
        <v>3.4475162336384422</v>
      </c>
      <c r="M889" s="23" t="str">
        <f t="array" ref="M889">IF(OR(D889&lt;$AF$2, D889&gt;$AE$2), "Yes", "No")</f>
        <v>No</v>
      </c>
      <c r="N889" s="3"/>
      <c r="O889" s="3" t="b">
        <f>AND(Table1689106[[#This Row],[Measured Value]]&gt;Table1689106[[#This Row],[Mean Value]],D888&gt;E888,D887&gt;E887,D886&gt;E886,D885&gt;E885,D884&gt;E884,D883&gt;E883,D882&gt;E882)</f>
        <v>1</v>
      </c>
      <c r="P889" s="3" t="b">
        <f>AND(Table1689106[[#This Row],[Measured Value]]&lt;Table1689106[[#This Row],[Mean Value]],D888&lt;E888,D887&lt;E887,D886&lt;E886,D885&lt;E885,D884&lt;E884,D883&lt;E883,D882&lt;E882)</f>
        <v>0</v>
      </c>
      <c r="Q889" s="3" t="b">
        <f>AND(Table1689106[[#This Row],[Measured Value]]&gt;E888,E888&gt;E887,E887&gt;E886,E886&gt;E885,E885&gt;E884)</f>
        <v>0</v>
      </c>
      <c r="R889" s="3" t="b">
        <f>AND(Table1689106[[#This Row],[Measured Value]]&lt;E888,E888&lt;E887,E887&lt;E886,E886&lt;E885,E885&lt;E884)</f>
        <v>0</v>
      </c>
      <c r="S889" s="3" t="b">
        <f>AND(Table1689106[[#This Row],[Measured Value]]&gt;E888,E888&lt;E887,E887&gt;E886,E886&lt;E885,E885&gt;E884,E884&lt;E883,E883&gt;E882,E882&lt;E881,E881&gt;E880,E880&lt;E879,E879&gt;E878,E878&lt;E877,E877&gt;E876)</f>
        <v>0</v>
      </c>
      <c r="T889" s="3" t="b">
        <f>AND(Table1689106[[#This Row],[Measured Value]]&lt;F888,F888&gt;F887,F887&lt;F886,F886&gt;F885,F885&lt;F884,F884&gt;F883,F883&lt;F882,F882&gt;F881,F881&lt;F880,F880&gt;F879,F879&lt;F878,F878&gt;F877,F877&lt;F876)</f>
        <v>0</v>
      </c>
    </row>
    <row r="890" spans="1:20" x14ac:dyDescent="0.25">
      <c r="A890" s="2">
        <v>43402</v>
      </c>
      <c r="B890" s="17">
        <v>849</v>
      </c>
      <c r="C890" s="21" t="s">
        <v>40</v>
      </c>
      <c r="D890" s="25">
        <v>3.52</v>
      </c>
      <c r="E890" s="22">
        <f>'[1]pH meter #2__083118AM'!$O$2</f>
        <v>3.5073563535911592</v>
      </c>
      <c r="F8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43402.367361111108</v>
      </c>
      <c r="G890" s="6">
        <f>Table1689106[[#This Row],[Mean Value]]+$V$2</f>
        <v>3.527303060242065</v>
      </c>
      <c r="H890" s="6">
        <f>Table1689106[[#This Row],[Mean Value]]-$V$2</f>
        <v>3.4874096469402533</v>
      </c>
      <c r="I890" s="26">
        <f>Table1689106[[#This Row],[Mean Value]]+$W$2</f>
        <v>3.5472497668929703</v>
      </c>
      <c r="J890" s="26">
        <f>Table1689106[[#This Row],[Mean Value]]-($W$2)</f>
        <v>3.467462940289348</v>
      </c>
      <c r="K890" s="8">
        <f>Table1689106[[#This Row],[Mean Value]]+$X$2</f>
        <v>3.5671964735438761</v>
      </c>
      <c r="L890" s="9">
        <f>Table1689106[[#This Row],[Mean Value]]-$X$2</f>
        <v>3.4475162336384422</v>
      </c>
      <c r="M890" s="23" t="str">
        <f t="array" ref="M890">IF(OR(D890&lt;$AF$2, D890&gt;$AE$2), "Yes", "No")</f>
        <v>No</v>
      </c>
      <c r="N890" s="3"/>
      <c r="O890" s="3" t="b">
        <f>AND(Table1689106[[#This Row],[Measured Value]]&gt;Table1689106[[#This Row],[Mean Value]],D889&gt;E889,D888&gt;E888,D887&gt;E887,D886&gt;E886,D885&gt;E885,D884&gt;E884,D883&gt;E883)</f>
        <v>1</v>
      </c>
      <c r="P890" s="3" t="b">
        <f>AND(Table1689106[[#This Row],[Measured Value]]&lt;Table1689106[[#This Row],[Mean Value]],D889&lt;E889,D888&lt;E888,D887&lt;E887,D886&lt;E886,D885&lt;E885,D884&lt;E884,D883&lt;E883)</f>
        <v>0</v>
      </c>
      <c r="Q890" s="3" t="b">
        <f>AND(Table1689106[[#This Row],[Measured Value]]&gt;E889,E889&gt;E888,E888&gt;E887,E887&gt;E886,E886&gt;E885)</f>
        <v>0</v>
      </c>
      <c r="R890" s="3" t="b">
        <f>AND(Table1689106[[#This Row],[Measured Value]]&lt;E889,E889&lt;E888,E888&lt;E887,E887&lt;E886,E886&lt;E885)</f>
        <v>0</v>
      </c>
      <c r="S890" s="3" t="b">
        <f>AND(Table1689106[[#This Row],[Measured Value]]&gt;E889,E889&lt;E888,E888&gt;E887,E887&lt;E886,E886&gt;E885,E885&lt;E884,E884&gt;E883,E883&lt;E882,E882&gt;E881,E881&lt;E880,E880&gt;E879,E879&lt;E878,E878&gt;E877)</f>
        <v>0</v>
      </c>
      <c r="T890" s="3" t="b">
        <f>AND(Table1689106[[#This Row],[Measured Value]]&lt;F889,F889&gt;F888,F888&lt;F887,F887&gt;F886,F886&lt;F885,F885&gt;F884,F884&lt;F883,F883&gt;F882,F882&lt;F881,F881&gt;F880,F880&lt;F879,F879&gt;F878,F878&lt;F877)</f>
        <v>0</v>
      </c>
    </row>
    <row r="891" spans="1:20" x14ac:dyDescent="0.25">
      <c r="A891" s="2">
        <v>43402</v>
      </c>
      <c r="B891" s="17">
        <v>920</v>
      </c>
      <c r="C891" s="21" t="s">
        <v>39</v>
      </c>
      <c r="D891" s="25">
        <v>3.45</v>
      </c>
      <c r="E891" s="22">
        <f>'[1]pH meter #2__083118AM'!$O$2</f>
        <v>3.5073563535911592</v>
      </c>
      <c r="F8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43402.388888888891</v>
      </c>
      <c r="G891" s="6">
        <f>Table1689106[[#This Row],[Mean Value]]+$V$2</f>
        <v>3.527303060242065</v>
      </c>
      <c r="H891" s="6">
        <f>Table1689106[[#This Row],[Mean Value]]-$V$2</f>
        <v>3.4874096469402533</v>
      </c>
      <c r="I891" s="26">
        <f>Table1689106[[#This Row],[Mean Value]]+$W$2</f>
        <v>3.5472497668929703</v>
      </c>
      <c r="J891" s="26">
        <f>Table1689106[[#This Row],[Mean Value]]-($W$2)</f>
        <v>3.467462940289348</v>
      </c>
      <c r="K891" s="8">
        <f>Table1689106[[#This Row],[Mean Value]]+$X$2</f>
        <v>3.5671964735438761</v>
      </c>
      <c r="L891" s="9">
        <f>Table1689106[[#This Row],[Mean Value]]-$X$2</f>
        <v>3.4475162336384422</v>
      </c>
      <c r="M891" s="23" t="str">
        <f t="array" ref="M891">IF(OR(D891&lt;$AF$2, D891&gt;$AE$2), "Yes", "No")</f>
        <v>No</v>
      </c>
      <c r="N891" s="3"/>
      <c r="O891" s="3" t="b">
        <f>AND(Table1689106[[#This Row],[Measured Value]]&gt;Table1689106[[#This Row],[Mean Value]],D890&gt;E890,D889&gt;E889,D888&gt;E888,D887&gt;E887,D886&gt;E886,D885&gt;E885,D884&gt;E884)</f>
        <v>0</v>
      </c>
      <c r="P891" s="3" t="b">
        <f>AND(Table1689106[[#This Row],[Measured Value]]&lt;Table1689106[[#This Row],[Mean Value]],D890&lt;E890,D889&lt;E889,D888&lt;E888,D887&lt;E887,D886&lt;E886,D885&lt;E885,D884&lt;E884)</f>
        <v>0</v>
      </c>
      <c r="Q891" s="3" t="b">
        <f>AND(Table1689106[[#This Row],[Measured Value]]&gt;E890,E890&gt;E889,E889&gt;E888,E888&gt;E887,E887&gt;E886)</f>
        <v>0</v>
      </c>
      <c r="R891" s="3" t="b">
        <f>AND(Table1689106[[#This Row],[Measured Value]]&lt;E890,E890&lt;E889,E889&lt;E888,E888&lt;E887,E887&lt;E886)</f>
        <v>0</v>
      </c>
      <c r="S891" s="3" t="b">
        <f>AND(Table1689106[[#This Row],[Measured Value]]&gt;E890,E890&lt;E889,E889&gt;E888,E888&lt;E887,E887&gt;E886,E886&lt;E885,E885&gt;E884,E884&lt;E883,E883&gt;E882,E882&lt;E881,E881&gt;E880,E880&lt;E879,E879&gt;E878)</f>
        <v>0</v>
      </c>
      <c r="T891" s="3" t="b">
        <f>AND(Table1689106[[#This Row],[Measured Value]]&lt;F890,F890&gt;F889,F889&lt;F888,F888&gt;F887,F887&lt;F886,F886&gt;F885,F885&lt;F884,F884&gt;F883,F883&lt;F882,F882&gt;F881,F881&lt;F880,F880&gt;F879,F879&lt;F878)</f>
        <v>0</v>
      </c>
    </row>
    <row r="892" spans="1:20" x14ac:dyDescent="0.25">
      <c r="A892" s="2">
        <v>43402</v>
      </c>
      <c r="B892" s="17">
        <v>1045</v>
      </c>
      <c r="C892" s="21" t="s">
        <v>30</v>
      </c>
      <c r="D892" s="25">
        <v>3.54</v>
      </c>
      <c r="E892" s="22">
        <f>'[1]pH meter #2__083118AM'!$O$2</f>
        <v>3.5073563535911592</v>
      </c>
      <c r="F8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43402.447916666664</v>
      </c>
      <c r="G892" s="6">
        <f>Table1689106[[#This Row],[Mean Value]]+$V$2</f>
        <v>3.527303060242065</v>
      </c>
      <c r="H892" s="6">
        <f>Table1689106[[#This Row],[Mean Value]]-$V$2</f>
        <v>3.4874096469402533</v>
      </c>
      <c r="I892" s="26">
        <f>Table1689106[[#This Row],[Mean Value]]+$W$2</f>
        <v>3.5472497668929703</v>
      </c>
      <c r="J892" s="26">
        <f>Table1689106[[#This Row],[Mean Value]]-($W$2)</f>
        <v>3.467462940289348</v>
      </c>
      <c r="K892" s="8">
        <f>Table1689106[[#This Row],[Mean Value]]+$X$2</f>
        <v>3.5671964735438761</v>
      </c>
      <c r="L892" s="9">
        <f>Table1689106[[#This Row],[Mean Value]]-$X$2</f>
        <v>3.4475162336384422</v>
      </c>
      <c r="M892" s="23" t="str">
        <f t="array" ref="M892">IF(OR(D892&lt;$AF$2, D892&gt;$AE$2), "Yes", "No")</f>
        <v>No</v>
      </c>
      <c r="N892" s="3"/>
      <c r="O892" s="3" t="b">
        <f>AND(Table1689106[[#This Row],[Measured Value]]&gt;Table1689106[[#This Row],[Mean Value]],D891&gt;E891,D890&gt;E890,D889&gt;E889,D888&gt;E888,D887&gt;E887,D886&gt;E886,D885&gt;E885)</f>
        <v>0</v>
      </c>
      <c r="P892" s="3" t="b">
        <f>AND(Table1689106[[#This Row],[Measured Value]]&lt;Table1689106[[#This Row],[Mean Value]],D891&lt;E891,D890&lt;E890,D889&lt;E889,D888&lt;E888,D887&lt;E887,D886&lt;E886,D885&lt;E885)</f>
        <v>0</v>
      </c>
      <c r="Q892" s="3" t="b">
        <f>AND(Table1689106[[#This Row],[Measured Value]]&gt;E891,E891&gt;E890,E890&gt;E889,E889&gt;E888,E888&gt;E887)</f>
        <v>0</v>
      </c>
      <c r="R892" s="3" t="b">
        <f>AND(Table1689106[[#This Row],[Measured Value]]&lt;E891,E891&lt;E890,E890&lt;E889,E889&lt;E888,E888&lt;E887)</f>
        <v>0</v>
      </c>
      <c r="S892" s="3" t="b">
        <f>AND(Table1689106[[#This Row],[Measured Value]]&gt;E891,E891&lt;E890,E890&gt;E889,E889&lt;E888,E888&gt;E887,E887&lt;E886,E886&gt;E885,E885&lt;E884,E884&gt;E883,E883&lt;E882,E882&gt;E881,E881&lt;E880,E880&gt;E879)</f>
        <v>0</v>
      </c>
      <c r="T892" s="3" t="b">
        <f>AND(Table1689106[[#This Row],[Measured Value]]&lt;F891,F891&gt;F890,F890&lt;F889,F889&gt;F888,F888&lt;F887,F887&gt;F886,F886&lt;F885,F885&gt;F884,F884&lt;F883,F883&gt;F882,F882&lt;F881,F881&gt;F880,F880&lt;F879)</f>
        <v>0</v>
      </c>
    </row>
    <row r="893" spans="1:20" x14ac:dyDescent="0.25">
      <c r="A893" s="2">
        <v>43402</v>
      </c>
      <c r="B893" s="17">
        <v>1139</v>
      </c>
      <c r="C893" s="21" t="s">
        <v>31</v>
      </c>
      <c r="D893" s="25">
        <v>3.53</v>
      </c>
      <c r="E893" s="22">
        <f>'[1]pH meter #2__083118AM'!$O$2</f>
        <v>3.5073563535911592</v>
      </c>
      <c r="F8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43402.48541666667</v>
      </c>
      <c r="G893" s="6">
        <f>Table1689106[[#This Row],[Mean Value]]+$V$2</f>
        <v>3.527303060242065</v>
      </c>
      <c r="H893" s="6">
        <f>Table1689106[[#This Row],[Mean Value]]-$V$2</f>
        <v>3.4874096469402533</v>
      </c>
      <c r="I893" s="26">
        <f>Table1689106[[#This Row],[Mean Value]]+$W$2</f>
        <v>3.5472497668929703</v>
      </c>
      <c r="J893" s="26">
        <f>Table1689106[[#This Row],[Mean Value]]-($W$2)</f>
        <v>3.467462940289348</v>
      </c>
      <c r="K893" s="8">
        <f>Table1689106[[#This Row],[Mean Value]]+$X$2</f>
        <v>3.5671964735438761</v>
      </c>
      <c r="L893" s="9">
        <f>Table1689106[[#This Row],[Mean Value]]-$X$2</f>
        <v>3.4475162336384422</v>
      </c>
      <c r="M893" s="23" t="str">
        <f t="array" ref="M893">IF(OR(D893&lt;$AF$2, D893&gt;$AE$2), "Yes", "No")</f>
        <v>No</v>
      </c>
      <c r="N893" s="3"/>
      <c r="O893" s="3" t="b">
        <f>AND(Table1689106[[#This Row],[Measured Value]]&gt;Table1689106[[#This Row],[Mean Value]],D892&gt;E892,D891&gt;E891,D890&gt;E890,D889&gt;E889,D888&gt;E888,D887&gt;E887,D886&gt;E886)</f>
        <v>0</v>
      </c>
      <c r="P893" s="3" t="b">
        <f>AND(Table1689106[[#This Row],[Measured Value]]&lt;Table1689106[[#This Row],[Mean Value]],D892&lt;E892,D891&lt;E891,D890&lt;E890,D889&lt;E889,D888&lt;E888,D887&lt;E887,D886&lt;E886)</f>
        <v>0</v>
      </c>
      <c r="Q893" s="3" t="b">
        <f>AND(Table1689106[[#This Row],[Measured Value]]&gt;E892,E892&gt;E891,E891&gt;E890,E890&gt;E889,E889&gt;E888)</f>
        <v>0</v>
      </c>
      <c r="R893" s="3" t="b">
        <f>AND(Table1689106[[#This Row],[Measured Value]]&lt;E892,E892&lt;E891,E891&lt;E890,E890&lt;E889,E889&lt;E888)</f>
        <v>0</v>
      </c>
      <c r="S893" s="3" t="b">
        <f>AND(Table1689106[[#This Row],[Measured Value]]&gt;E892,E892&lt;E891,E891&gt;E890,E890&lt;E889,E889&gt;E888,E888&lt;E887,E887&gt;E886,E886&lt;E885,E885&gt;E884,E884&lt;E883,E883&gt;E882,E882&lt;E881,E881&gt;E880)</f>
        <v>0</v>
      </c>
      <c r="T893" s="3" t="b">
        <f>AND(Table1689106[[#This Row],[Measured Value]]&lt;F892,F892&gt;F891,F891&lt;F890,F890&gt;F889,F889&lt;F888,F888&gt;F887,F887&lt;F886,F886&gt;F885,F885&lt;F884,F884&gt;F883,F883&lt;F882,F882&gt;F881,F881&lt;F880)</f>
        <v>0</v>
      </c>
    </row>
    <row r="894" spans="1:20" x14ac:dyDescent="0.25">
      <c r="A894" s="2">
        <v>43402</v>
      </c>
      <c r="B894" s="17">
        <v>1209</v>
      </c>
      <c r="C894" s="21" t="s">
        <v>31</v>
      </c>
      <c r="D894" s="25">
        <v>3.53</v>
      </c>
      <c r="E894" s="22">
        <f>'[1]pH meter #2__083118AM'!$O$2</f>
        <v>3.5073563535911592</v>
      </c>
      <c r="F8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43402.506249999999</v>
      </c>
      <c r="G894" s="6">
        <f>Table1689106[[#This Row],[Mean Value]]+$V$2</f>
        <v>3.527303060242065</v>
      </c>
      <c r="H894" s="6">
        <f>Table1689106[[#This Row],[Mean Value]]-$V$2</f>
        <v>3.4874096469402533</v>
      </c>
      <c r="I894" s="26">
        <f>Table1689106[[#This Row],[Mean Value]]+$W$2</f>
        <v>3.5472497668929703</v>
      </c>
      <c r="J894" s="26">
        <f>Table1689106[[#This Row],[Mean Value]]-($W$2)</f>
        <v>3.467462940289348</v>
      </c>
      <c r="K894" s="8">
        <f>Table1689106[[#This Row],[Mean Value]]+$X$2</f>
        <v>3.5671964735438761</v>
      </c>
      <c r="L894" s="9">
        <f>Table1689106[[#This Row],[Mean Value]]-$X$2</f>
        <v>3.4475162336384422</v>
      </c>
      <c r="M894" s="23" t="str">
        <f t="array" ref="M894">IF(OR(D894&lt;$AF$2, D894&gt;$AE$2), "Yes", "No")</f>
        <v>No</v>
      </c>
      <c r="N894" s="3"/>
      <c r="O894" s="3" t="b">
        <f>AND(Table1689106[[#This Row],[Measured Value]]&gt;Table1689106[[#This Row],[Mean Value]],D893&gt;E893,D892&gt;E892,D891&gt;E891,D890&gt;E890,D889&gt;E889,D888&gt;E888,D887&gt;E887)</f>
        <v>0</v>
      </c>
      <c r="P894" s="3" t="b">
        <f>AND(Table1689106[[#This Row],[Measured Value]]&lt;Table1689106[[#This Row],[Mean Value]],D893&lt;E893,D892&lt;E892,D891&lt;E891,D890&lt;E890,D889&lt;E889,D888&lt;E888,D887&lt;E887)</f>
        <v>0</v>
      </c>
      <c r="Q894" s="3" t="b">
        <f>AND(Table1689106[[#This Row],[Measured Value]]&gt;E893,E893&gt;E892,E892&gt;E891,E891&gt;E890,E890&gt;E889)</f>
        <v>0</v>
      </c>
      <c r="R894" s="3" t="b">
        <f>AND(Table1689106[[#This Row],[Measured Value]]&lt;E893,E893&lt;E892,E892&lt;E891,E891&lt;E890,E890&lt;E889)</f>
        <v>0</v>
      </c>
      <c r="S894" s="3" t="b">
        <f>AND(Table1689106[[#This Row],[Measured Value]]&gt;E893,E893&lt;E892,E892&gt;E891,E891&lt;E890,E890&gt;E889,E889&lt;E888,E888&gt;E887,E887&lt;E886,E886&gt;E885,E885&lt;E884,E884&gt;E883,E883&lt;E882,E882&gt;E881)</f>
        <v>0</v>
      </c>
      <c r="T894" s="3" t="b">
        <f>AND(Table1689106[[#This Row],[Measured Value]]&lt;F893,F893&gt;F892,F892&lt;F891,F891&gt;F890,F890&lt;F889,F889&gt;F888,F888&lt;F887,F887&gt;F886,F886&lt;F885,F885&gt;F884,F884&lt;F883,F883&gt;F882,F882&lt;F881)</f>
        <v>0</v>
      </c>
    </row>
    <row r="895" spans="1:20" x14ac:dyDescent="0.25">
      <c r="A895" s="2">
        <v>43402</v>
      </c>
      <c r="B895" s="17">
        <v>1241</v>
      </c>
      <c r="C895" s="21" t="s">
        <v>31</v>
      </c>
      <c r="D895" s="25">
        <v>3.53</v>
      </c>
      <c r="E895" s="22">
        <f>'[1]pH meter #2__083118AM'!$O$2</f>
        <v>3.5073563535911592</v>
      </c>
      <c r="F8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43402.52847222222</v>
      </c>
      <c r="G895" s="6">
        <f>Table1689106[[#This Row],[Mean Value]]+$V$2</f>
        <v>3.527303060242065</v>
      </c>
      <c r="H895" s="6">
        <f>Table1689106[[#This Row],[Mean Value]]-$V$2</f>
        <v>3.4874096469402533</v>
      </c>
      <c r="I895" s="26">
        <f>Table1689106[[#This Row],[Mean Value]]+$W$2</f>
        <v>3.5472497668929703</v>
      </c>
      <c r="J895" s="26">
        <f>Table1689106[[#This Row],[Mean Value]]-($W$2)</f>
        <v>3.467462940289348</v>
      </c>
      <c r="K895" s="8">
        <f>Table1689106[[#This Row],[Mean Value]]+$X$2</f>
        <v>3.5671964735438761</v>
      </c>
      <c r="L895" s="9">
        <f>Table1689106[[#This Row],[Mean Value]]-$X$2</f>
        <v>3.4475162336384422</v>
      </c>
      <c r="M895" s="23" t="str">
        <f t="array" ref="M895">IF(OR(D895&lt;$AF$2, D895&gt;$AE$2), "Yes", "No")</f>
        <v>No</v>
      </c>
      <c r="N895" s="3"/>
      <c r="O895" s="3" t="b">
        <f>AND(Table1689106[[#This Row],[Measured Value]]&gt;Table1689106[[#This Row],[Mean Value]],D894&gt;E894,D893&gt;E893,D892&gt;E892,D891&gt;E891,D890&gt;E890,D889&gt;E889,D888&gt;E888)</f>
        <v>0</v>
      </c>
      <c r="P895" s="3" t="b">
        <f>AND(Table1689106[[#This Row],[Measured Value]]&lt;Table1689106[[#This Row],[Mean Value]],D894&lt;E894,D893&lt;E893,D892&lt;E892,D891&lt;E891,D890&lt;E890,D889&lt;E889,D888&lt;E888)</f>
        <v>0</v>
      </c>
      <c r="Q895" s="3" t="b">
        <f>AND(Table1689106[[#This Row],[Measured Value]]&gt;E894,E894&gt;E893,E893&gt;E892,E892&gt;E891,E891&gt;E890)</f>
        <v>0</v>
      </c>
      <c r="R895" s="3" t="b">
        <f>AND(Table1689106[[#This Row],[Measured Value]]&lt;E894,E894&lt;E893,E893&lt;E892,E892&lt;E891,E891&lt;E890)</f>
        <v>0</v>
      </c>
      <c r="S895" s="3" t="b">
        <f>AND(Table1689106[[#This Row],[Measured Value]]&gt;E894,E894&lt;E893,E893&gt;E892,E892&lt;E891,E891&gt;E890,E890&lt;E889,E889&gt;E888,E888&lt;E887,E887&gt;E886,E886&lt;E885,E885&gt;E884,E884&lt;E883,E883&gt;E882)</f>
        <v>0</v>
      </c>
      <c r="T895" s="3" t="b">
        <f>AND(Table1689106[[#This Row],[Measured Value]]&lt;F894,F894&gt;F893,F893&lt;F892,F892&gt;F891,F891&lt;F890,F890&gt;F889,F889&lt;F888,F888&gt;F887,F887&lt;F886,F886&gt;F885,F885&lt;F884,F884&gt;F883,F883&lt;F882)</f>
        <v>0</v>
      </c>
    </row>
    <row r="896" spans="1:20" x14ac:dyDescent="0.25">
      <c r="A896" s="2">
        <v>43402</v>
      </c>
      <c r="B896" s="17">
        <v>1325</v>
      </c>
      <c r="C896" s="21" t="s">
        <v>30</v>
      </c>
      <c r="D896" s="25">
        <v>3.52</v>
      </c>
      <c r="E896" s="22">
        <f>'[1]pH meter #2__083118AM'!$O$2</f>
        <v>3.5073563535911592</v>
      </c>
      <c r="F8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43402.559027777781</v>
      </c>
      <c r="G896" s="6">
        <f>Table1689106[[#This Row],[Mean Value]]+$V$2</f>
        <v>3.527303060242065</v>
      </c>
      <c r="H896" s="6">
        <f>Table1689106[[#This Row],[Mean Value]]-$V$2</f>
        <v>3.4874096469402533</v>
      </c>
      <c r="I896" s="26">
        <f>Table1689106[[#This Row],[Mean Value]]+$W$2</f>
        <v>3.5472497668929703</v>
      </c>
      <c r="J896" s="26">
        <f>Table1689106[[#This Row],[Mean Value]]-($W$2)</f>
        <v>3.467462940289348</v>
      </c>
      <c r="K896" s="8">
        <f>Table1689106[[#This Row],[Mean Value]]+$X$2</f>
        <v>3.5671964735438761</v>
      </c>
      <c r="L896" s="9">
        <f>Table1689106[[#This Row],[Mean Value]]-$X$2</f>
        <v>3.4475162336384422</v>
      </c>
      <c r="M896" s="23" t="str">
        <f t="array" ref="M896">IF(OR(D896&lt;$AF$2, D896&gt;$AE$2), "Yes", "No")</f>
        <v>No</v>
      </c>
      <c r="N896" s="3"/>
      <c r="O896" s="3" t="b">
        <f>AND(Table1689106[[#This Row],[Measured Value]]&gt;Table1689106[[#This Row],[Mean Value]],D895&gt;E895,D894&gt;E894,D893&gt;E893,D892&gt;E892,D891&gt;E891,D890&gt;E890,D889&gt;E889)</f>
        <v>0</v>
      </c>
      <c r="P896" s="3" t="b">
        <f>AND(Table1689106[[#This Row],[Measured Value]]&lt;Table1689106[[#This Row],[Mean Value]],D895&lt;E895,D894&lt;E894,D893&lt;E893,D892&lt;E892,D891&lt;E891,D890&lt;E890,D889&lt;E889)</f>
        <v>0</v>
      </c>
      <c r="Q896" s="3" t="b">
        <f>AND(Table1689106[[#This Row],[Measured Value]]&gt;E895,E895&gt;E894,E894&gt;E893,E893&gt;E892,E892&gt;E891)</f>
        <v>0</v>
      </c>
      <c r="R896" s="3" t="b">
        <f>AND(Table1689106[[#This Row],[Measured Value]]&lt;E895,E895&lt;E894,E894&lt;E893,E893&lt;E892,E892&lt;E891)</f>
        <v>0</v>
      </c>
      <c r="S896" s="3" t="b">
        <f>AND(Table1689106[[#This Row],[Measured Value]]&gt;E895,E895&lt;E894,E894&gt;E893,E893&lt;E892,E892&gt;E891,E891&lt;E890,E890&gt;E889,E889&lt;E888,E888&gt;E887,E887&lt;E886,E886&gt;E885,E885&lt;E884,E884&gt;E883)</f>
        <v>0</v>
      </c>
      <c r="T896" s="3" t="b">
        <f>AND(Table1689106[[#This Row],[Measured Value]]&lt;F895,F895&gt;F894,F894&lt;F893,F893&gt;F892,F892&lt;F891,F891&gt;F890,F890&lt;F889,F889&gt;F888,F888&lt;F887,F887&gt;F886,F886&lt;F885,F885&gt;F884,F884&lt;F883)</f>
        <v>0</v>
      </c>
    </row>
    <row r="897" spans="1:20" x14ac:dyDescent="0.25">
      <c r="A897" s="2">
        <v>43402</v>
      </c>
      <c r="B897" s="17">
        <v>1335</v>
      </c>
      <c r="C897" s="21" t="s">
        <v>30</v>
      </c>
      <c r="D897" s="25">
        <v>3.52</v>
      </c>
      <c r="E897" s="22">
        <f>'[1]pH meter #2__083118AM'!$O$2</f>
        <v>3.5073563535911592</v>
      </c>
      <c r="F8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43402.565972222219</v>
      </c>
      <c r="G897" s="6">
        <f>Table1689106[[#This Row],[Mean Value]]+$V$2</f>
        <v>3.527303060242065</v>
      </c>
      <c r="H897" s="6">
        <f>Table1689106[[#This Row],[Mean Value]]-$V$2</f>
        <v>3.4874096469402533</v>
      </c>
      <c r="I897" s="26">
        <f>Table1689106[[#This Row],[Mean Value]]+$W$2</f>
        <v>3.5472497668929703</v>
      </c>
      <c r="J897" s="26">
        <f>Table1689106[[#This Row],[Mean Value]]-($W$2)</f>
        <v>3.467462940289348</v>
      </c>
      <c r="K897" s="8">
        <f>Table1689106[[#This Row],[Mean Value]]+$X$2</f>
        <v>3.5671964735438761</v>
      </c>
      <c r="L897" s="9">
        <f>Table1689106[[#This Row],[Mean Value]]-$X$2</f>
        <v>3.4475162336384422</v>
      </c>
      <c r="M897" s="23" t="str">
        <f t="array" ref="M897">IF(OR(D897&lt;$AF$2, D897&gt;$AE$2), "Yes", "No")</f>
        <v>No</v>
      </c>
      <c r="N897" s="3"/>
      <c r="O897" s="3" t="b">
        <f>AND(Table1689106[[#This Row],[Measured Value]]&gt;Table1689106[[#This Row],[Mean Value]],D896&gt;E896,D895&gt;E895,D894&gt;E894,D893&gt;E893,D892&gt;E892,D891&gt;E891,D890&gt;E890)</f>
        <v>0</v>
      </c>
      <c r="P897" s="3" t="b">
        <f>AND(Table1689106[[#This Row],[Measured Value]]&lt;Table1689106[[#This Row],[Mean Value]],D896&lt;E896,D895&lt;E895,D894&lt;E894,D893&lt;E893,D892&lt;E892,D891&lt;E891,D890&lt;E890)</f>
        <v>0</v>
      </c>
      <c r="Q897" s="3" t="b">
        <f>AND(Table1689106[[#This Row],[Measured Value]]&gt;E896,E896&gt;E895,E895&gt;E894,E894&gt;E893,E893&gt;E892)</f>
        <v>0</v>
      </c>
      <c r="R897" s="3" t="b">
        <f>AND(Table1689106[[#This Row],[Measured Value]]&lt;E896,E896&lt;E895,E895&lt;E894,E894&lt;E893,E893&lt;E892)</f>
        <v>0</v>
      </c>
      <c r="S897" s="3" t="b">
        <f>AND(Table1689106[[#This Row],[Measured Value]]&gt;E896,E896&lt;E895,E895&gt;E894,E894&lt;E893,E893&gt;E892,E892&lt;E891,E891&gt;E890,E890&lt;E889,E889&gt;E888,E888&lt;E887,E887&gt;E886,E886&lt;E885,E885&gt;E884)</f>
        <v>0</v>
      </c>
      <c r="T897" s="3" t="b">
        <f>AND(Table1689106[[#This Row],[Measured Value]]&lt;F896,F896&gt;F895,F895&lt;F894,F894&gt;F893,F893&lt;F892,F892&gt;F891,F891&lt;F890,F890&gt;F889,F889&lt;F888,F888&gt;F887,F887&lt;F886,F886&gt;F885,F885&lt;F884)</f>
        <v>0</v>
      </c>
    </row>
    <row r="898" spans="1:20" x14ac:dyDescent="0.25">
      <c r="A898" s="2">
        <v>43402</v>
      </c>
      <c r="B898" s="17">
        <v>1349</v>
      </c>
      <c r="C898" s="21" t="s">
        <v>31</v>
      </c>
      <c r="D898" s="25">
        <v>3.52</v>
      </c>
      <c r="E898" s="22">
        <f>'[1]pH meter #2__083118AM'!$O$2</f>
        <v>3.5073563535911592</v>
      </c>
      <c r="F8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43402.575694444444</v>
      </c>
      <c r="G898" s="6">
        <f>Table1689106[[#This Row],[Mean Value]]+$V$2</f>
        <v>3.527303060242065</v>
      </c>
      <c r="H898" s="6">
        <f>Table1689106[[#This Row],[Mean Value]]-$V$2</f>
        <v>3.4874096469402533</v>
      </c>
      <c r="I898" s="26">
        <f>Table1689106[[#This Row],[Mean Value]]+$W$2</f>
        <v>3.5472497668929703</v>
      </c>
      <c r="J898" s="26">
        <f>Table1689106[[#This Row],[Mean Value]]-($W$2)</f>
        <v>3.467462940289348</v>
      </c>
      <c r="K898" s="8">
        <f>Table1689106[[#This Row],[Mean Value]]+$X$2</f>
        <v>3.5671964735438761</v>
      </c>
      <c r="L898" s="9">
        <f>Table1689106[[#This Row],[Mean Value]]-$X$2</f>
        <v>3.4475162336384422</v>
      </c>
      <c r="M898" s="23" t="str">
        <f t="array" ref="M898">IF(OR(D898&lt;$AF$2, D898&gt;$AE$2), "Yes", "No")</f>
        <v>No</v>
      </c>
      <c r="N898" s="3"/>
      <c r="O898" s="3" t="b">
        <f>AND(Table1689106[[#This Row],[Measured Value]]&gt;Table1689106[[#This Row],[Mean Value]],D897&gt;E897,D896&gt;E896,D895&gt;E895,D894&gt;E894,D893&gt;E893,D892&gt;E892,D891&gt;E891)</f>
        <v>0</v>
      </c>
      <c r="P898" s="3" t="b">
        <f>AND(Table1689106[[#This Row],[Measured Value]]&lt;Table1689106[[#This Row],[Mean Value]],D897&lt;E897,D896&lt;E896,D895&lt;E895,D894&lt;E894,D893&lt;E893,D892&lt;E892,D891&lt;E891)</f>
        <v>0</v>
      </c>
      <c r="Q898" s="3" t="b">
        <f>AND(Table1689106[[#This Row],[Measured Value]]&gt;E897,E897&gt;E896,E896&gt;E895,E895&gt;E894,E894&gt;E893)</f>
        <v>0</v>
      </c>
      <c r="R898" s="3" t="b">
        <f>AND(Table1689106[[#This Row],[Measured Value]]&lt;E897,E897&lt;E896,E896&lt;E895,E895&lt;E894,E894&lt;E893)</f>
        <v>0</v>
      </c>
      <c r="S898" s="3" t="b">
        <f>AND(Table1689106[[#This Row],[Measured Value]]&gt;E897,E897&lt;E896,E896&gt;E895,E895&lt;E894,E894&gt;E893,E893&lt;E892,E892&gt;E891,E891&lt;E890,E890&gt;E889,E889&lt;E888,E888&gt;E887,E887&lt;E886,E886&gt;E885)</f>
        <v>0</v>
      </c>
      <c r="T898" s="3" t="b">
        <f>AND(Table1689106[[#This Row],[Measured Value]]&lt;F897,F897&gt;F896,F896&lt;F895,F895&gt;F894,F894&lt;F893,F893&gt;F892,F892&lt;F891,F891&gt;F890,F890&lt;F889,F889&gt;F888,F888&lt;F887,F887&gt;F886,F886&lt;F885)</f>
        <v>0</v>
      </c>
    </row>
    <row r="899" spans="1:20" x14ac:dyDescent="0.25">
      <c r="A899" s="2">
        <v>43402</v>
      </c>
      <c r="B899" s="17">
        <v>1417</v>
      </c>
      <c r="C899" s="21" t="s">
        <v>31</v>
      </c>
      <c r="D899" s="25">
        <v>3.52</v>
      </c>
      <c r="E899" s="22">
        <f>'[1]pH meter #2__083118AM'!$O$2</f>
        <v>3.5073563535911592</v>
      </c>
      <c r="F8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43402.595138888886</v>
      </c>
      <c r="G899" s="6">
        <f>Table1689106[[#This Row],[Mean Value]]+$V$2</f>
        <v>3.527303060242065</v>
      </c>
      <c r="H899" s="6">
        <f>Table1689106[[#This Row],[Mean Value]]-$V$2</f>
        <v>3.4874096469402533</v>
      </c>
      <c r="I899" s="26">
        <f>Table1689106[[#This Row],[Mean Value]]+$W$2</f>
        <v>3.5472497668929703</v>
      </c>
      <c r="J899" s="26">
        <f>Table1689106[[#This Row],[Mean Value]]-($W$2)</f>
        <v>3.467462940289348</v>
      </c>
      <c r="K899" s="8">
        <f>Table1689106[[#This Row],[Mean Value]]+$X$2</f>
        <v>3.5671964735438761</v>
      </c>
      <c r="L899" s="9">
        <f>Table1689106[[#This Row],[Mean Value]]-$X$2</f>
        <v>3.4475162336384422</v>
      </c>
      <c r="M899" s="23" t="str">
        <f t="array" ref="M899">IF(OR(D899&lt;$AF$2, D899&gt;$AE$2), "Yes", "No")</f>
        <v>No</v>
      </c>
      <c r="N899" s="3"/>
      <c r="O899" s="3" t="b">
        <f>AND(Table1689106[[#This Row],[Measured Value]]&gt;Table1689106[[#This Row],[Mean Value]],D898&gt;E898,D897&gt;E897,D896&gt;E896,D895&gt;E895,D894&gt;E894,D893&gt;E893,D892&gt;E892)</f>
        <v>1</v>
      </c>
      <c r="P899" s="3" t="b">
        <f>AND(Table1689106[[#This Row],[Measured Value]]&lt;Table1689106[[#This Row],[Mean Value]],D898&lt;E898,D897&lt;E897,D896&lt;E896,D895&lt;E895,D894&lt;E894,D893&lt;E893,D892&lt;E892)</f>
        <v>0</v>
      </c>
      <c r="Q899" s="3" t="b">
        <f>AND(Table1689106[[#This Row],[Measured Value]]&gt;E898,E898&gt;E897,E897&gt;E896,E896&gt;E895,E895&gt;E894)</f>
        <v>0</v>
      </c>
      <c r="R899" s="3" t="b">
        <f>AND(Table1689106[[#This Row],[Measured Value]]&lt;E898,E898&lt;E897,E897&lt;E896,E896&lt;E895,E895&lt;E894)</f>
        <v>0</v>
      </c>
      <c r="S899" s="3" t="b">
        <f>AND(Table1689106[[#This Row],[Measured Value]]&gt;E898,E898&lt;E897,E897&gt;E896,E896&lt;E895,E895&gt;E894,E894&lt;E893,E893&gt;E892,E892&lt;E891,E891&gt;E890,E890&lt;E889,E889&gt;E888,E888&lt;E887,E887&gt;E886)</f>
        <v>0</v>
      </c>
      <c r="T899" s="3" t="b">
        <f>AND(Table1689106[[#This Row],[Measured Value]]&lt;F898,F898&gt;F897,F897&lt;F896,F896&gt;F895,F895&lt;F894,F894&gt;F893,F893&lt;F892,F892&gt;F891,F891&lt;F890,F890&gt;F889,F889&lt;F888,F888&gt;F887,F887&lt;F886)</f>
        <v>0</v>
      </c>
    </row>
    <row r="900" spans="1:20" x14ac:dyDescent="0.25">
      <c r="A900" s="2">
        <v>43402</v>
      </c>
      <c r="B900" s="17">
        <v>1518</v>
      </c>
      <c r="C900" s="21" t="s">
        <v>51</v>
      </c>
      <c r="D900" s="25">
        <v>3.51</v>
      </c>
      <c r="E900" s="22">
        <f>'[1]pH meter #2__083118AM'!$O$2</f>
        <v>3.5073563535911592</v>
      </c>
      <c r="F9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43402.637499999997</v>
      </c>
      <c r="G900" s="6">
        <f>Table1689106[[#This Row],[Mean Value]]+$V$2</f>
        <v>3.527303060242065</v>
      </c>
      <c r="H900" s="6">
        <f>Table1689106[[#This Row],[Mean Value]]-$V$2</f>
        <v>3.4874096469402533</v>
      </c>
      <c r="I900" s="26">
        <f>Table1689106[[#This Row],[Mean Value]]+$W$2</f>
        <v>3.5472497668929703</v>
      </c>
      <c r="J900" s="26">
        <f>Table1689106[[#This Row],[Mean Value]]-($W$2)</f>
        <v>3.467462940289348</v>
      </c>
      <c r="K900" s="8">
        <f>Table1689106[[#This Row],[Mean Value]]+$X$2</f>
        <v>3.5671964735438761</v>
      </c>
      <c r="L900" s="9">
        <f>Table1689106[[#This Row],[Mean Value]]-$X$2</f>
        <v>3.4475162336384422</v>
      </c>
      <c r="M900" s="23" t="str">
        <f t="array" ref="M900">IF(OR(D900&lt;$AF$2, D900&gt;$AE$2), "Yes", "No")</f>
        <v>No</v>
      </c>
      <c r="N900" s="3"/>
      <c r="O900" s="3" t="b">
        <f>AND(Table1689106[[#This Row],[Measured Value]]&gt;Table1689106[[#This Row],[Mean Value]],D899&gt;E899,D898&gt;E898,D897&gt;E897,D896&gt;E896,D895&gt;E895,D894&gt;E894,D893&gt;E893)</f>
        <v>1</v>
      </c>
      <c r="P900" s="3" t="b">
        <f>AND(Table1689106[[#This Row],[Measured Value]]&lt;Table1689106[[#This Row],[Mean Value]],D899&lt;E899,D898&lt;E898,D897&lt;E897,D896&lt;E896,D895&lt;E895,D894&lt;E894,D893&lt;E893)</f>
        <v>0</v>
      </c>
      <c r="Q900" s="3" t="b">
        <f>AND(Table1689106[[#This Row],[Measured Value]]&gt;E899,E899&gt;E898,E898&gt;E897,E897&gt;E896,E896&gt;E895)</f>
        <v>0</v>
      </c>
      <c r="R900" s="3" t="b">
        <f>AND(Table1689106[[#This Row],[Measured Value]]&lt;E899,E899&lt;E898,E898&lt;E897,E897&lt;E896,E896&lt;E895)</f>
        <v>0</v>
      </c>
      <c r="S900" s="3" t="b">
        <f>AND(Table1689106[[#This Row],[Measured Value]]&gt;E899,E899&lt;E898,E898&gt;E897,E897&lt;E896,E896&gt;E895,E895&lt;E894,E894&gt;E893,E893&lt;E892,E892&gt;E891,E891&lt;E890,E890&gt;E889,E889&lt;E888,E888&gt;E887)</f>
        <v>0</v>
      </c>
      <c r="T900" s="3" t="b">
        <f>AND(Table1689106[[#This Row],[Measured Value]]&lt;F899,F899&gt;F898,F898&lt;F897,F897&gt;F896,F896&lt;F895,F895&gt;F894,F894&lt;F893,F893&gt;F892,F892&lt;F891,F891&gt;F890,F890&lt;F889,F889&gt;F888,F888&lt;F887)</f>
        <v>0</v>
      </c>
    </row>
    <row r="901" spans="1:20" x14ac:dyDescent="0.25">
      <c r="A901" s="2">
        <v>43402</v>
      </c>
      <c r="B901" s="17">
        <v>1554</v>
      </c>
      <c r="C901" s="21" t="s">
        <v>34</v>
      </c>
      <c r="D901" s="25">
        <v>3.51</v>
      </c>
      <c r="E901" s="22">
        <f>'[1]pH meter #2__083118AM'!$O$2</f>
        <v>3.5073563535911592</v>
      </c>
      <c r="F9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43402.662499999999</v>
      </c>
      <c r="G901" s="6">
        <f>Table1689106[[#This Row],[Mean Value]]+$V$2</f>
        <v>3.527303060242065</v>
      </c>
      <c r="H901" s="6">
        <f>Table1689106[[#This Row],[Mean Value]]-$V$2</f>
        <v>3.4874096469402533</v>
      </c>
      <c r="I901" s="26">
        <f>Table1689106[[#This Row],[Mean Value]]+$W$2</f>
        <v>3.5472497668929703</v>
      </c>
      <c r="J901" s="26">
        <f>Table1689106[[#This Row],[Mean Value]]-($W$2)</f>
        <v>3.467462940289348</v>
      </c>
      <c r="K901" s="8">
        <f>Table1689106[[#This Row],[Mean Value]]+$X$2</f>
        <v>3.5671964735438761</v>
      </c>
      <c r="L901" s="9">
        <f>Table1689106[[#This Row],[Mean Value]]-$X$2</f>
        <v>3.4475162336384422</v>
      </c>
      <c r="M901" s="23" t="str">
        <f t="array" ref="M901">IF(OR(D901&lt;$AF$2, D901&gt;$AE$2), "Yes", "No")</f>
        <v>No</v>
      </c>
      <c r="N901" s="3"/>
      <c r="O901" s="3" t="b">
        <f>AND(Table1689106[[#This Row],[Measured Value]]&gt;Table1689106[[#This Row],[Mean Value]],D900&gt;E900,D899&gt;E899,D898&gt;E898,D897&gt;E897,D896&gt;E896,D895&gt;E895,D894&gt;E894)</f>
        <v>1</v>
      </c>
      <c r="P901" s="3" t="b">
        <f>AND(Table1689106[[#This Row],[Measured Value]]&lt;Table1689106[[#This Row],[Mean Value]],D900&lt;E900,D899&lt;E899,D898&lt;E898,D897&lt;E897,D896&lt;E896,D895&lt;E895,D894&lt;E894)</f>
        <v>0</v>
      </c>
      <c r="Q901" s="3" t="b">
        <f>AND(Table1689106[[#This Row],[Measured Value]]&gt;E900,E900&gt;E899,E899&gt;E898,E898&gt;E897,E897&gt;E896)</f>
        <v>0</v>
      </c>
      <c r="R901" s="3" t="b">
        <f>AND(Table1689106[[#This Row],[Measured Value]]&lt;E900,E900&lt;E899,E899&lt;E898,E898&lt;E897,E897&lt;E896)</f>
        <v>0</v>
      </c>
      <c r="S901" s="3" t="b">
        <f>AND(Table1689106[[#This Row],[Measured Value]]&gt;E900,E900&lt;E899,E899&gt;E898,E898&lt;E897,E897&gt;E896,E896&lt;E895,E895&gt;E894,E894&lt;E893,E893&gt;E892,E892&lt;E891,E891&gt;E890,E890&lt;E889,E889&gt;E888)</f>
        <v>0</v>
      </c>
      <c r="T901" s="3" t="b">
        <f>AND(Table1689106[[#This Row],[Measured Value]]&lt;F900,F900&gt;F899,F899&lt;F898,F898&gt;F897,F897&lt;F896,F896&gt;F895,F895&lt;F894,F894&gt;F893,F893&lt;F892,F892&gt;F891,F891&lt;F890,F890&gt;F889,F889&lt;F888)</f>
        <v>0</v>
      </c>
    </row>
    <row r="902" spans="1:20" x14ac:dyDescent="0.25">
      <c r="A902" s="2">
        <v>43402</v>
      </c>
      <c r="B902" s="17">
        <v>1617</v>
      </c>
      <c r="C902" s="21" t="s">
        <v>51</v>
      </c>
      <c r="D902" s="25">
        <v>3.51</v>
      </c>
      <c r="E902" s="22">
        <f>'[1]pH meter #2__083118AM'!$O$2</f>
        <v>3.5073563535911592</v>
      </c>
      <c r="F9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43402.678472222222</v>
      </c>
      <c r="G902" s="6">
        <f>Table1689106[[#This Row],[Mean Value]]+$V$2</f>
        <v>3.527303060242065</v>
      </c>
      <c r="H902" s="6">
        <f>Table1689106[[#This Row],[Mean Value]]-$V$2</f>
        <v>3.4874096469402533</v>
      </c>
      <c r="I902" s="26">
        <f>Table1689106[[#This Row],[Mean Value]]+$W$2</f>
        <v>3.5472497668929703</v>
      </c>
      <c r="J902" s="26">
        <f>Table1689106[[#This Row],[Mean Value]]-($W$2)</f>
        <v>3.467462940289348</v>
      </c>
      <c r="K902" s="8">
        <f>Table1689106[[#This Row],[Mean Value]]+$X$2</f>
        <v>3.5671964735438761</v>
      </c>
      <c r="L902" s="9">
        <f>Table1689106[[#This Row],[Mean Value]]-$X$2</f>
        <v>3.4475162336384422</v>
      </c>
      <c r="M902" s="23" t="str">
        <f t="array" ref="M902">IF(OR(D902&lt;$AF$2, D902&gt;$AE$2), "Yes", "No")</f>
        <v>No</v>
      </c>
      <c r="N902" s="3"/>
      <c r="O902" s="3" t="b">
        <f>AND(Table1689106[[#This Row],[Measured Value]]&gt;Table1689106[[#This Row],[Mean Value]],D901&gt;E901,D900&gt;E900,D899&gt;E899,D898&gt;E898,D897&gt;E897,D896&gt;E896,D895&gt;E895)</f>
        <v>1</v>
      </c>
      <c r="P902" s="3" t="b">
        <f>AND(Table1689106[[#This Row],[Measured Value]]&lt;Table1689106[[#This Row],[Mean Value]],D901&lt;E901,D900&lt;E900,D899&lt;E899,D898&lt;E898,D897&lt;E897,D896&lt;E896,D895&lt;E895)</f>
        <v>0</v>
      </c>
      <c r="Q902" s="3" t="b">
        <f>AND(Table1689106[[#This Row],[Measured Value]]&gt;E901,E901&gt;E900,E900&gt;E899,E899&gt;E898,E898&gt;E897)</f>
        <v>0</v>
      </c>
      <c r="R902" s="3" t="b">
        <f>AND(Table1689106[[#This Row],[Measured Value]]&lt;E901,E901&lt;E900,E900&lt;E899,E899&lt;E898,E898&lt;E897)</f>
        <v>0</v>
      </c>
      <c r="S902" s="3" t="b">
        <f>AND(Table1689106[[#This Row],[Measured Value]]&gt;E901,E901&lt;E900,E900&gt;E899,E899&lt;E898,E898&gt;E897,E897&lt;E896,E896&gt;E895,E895&lt;E894,E894&gt;E893,E893&lt;E892,E892&gt;E891,E891&lt;E890,E890&gt;E889)</f>
        <v>0</v>
      </c>
      <c r="T902" s="3" t="b">
        <f>AND(Table1689106[[#This Row],[Measured Value]]&lt;F901,F901&gt;F900,F900&lt;F899,F899&gt;F898,F898&lt;F897,F897&gt;F896,F896&lt;F895,F895&gt;F894,F894&lt;F893,F893&gt;F892,F892&lt;F891,F891&gt;F890,F890&lt;F889)</f>
        <v>0</v>
      </c>
    </row>
    <row r="903" spans="1:20" x14ac:dyDescent="0.25">
      <c r="A903" s="2">
        <v>43402</v>
      </c>
      <c r="B903" s="17">
        <v>1652</v>
      </c>
      <c r="C903" s="21" t="s">
        <v>34</v>
      </c>
      <c r="D903" s="25">
        <v>3.5</v>
      </c>
      <c r="E903" s="22">
        <f>'[1]pH meter #2__083118AM'!$O$2</f>
        <v>3.5073563535911592</v>
      </c>
      <c r="F9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43402.702777777777</v>
      </c>
      <c r="G903" s="6">
        <f>Table1689106[[#This Row],[Mean Value]]+$V$2</f>
        <v>3.527303060242065</v>
      </c>
      <c r="H903" s="6">
        <f>Table1689106[[#This Row],[Mean Value]]-$V$2</f>
        <v>3.4874096469402533</v>
      </c>
      <c r="I903" s="26">
        <f>Table1689106[[#This Row],[Mean Value]]+$W$2</f>
        <v>3.5472497668929703</v>
      </c>
      <c r="J903" s="26">
        <f>Table1689106[[#This Row],[Mean Value]]-($W$2)</f>
        <v>3.467462940289348</v>
      </c>
      <c r="K903" s="8">
        <f>Table1689106[[#This Row],[Mean Value]]+$X$2</f>
        <v>3.5671964735438761</v>
      </c>
      <c r="L903" s="9">
        <f>Table1689106[[#This Row],[Mean Value]]-$X$2</f>
        <v>3.4475162336384422</v>
      </c>
      <c r="M903" s="23" t="str">
        <f t="array" ref="M903">IF(OR(D903&lt;$AF$2, D903&gt;$AE$2), "Yes", "No")</f>
        <v>No</v>
      </c>
      <c r="N903" s="3"/>
      <c r="O903" s="3" t="b">
        <f>AND(Table1689106[[#This Row],[Measured Value]]&gt;Table1689106[[#This Row],[Mean Value]],D902&gt;E902,D901&gt;E901,D900&gt;E900,D899&gt;E899,D898&gt;E898,D897&gt;E897,D896&gt;E896)</f>
        <v>0</v>
      </c>
      <c r="P903" s="3" t="b">
        <f>AND(Table1689106[[#This Row],[Measured Value]]&lt;Table1689106[[#This Row],[Mean Value]],D902&lt;E902,D901&lt;E901,D900&lt;E900,D899&lt;E899,D898&lt;E898,D897&lt;E897,D896&lt;E896)</f>
        <v>0</v>
      </c>
      <c r="Q903" s="3" t="b">
        <f>AND(Table1689106[[#This Row],[Measured Value]]&gt;E902,E902&gt;E901,E901&gt;E900,E900&gt;E899,E899&gt;E898)</f>
        <v>0</v>
      </c>
      <c r="R903" s="3" t="b">
        <f>AND(Table1689106[[#This Row],[Measured Value]]&lt;E902,E902&lt;E901,E901&lt;E900,E900&lt;E899,E899&lt;E898)</f>
        <v>0</v>
      </c>
      <c r="S903" s="3" t="b">
        <f>AND(Table1689106[[#This Row],[Measured Value]]&gt;E902,E902&lt;E901,E901&gt;E900,E900&lt;E899,E899&gt;E898,E898&lt;E897,E897&gt;E896,E896&lt;E895,E895&gt;E894,E894&lt;E893,E893&gt;E892,E892&lt;E891,E891&gt;E890)</f>
        <v>0</v>
      </c>
      <c r="T903" s="3" t="b">
        <f>AND(Table1689106[[#This Row],[Measured Value]]&lt;F902,F902&gt;F901,F901&lt;F900,F900&gt;F899,F899&lt;F898,F898&gt;F897,F897&lt;F896,F896&gt;F895,F895&lt;F894,F894&gt;F893,F893&lt;F892,F892&gt;F891,F891&lt;F890)</f>
        <v>0</v>
      </c>
    </row>
    <row r="904" spans="1:20" x14ac:dyDescent="0.25">
      <c r="A904" s="2">
        <v>43402</v>
      </c>
      <c r="B904" s="17">
        <v>1700</v>
      </c>
      <c r="C904" s="21" t="s">
        <v>51</v>
      </c>
      <c r="D904" s="25">
        <v>3.54</v>
      </c>
      <c r="E904" s="22">
        <f>'[1]pH meter #2__083118AM'!$O$2</f>
        <v>3.5073563535911592</v>
      </c>
      <c r="F9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43402.708333333336</v>
      </c>
      <c r="G904" s="6">
        <f>Table1689106[[#This Row],[Mean Value]]+$V$2</f>
        <v>3.527303060242065</v>
      </c>
      <c r="H904" s="6">
        <f>Table1689106[[#This Row],[Mean Value]]-$V$2</f>
        <v>3.4874096469402533</v>
      </c>
      <c r="I904" s="26">
        <f>Table1689106[[#This Row],[Mean Value]]+$W$2</f>
        <v>3.5472497668929703</v>
      </c>
      <c r="J904" s="26">
        <f>Table1689106[[#This Row],[Mean Value]]-($W$2)</f>
        <v>3.467462940289348</v>
      </c>
      <c r="K904" s="8">
        <f>Table1689106[[#This Row],[Mean Value]]+$X$2</f>
        <v>3.5671964735438761</v>
      </c>
      <c r="L904" s="9">
        <f>Table1689106[[#This Row],[Mean Value]]-$X$2</f>
        <v>3.4475162336384422</v>
      </c>
      <c r="M904" s="23" t="str">
        <f t="array" ref="M904">IF(OR(D904&lt;$AF$2, D904&gt;$AE$2), "Yes", "No")</f>
        <v>No</v>
      </c>
      <c r="N904" s="3"/>
      <c r="O904" s="3" t="b">
        <f>AND(Table1689106[[#This Row],[Measured Value]]&gt;Table1689106[[#This Row],[Mean Value]],D903&gt;E903,D902&gt;E902,D901&gt;E901,D900&gt;E900,D899&gt;E899,D898&gt;E898,D897&gt;E897)</f>
        <v>0</v>
      </c>
      <c r="P904" s="3" t="b">
        <f>AND(Table1689106[[#This Row],[Measured Value]]&lt;Table1689106[[#This Row],[Mean Value]],D903&lt;E903,D902&lt;E902,D901&lt;E901,D900&lt;E900,D899&lt;E899,D898&lt;E898,D897&lt;E897)</f>
        <v>0</v>
      </c>
      <c r="Q904" s="3" t="b">
        <f>AND(Table1689106[[#This Row],[Measured Value]]&gt;E903,E903&gt;E902,E902&gt;E901,E901&gt;E900,E900&gt;E899)</f>
        <v>0</v>
      </c>
      <c r="R904" s="3" t="b">
        <f>AND(Table1689106[[#This Row],[Measured Value]]&lt;E903,E903&lt;E902,E902&lt;E901,E901&lt;E900,E900&lt;E899)</f>
        <v>0</v>
      </c>
      <c r="S904" s="3" t="b">
        <f>AND(Table1689106[[#This Row],[Measured Value]]&gt;E903,E903&lt;E902,E902&gt;E901,E901&lt;E900,E900&gt;E899,E899&lt;E898,E898&gt;E897,E897&lt;E896,E896&gt;E895,E895&lt;E894,E894&gt;E893,E893&lt;E892,E892&gt;E891)</f>
        <v>0</v>
      </c>
      <c r="T904" s="3" t="b">
        <f>AND(Table1689106[[#This Row],[Measured Value]]&lt;F903,F903&gt;F902,F902&lt;F901,F901&gt;F900,F900&lt;F899,F899&gt;F898,F898&lt;F897,F897&gt;F896,F896&lt;F895,F895&gt;F894,F894&lt;F893,F893&gt;F892,F892&lt;F891)</f>
        <v>0</v>
      </c>
    </row>
    <row r="905" spans="1:20" x14ac:dyDescent="0.25">
      <c r="A905" s="2">
        <v>43402</v>
      </c>
      <c r="B905" s="17">
        <v>1713</v>
      </c>
      <c r="C905" s="21" t="s">
        <v>51</v>
      </c>
      <c r="D905" s="25">
        <v>3.5</v>
      </c>
      <c r="E905" s="22">
        <f>'[1]pH meter #2__083118AM'!$O$2</f>
        <v>3.5073563535911592</v>
      </c>
      <c r="F9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43402.717361111114</v>
      </c>
      <c r="G905" s="6">
        <f>Table1689106[[#This Row],[Mean Value]]+$V$2</f>
        <v>3.527303060242065</v>
      </c>
      <c r="H905" s="6">
        <f>Table1689106[[#This Row],[Mean Value]]-$V$2</f>
        <v>3.4874096469402533</v>
      </c>
      <c r="I905" s="26">
        <f>Table1689106[[#This Row],[Mean Value]]+$W$2</f>
        <v>3.5472497668929703</v>
      </c>
      <c r="J905" s="26">
        <f>Table1689106[[#This Row],[Mean Value]]-($W$2)</f>
        <v>3.467462940289348</v>
      </c>
      <c r="K905" s="8">
        <f>Table1689106[[#This Row],[Mean Value]]+$X$2</f>
        <v>3.5671964735438761</v>
      </c>
      <c r="L905" s="9">
        <f>Table1689106[[#This Row],[Mean Value]]-$X$2</f>
        <v>3.4475162336384422</v>
      </c>
      <c r="M905" s="23" t="str">
        <f t="array" ref="M905">IF(OR(D905&lt;$AF$2, D905&gt;$AE$2), "Yes", "No")</f>
        <v>No</v>
      </c>
      <c r="N905" s="3"/>
      <c r="O905" s="3" t="b">
        <f>AND(Table1689106[[#This Row],[Measured Value]]&gt;Table1689106[[#This Row],[Mean Value]],D904&gt;E904,D903&gt;E903,D902&gt;E902,D901&gt;E901,D900&gt;E900,D899&gt;E899,D898&gt;E898)</f>
        <v>0</v>
      </c>
      <c r="P905" s="3" t="b">
        <f>AND(Table1689106[[#This Row],[Measured Value]]&lt;Table1689106[[#This Row],[Mean Value]],D904&lt;E904,D903&lt;E903,D902&lt;E902,D901&lt;E901,D900&lt;E900,D899&lt;E899,D898&lt;E898)</f>
        <v>0</v>
      </c>
      <c r="Q905" s="3" t="b">
        <f>AND(Table1689106[[#This Row],[Measured Value]]&gt;E904,E904&gt;E903,E903&gt;E902,E902&gt;E901,E901&gt;E900)</f>
        <v>0</v>
      </c>
      <c r="R905" s="3" t="b">
        <f>AND(Table1689106[[#This Row],[Measured Value]]&lt;E904,E904&lt;E903,E903&lt;E902,E902&lt;E901,E901&lt;E900)</f>
        <v>0</v>
      </c>
      <c r="S905" s="3" t="b">
        <f>AND(Table1689106[[#This Row],[Measured Value]]&gt;E904,E904&lt;E903,E903&gt;E902,E902&lt;E901,E901&gt;E900,E900&lt;E899,E899&gt;E898,E898&lt;E897,E897&gt;E896,E896&lt;E895,E895&gt;E894,E894&lt;E893,E893&gt;E892)</f>
        <v>0</v>
      </c>
      <c r="T905" s="3" t="b">
        <f>AND(Table1689106[[#This Row],[Measured Value]]&lt;F904,F904&gt;F903,F903&lt;F902,F902&gt;F901,F901&lt;F900,F900&gt;F899,F899&lt;F898,F898&gt;F897,F897&lt;F896,F896&gt;F895,F895&lt;F894,F894&gt;F893,F893&lt;F892)</f>
        <v>0</v>
      </c>
    </row>
    <row r="906" spans="1:20" x14ac:dyDescent="0.25">
      <c r="A906" s="2">
        <v>43402</v>
      </c>
      <c r="B906" s="17">
        <v>1743</v>
      </c>
      <c r="C906" s="21" t="s">
        <v>51</v>
      </c>
      <c r="D906" s="25">
        <v>3.5</v>
      </c>
      <c r="E906" s="22">
        <f>'[1]pH meter #2__083118AM'!$O$2</f>
        <v>3.5073563535911592</v>
      </c>
      <c r="F9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43402.738194444442</v>
      </c>
      <c r="G906" s="6">
        <f>Table1689106[[#This Row],[Mean Value]]+$V$2</f>
        <v>3.527303060242065</v>
      </c>
      <c r="H906" s="6">
        <f>Table1689106[[#This Row],[Mean Value]]-$V$2</f>
        <v>3.4874096469402533</v>
      </c>
      <c r="I906" s="26">
        <f>Table1689106[[#This Row],[Mean Value]]+$W$2</f>
        <v>3.5472497668929703</v>
      </c>
      <c r="J906" s="26">
        <f>Table1689106[[#This Row],[Mean Value]]-($W$2)</f>
        <v>3.467462940289348</v>
      </c>
      <c r="K906" s="8">
        <f>Table1689106[[#This Row],[Mean Value]]+$X$2</f>
        <v>3.5671964735438761</v>
      </c>
      <c r="L906" s="9">
        <f>Table1689106[[#This Row],[Mean Value]]-$X$2</f>
        <v>3.4475162336384422</v>
      </c>
      <c r="M906" s="23" t="str">
        <f t="array" ref="M906">IF(OR(D906&lt;$AF$2, D906&gt;$AE$2), "Yes", "No")</f>
        <v>No</v>
      </c>
      <c r="N906" s="3"/>
      <c r="O906" s="3" t="b">
        <f>AND(Table1689106[[#This Row],[Measured Value]]&gt;Table1689106[[#This Row],[Mean Value]],D905&gt;E905,D904&gt;E904,D903&gt;E903,D902&gt;E902,D901&gt;E901,D900&gt;E900,D899&gt;E899)</f>
        <v>0</v>
      </c>
      <c r="P906" s="3" t="b">
        <f>AND(Table1689106[[#This Row],[Measured Value]]&lt;Table1689106[[#This Row],[Mean Value]],D905&lt;E905,D904&lt;E904,D903&lt;E903,D902&lt;E902,D901&lt;E901,D900&lt;E900,D899&lt;E899)</f>
        <v>0</v>
      </c>
      <c r="Q906" s="3" t="b">
        <f>AND(Table1689106[[#This Row],[Measured Value]]&gt;E905,E905&gt;E904,E904&gt;E903,E903&gt;E902,E902&gt;E901)</f>
        <v>0</v>
      </c>
      <c r="R906" s="3" t="b">
        <f>AND(Table1689106[[#This Row],[Measured Value]]&lt;E905,E905&lt;E904,E904&lt;E903,E903&lt;E902,E902&lt;E901)</f>
        <v>0</v>
      </c>
      <c r="S906" s="3" t="b">
        <f>AND(Table1689106[[#This Row],[Measured Value]]&gt;E905,E905&lt;E904,E904&gt;E903,E903&lt;E902,E902&gt;E901,E901&lt;E900,E900&gt;E899,E899&lt;E898,E898&gt;E897,E897&lt;E896,E896&gt;E895,E895&lt;E894,E894&gt;E893)</f>
        <v>0</v>
      </c>
      <c r="T906" s="3" t="b">
        <f>AND(Table1689106[[#This Row],[Measured Value]]&lt;F905,F905&gt;F904,F904&lt;F903,F903&gt;F902,F902&lt;F901,F901&gt;F900,F900&lt;F899,F899&gt;F898,F898&lt;F897,F897&gt;F896,F896&lt;F895,F895&gt;F894,F894&lt;F893)</f>
        <v>0</v>
      </c>
    </row>
    <row r="907" spans="1:20" x14ac:dyDescent="0.25">
      <c r="A907" s="2">
        <v>43402</v>
      </c>
      <c r="B907" s="17">
        <v>1839</v>
      </c>
      <c r="C907" s="21" t="s">
        <v>51</v>
      </c>
      <c r="D907" s="25">
        <v>3.49</v>
      </c>
      <c r="E907" s="22">
        <f>'[1]pH meter #2__083118AM'!$O$2</f>
        <v>3.5073563535911592</v>
      </c>
      <c r="F9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43402.777083333334</v>
      </c>
      <c r="G907" s="6">
        <f>Table1689106[[#This Row],[Mean Value]]+$V$2</f>
        <v>3.527303060242065</v>
      </c>
      <c r="H907" s="6">
        <f>Table1689106[[#This Row],[Mean Value]]-$V$2</f>
        <v>3.4874096469402533</v>
      </c>
      <c r="I907" s="26">
        <f>Table1689106[[#This Row],[Mean Value]]+$W$2</f>
        <v>3.5472497668929703</v>
      </c>
      <c r="J907" s="26">
        <f>Table1689106[[#This Row],[Mean Value]]-($W$2)</f>
        <v>3.467462940289348</v>
      </c>
      <c r="K907" s="8">
        <f>Table1689106[[#This Row],[Mean Value]]+$X$2</f>
        <v>3.5671964735438761</v>
      </c>
      <c r="L907" s="9">
        <f>Table1689106[[#This Row],[Mean Value]]-$X$2</f>
        <v>3.4475162336384422</v>
      </c>
      <c r="M907" s="23" t="str">
        <f t="array" ref="M907">IF(OR(D907&lt;$AF$2, D907&gt;$AE$2), "Yes", "No")</f>
        <v>No</v>
      </c>
      <c r="N907" s="3"/>
      <c r="O907" s="3" t="b">
        <f>AND(Table1689106[[#This Row],[Measured Value]]&gt;Table1689106[[#This Row],[Mean Value]],D906&gt;E906,D905&gt;E905,D904&gt;E904,D903&gt;E903,D902&gt;E902,D901&gt;E901,D900&gt;E900)</f>
        <v>0</v>
      </c>
      <c r="P907" s="3" t="b">
        <f>AND(Table1689106[[#This Row],[Measured Value]]&lt;Table1689106[[#This Row],[Mean Value]],D906&lt;E906,D905&lt;E905,D904&lt;E904,D903&lt;E903,D902&lt;E902,D901&lt;E901,D900&lt;E900)</f>
        <v>0</v>
      </c>
      <c r="Q907" s="3" t="b">
        <f>AND(Table1689106[[#This Row],[Measured Value]]&gt;E906,E906&gt;E905,E905&gt;E904,E904&gt;E903,E903&gt;E902)</f>
        <v>0</v>
      </c>
      <c r="R907" s="3" t="b">
        <f>AND(Table1689106[[#This Row],[Measured Value]]&lt;E906,E906&lt;E905,E905&lt;E904,E904&lt;E903,E903&lt;E902)</f>
        <v>0</v>
      </c>
      <c r="S907" s="3" t="b">
        <f>AND(Table1689106[[#This Row],[Measured Value]]&gt;E906,E906&lt;E905,E905&gt;E904,E904&lt;E903,E903&gt;E902,E902&lt;E901,E901&gt;E900,E900&lt;E899,E899&gt;E898,E898&lt;E897,E897&gt;E896,E896&lt;E895,E895&gt;E894)</f>
        <v>0</v>
      </c>
      <c r="T907" s="3" t="b">
        <f>AND(Table1689106[[#This Row],[Measured Value]]&lt;F906,F906&gt;F905,F905&lt;F904,F904&gt;F903,F903&lt;F902,F902&gt;F901,F901&lt;F900,F900&gt;F899,F899&lt;F898,F898&gt;F897,F897&lt;F896,F896&gt;F895,F895&lt;F894)</f>
        <v>0</v>
      </c>
    </row>
    <row r="908" spans="1:20" x14ac:dyDescent="0.25">
      <c r="A908" s="2">
        <v>43403</v>
      </c>
      <c r="B908" s="17">
        <v>658</v>
      </c>
      <c r="C908" s="21" t="s">
        <v>40</v>
      </c>
      <c r="D908" s="25">
        <v>3.54</v>
      </c>
      <c r="E908" s="22">
        <f>'[1]pH meter #2__083118AM'!$O$2</f>
        <v>3.5073563535911592</v>
      </c>
      <c r="F9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43403.290277777778</v>
      </c>
      <c r="G908" s="6">
        <f>Table1689106[[#This Row],[Mean Value]]+$V$2</f>
        <v>3.527303060242065</v>
      </c>
      <c r="H908" s="6">
        <f>Table1689106[[#This Row],[Mean Value]]-$V$2</f>
        <v>3.4874096469402533</v>
      </c>
      <c r="I908" s="26">
        <f>Table1689106[[#This Row],[Mean Value]]+$W$2</f>
        <v>3.5472497668929703</v>
      </c>
      <c r="J908" s="26">
        <f>Table1689106[[#This Row],[Mean Value]]-($W$2)</f>
        <v>3.467462940289348</v>
      </c>
      <c r="K908" s="8">
        <f>Table1689106[[#This Row],[Mean Value]]+$X$2</f>
        <v>3.5671964735438761</v>
      </c>
      <c r="L908" s="9">
        <f>Table1689106[[#This Row],[Mean Value]]-$X$2</f>
        <v>3.4475162336384422</v>
      </c>
      <c r="M908" s="23" t="str">
        <f t="array" ref="M908">IF(OR(D908&lt;$AF$2, D908&gt;$AE$2), "Yes", "No")</f>
        <v>No</v>
      </c>
      <c r="N908" s="3"/>
      <c r="O908" s="3" t="b">
        <f>AND(Table1689106[[#This Row],[Measured Value]]&gt;Table1689106[[#This Row],[Mean Value]],D907&gt;E907,D906&gt;E906,D905&gt;E905,D904&gt;E904,D903&gt;E903,D902&gt;E902,D901&gt;E901)</f>
        <v>0</v>
      </c>
      <c r="P908" s="3" t="b">
        <f>AND(Table1689106[[#This Row],[Measured Value]]&lt;Table1689106[[#This Row],[Mean Value]],D907&lt;E907,D906&lt;E906,D905&lt;E905,D904&lt;E904,D903&lt;E903,D902&lt;E902,D901&lt;E901)</f>
        <v>0</v>
      </c>
      <c r="Q908" s="3" t="b">
        <f>AND(Table1689106[[#This Row],[Measured Value]]&gt;E907,E907&gt;E906,E906&gt;E905,E905&gt;E904,E904&gt;E903)</f>
        <v>0</v>
      </c>
      <c r="R908" s="3" t="b">
        <f>AND(Table1689106[[#This Row],[Measured Value]]&lt;E907,E907&lt;E906,E906&lt;E905,E905&lt;E904,E904&lt;E903)</f>
        <v>0</v>
      </c>
      <c r="S908" s="3" t="b">
        <f>AND(Table1689106[[#This Row],[Measured Value]]&gt;E907,E907&lt;E906,E906&gt;E905,E905&lt;E904,E904&gt;E903,E903&lt;E902,E902&gt;E901,E901&lt;E900,E900&gt;E899,E899&lt;E898,E898&gt;E897,E897&lt;E896,E896&gt;E895)</f>
        <v>0</v>
      </c>
      <c r="T908" s="3" t="b">
        <f>AND(Table1689106[[#This Row],[Measured Value]]&lt;F907,F907&gt;F906,F906&lt;F905,F905&gt;F904,F904&lt;F903,F903&gt;F902,F902&lt;F901,F901&gt;F900,F900&lt;F899,F899&gt;F898,F898&lt;F897,F897&gt;F896,F896&lt;F895)</f>
        <v>0</v>
      </c>
    </row>
    <row r="909" spans="1:20" x14ac:dyDescent="0.25">
      <c r="A909" s="2">
        <v>43403</v>
      </c>
      <c r="B909" s="17">
        <v>741</v>
      </c>
      <c r="C909" s="21" t="s">
        <v>31</v>
      </c>
      <c r="D909" s="25">
        <v>3.54</v>
      </c>
      <c r="E909" s="22">
        <f>'[1]pH meter #2__083118AM'!$O$2</f>
        <v>3.5073563535911592</v>
      </c>
      <c r="F9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43403.320138888892</v>
      </c>
      <c r="G909" s="6">
        <f>Table1689106[[#This Row],[Mean Value]]+$V$2</f>
        <v>3.527303060242065</v>
      </c>
      <c r="H909" s="6">
        <f>Table1689106[[#This Row],[Mean Value]]-$V$2</f>
        <v>3.4874096469402533</v>
      </c>
      <c r="I909" s="26">
        <f>Table1689106[[#This Row],[Mean Value]]+$W$2</f>
        <v>3.5472497668929703</v>
      </c>
      <c r="J909" s="26">
        <f>Table1689106[[#This Row],[Mean Value]]-($W$2)</f>
        <v>3.467462940289348</v>
      </c>
      <c r="K909" s="8">
        <f>Table1689106[[#This Row],[Mean Value]]+$X$2</f>
        <v>3.5671964735438761</v>
      </c>
      <c r="L909" s="9">
        <f>Table1689106[[#This Row],[Mean Value]]-$X$2</f>
        <v>3.4475162336384422</v>
      </c>
      <c r="M909" s="23" t="str">
        <f t="array" ref="M909">IF(OR(D909&lt;$AF$2, D909&gt;$AE$2), "Yes", "No")</f>
        <v>No</v>
      </c>
      <c r="N909" s="3"/>
      <c r="O909" s="3" t="b">
        <f>AND(Table1689106[[#This Row],[Measured Value]]&gt;Table1689106[[#This Row],[Mean Value]],D908&gt;E908,D907&gt;E907,D906&gt;E906,D905&gt;E905,D904&gt;E904,D903&gt;E903,D902&gt;E902)</f>
        <v>0</v>
      </c>
      <c r="P909" s="3" t="b">
        <f>AND(Table1689106[[#This Row],[Measured Value]]&lt;Table1689106[[#This Row],[Mean Value]],D908&lt;E908,D907&lt;E907,D906&lt;E906,D905&lt;E905,D904&lt;E904,D903&lt;E903,D902&lt;E902)</f>
        <v>0</v>
      </c>
      <c r="Q909" s="3" t="b">
        <f>AND(Table1689106[[#This Row],[Measured Value]]&gt;E908,E908&gt;E907,E907&gt;E906,E906&gt;E905,E905&gt;E904)</f>
        <v>0</v>
      </c>
      <c r="R909" s="3" t="b">
        <f>AND(Table1689106[[#This Row],[Measured Value]]&lt;E908,E908&lt;E907,E907&lt;E906,E906&lt;E905,E905&lt;E904)</f>
        <v>0</v>
      </c>
      <c r="S909" s="3" t="b">
        <f>AND(Table1689106[[#This Row],[Measured Value]]&gt;E908,E908&lt;E907,E907&gt;E906,E906&lt;E905,E905&gt;E904,E904&lt;E903,E903&gt;E902,E902&lt;E901,E901&gt;E900,E900&lt;E899,E899&gt;E898,E898&lt;E897,E897&gt;E896)</f>
        <v>0</v>
      </c>
      <c r="T909" s="3" t="b">
        <f>AND(Table1689106[[#This Row],[Measured Value]]&lt;F908,F908&gt;F907,F907&lt;F906,F906&gt;F905,F905&lt;F904,F904&gt;F903,F903&lt;F902,F902&gt;F901,F901&lt;F900,F900&gt;F899,F899&lt;F898,F898&gt;F897,F897&lt;F896)</f>
        <v>0</v>
      </c>
    </row>
    <row r="910" spans="1:20" x14ac:dyDescent="0.25">
      <c r="A910" s="2">
        <v>43403</v>
      </c>
      <c r="B910" s="17">
        <v>815</v>
      </c>
      <c r="C910" s="21" t="s">
        <v>40</v>
      </c>
      <c r="D910" s="25">
        <v>3.54</v>
      </c>
      <c r="E910" s="22">
        <f>'[1]pH meter #2__083118AM'!$O$2</f>
        <v>3.5073563535911592</v>
      </c>
      <c r="F9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43403.34375</v>
      </c>
      <c r="G910" s="6">
        <f>Table1689106[[#This Row],[Mean Value]]+$V$2</f>
        <v>3.527303060242065</v>
      </c>
      <c r="H910" s="6">
        <f>Table1689106[[#This Row],[Mean Value]]-$V$2</f>
        <v>3.4874096469402533</v>
      </c>
      <c r="I910" s="26">
        <f>Table1689106[[#This Row],[Mean Value]]+$W$2</f>
        <v>3.5472497668929703</v>
      </c>
      <c r="J910" s="26">
        <f>Table1689106[[#This Row],[Mean Value]]-($W$2)</f>
        <v>3.467462940289348</v>
      </c>
      <c r="K910" s="8">
        <f>Table1689106[[#This Row],[Mean Value]]+$X$2</f>
        <v>3.5671964735438761</v>
      </c>
      <c r="L910" s="9">
        <f>Table1689106[[#This Row],[Mean Value]]-$X$2</f>
        <v>3.4475162336384422</v>
      </c>
      <c r="M910" s="23" t="str">
        <f t="array" ref="M910">IF(OR(D910&lt;$AF$2, D910&gt;$AE$2), "Yes", "No")</f>
        <v>No</v>
      </c>
      <c r="N910" s="3"/>
      <c r="O910" s="3" t="b">
        <f>AND(Table1689106[[#This Row],[Measured Value]]&gt;Table1689106[[#This Row],[Mean Value]],D909&gt;E909,D908&gt;E908,D907&gt;E907,D906&gt;E906,D905&gt;E905,D904&gt;E904,D903&gt;E903)</f>
        <v>0</v>
      </c>
      <c r="P910" s="3" t="b">
        <f>AND(Table1689106[[#This Row],[Measured Value]]&lt;Table1689106[[#This Row],[Mean Value]],D909&lt;E909,D908&lt;E908,D907&lt;E907,D906&lt;E906,D905&lt;E905,D904&lt;E904,D903&lt;E903)</f>
        <v>0</v>
      </c>
      <c r="Q910" s="3" t="b">
        <f>AND(Table1689106[[#This Row],[Measured Value]]&gt;E909,E909&gt;E908,E908&gt;E907,E907&gt;E906,E906&gt;E905)</f>
        <v>0</v>
      </c>
      <c r="R910" s="3" t="b">
        <f>AND(Table1689106[[#This Row],[Measured Value]]&lt;E909,E909&lt;E908,E908&lt;E907,E907&lt;E906,E906&lt;E905)</f>
        <v>0</v>
      </c>
      <c r="S910" s="3" t="b">
        <f>AND(Table1689106[[#This Row],[Measured Value]]&gt;E909,E909&lt;E908,E908&gt;E907,E907&lt;E906,E906&gt;E905,E905&lt;E904,E904&gt;E903,E903&lt;E902,E902&gt;E901,E901&lt;E900,E900&gt;E899,E899&lt;E898,E898&gt;E897)</f>
        <v>0</v>
      </c>
      <c r="T910" s="3" t="b">
        <f>AND(Table1689106[[#This Row],[Measured Value]]&lt;F909,F909&gt;F908,F908&lt;F907,F907&gt;F906,F906&lt;F905,F905&gt;F904,F904&lt;F903,F903&gt;F902,F902&lt;F901,F901&gt;F900,F900&lt;F899,F899&gt;F898,F898&lt;F897)</f>
        <v>0</v>
      </c>
    </row>
    <row r="911" spans="1:20" x14ac:dyDescent="0.25">
      <c r="A911" s="2">
        <v>43403</v>
      </c>
      <c r="B911" s="17">
        <v>838</v>
      </c>
      <c r="C911" s="21" t="s">
        <v>40</v>
      </c>
      <c r="D911" s="25">
        <v>3.53</v>
      </c>
      <c r="E911" s="22">
        <f>'[1]pH meter #2__083118AM'!$O$2</f>
        <v>3.5073563535911592</v>
      </c>
      <c r="F9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43403.359722222223</v>
      </c>
      <c r="G911" s="6">
        <f>Table1689106[[#This Row],[Mean Value]]+$V$2</f>
        <v>3.527303060242065</v>
      </c>
      <c r="H911" s="6">
        <f>Table1689106[[#This Row],[Mean Value]]-$V$2</f>
        <v>3.4874096469402533</v>
      </c>
      <c r="I911" s="26">
        <f>Table1689106[[#This Row],[Mean Value]]+$W$2</f>
        <v>3.5472497668929703</v>
      </c>
      <c r="J911" s="26">
        <f>Table1689106[[#This Row],[Mean Value]]-($W$2)</f>
        <v>3.467462940289348</v>
      </c>
      <c r="K911" s="8">
        <f>Table1689106[[#This Row],[Mean Value]]+$X$2</f>
        <v>3.5671964735438761</v>
      </c>
      <c r="L911" s="9">
        <f>Table1689106[[#This Row],[Mean Value]]-$X$2</f>
        <v>3.4475162336384422</v>
      </c>
      <c r="M911" s="23" t="str">
        <f t="array" ref="M911">IF(OR(D911&lt;$AF$2, D911&gt;$AE$2), "Yes", "No")</f>
        <v>No</v>
      </c>
      <c r="N911" s="3"/>
      <c r="O911" s="3" t="b">
        <f>AND(Table1689106[[#This Row],[Measured Value]]&gt;Table1689106[[#This Row],[Mean Value]],D910&gt;E910,D909&gt;E909,D908&gt;E908,D907&gt;E907,D906&gt;E906,D905&gt;E905,D904&gt;E904)</f>
        <v>0</v>
      </c>
      <c r="P911" s="3" t="b">
        <f>AND(Table1689106[[#This Row],[Measured Value]]&lt;Table1689106[[#This Row],[Mean Value]],D910&lt;E910,D909&lt;E909,D908&lt;E908,D907&lt;E907,D906&lt;E906,D905&lt;E905,D904&lt;E904)</f>
        <v>0</v>
      </c>
      <c r="Q911" s="3" t="b">
        <f>AND(Table1689106[[#This Row],[Measured Value]]&gt;E910,E910&gt;E909,E909&gt;E908,E908&gt;E907,E907&gt;E906)</f>
        <v>0</v>
      </c>
      <c r="R911" s="3" t="b">
        <f>AND(Table1689106[[#This Row],[Measured Value]]&lt;E910,E910&lt;E909,E909&lt;E908,E908&lt;E907,E907&lt;E906)</f>
        <v>0</v>
      </c>
      <c r="S911" s="3" t="b">
        <f>AND(Table1689106[[#This Row],[Measured Value]]&gt;E910,E910&lt;E909,E909&gt;E908,E908&lt;E907,E907&gt;E906,E906&lt;E905,E905&gt;E904,E904&lt;E903,E903&gt;E902,E902&lt;E901,E901&gt;E900,E900&lt;E899,E899&gt;E898)</f>
        <v>0</v>
      </c>
      <c r="T911" s="3" t="b">
        <f>AND(Table1689106[[#This Row],[Measured Value]]&lt;F910,F910&gt;F909,F909&lt;F908,F908&gt;F907,F907&lt;F906,F906&gt;F905,F905&lt;F904,F904&gt;F903,F903&lt;F902,F902&gt;F901,F901&lt;F900,F900&gt;F899,F899&lt;F898)</f>
        <v>0</v>
      </c>
    </row>
    <row r="912" spans="1:20" x14ac:dyDescent="0.25">
      <c r="A912" s="2">
        <v>43403</v>
      </c>
      <c r="B912" s="17">
        <v>907</v>
      </c>
      <c r="C912" s="21" t="s">
        <v>31</v>
      </c>
      <c r="D912" s="25">
        <v>3.54</v>
      </c>
      <c r="E912" s="22">
        <f>'[1]pH meter #2__083118AM'!$O$2</f>
        <v>3.5073563535911592</v>
      </c>
      <c r="F9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43403.379861111112</v>
      </c>
      <c r="G912" s="6">
        <f>Table1689106[[#This Row],[Mean Value]]+$V$2</f>
        <v>3.527303060242065</v>
      </c>
      <c r="H912" s="6">
        <f>Table1689106[[#This Row],[Mean Value]]-$V$2</f>
        <v>3.4874096469402533</v>
      </c>
      <c r="I912" s="26">
        <f>Table1689106[[#This Row],[Mean Value]]+$W$2</f>
        <v>3.5472497668929703</v>
      </c>
      <c r="J912" s="26">
        <f>Table1689106[[#This Row],[Mean Value]]-($W$2)</f>
        <v>3.467462940289348</v>
      </c>
      <c r="K912" s="8">
        <f>Table1689106[[#This Row],[Mean Value]]+$X$2</f>
        <v>3.5671964735438761</v>
      </c>
      <c r="L912" s="9">
        <f>Table1689106[[#This Row],[Mean Value]]-$X$2</f>
        <v>3.4475162336384422</v>
      </c>
      <c r="M912" s="23" t="str">
        <f t="array" ref="M912">IF(OR(D912&lt;$AF$2, D912&gt;$AE$2), "Yes", "No")</f>
        <v>No</v>
      </c>
      <c r="N912" s="3"/>
      <c r="O912" s="3" t="b">
        <f>AND(Table1689106[[#This Row],[Measured Value]]&gt;Table1689106[[#This Row],[Mean Value]],D911&gt;E911,D910&gt;E910,D909&gt;E909,D908&gt;E908,D907&gt;E907,D906&gt;E906,D905&gt;E905)</f>
        <v>0</v>
      </c>
      <c r="P912" s="3" t="b">
        <f>AND(Table1689106[[#This Row],[Measured Value]]&lt;Table1689106[[#This Row],[Mean Value]],D911&lt;E911,D910&lt;E910,D909&lt;E909,D908&lt;E908,D907&lt;E907,D906&lt;E906,D905&lt;E905)</f>
        <v>0</v>
      </c>
      <c r="Q912" s="3" t="b">
        <f>AND(Table1689106[[#This Row],[Measured Value]]&gt;E911,E911&gt;E910,E910&gt;E909,E909&gt;E908,E908&gt;E907)</f>
        <v>0</v>
      </c>
      <c r="R912" s="3" t="b">
        <f>AND(Table1689106[[#This Row],[Measured Value]]&lt;E911,E911&lt;E910,E910&lt;E909,E909&lt;E908,E908&lt;E907)</f>
        <v>0</v>
      </c>
      <c r="S912" s="3" t="b">
        <f>AND(Table1689106[[#This Row],[Measured Value]]&gt;E911,E911&lt;E910,E910&gt;E909,E909&lt;E908,E908&gt;E907,E907&lt;E906,E906&gt;E905,E905&lt;E904,E904&gt;E903,E903&lt;E902,E902&gt;E901,E901&lt;E900,E900&gt;E899)</f>
        <v>0</v>
      </c>
      <c r="T912" s="3" t="b">
        <f>AND(Table1689106[[#This Row],[Measured Value]]&lt;F911,F911&gt;F910,F910&lt;F909,F909&gt;F908,F908&lt;F907,F907&gt;F906,F906&lt;F905,F905&gt;F904,F904&lt;F903,F903&gt;F902,F902&lt;F901,F901&gt;F900,F900&lt;F899)</f>
        <v>0</v>
      </c>
    </row>
    <row r="913" spans="1:20" x14ac:dyDescent="0.25">
      <c r="A913" s="2">
        <v>43403</v>
      </c>
      <c r="B913" s="17">
        <v>1000</v>
      </c>
      <c r="C913" s="21" t="s">
        <v>30</v>
      </c>
      <c r="D913" s="25">
        <v>3.52</v>
      </c>
      <c r="E913" s="22">
        <f>'[1]pH meter #2__083118AM'!$O$2</f>
        <v>3.5073563535911592</v>
      </c>
      <c r="F9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43403.416666666664</v>
      </c>
      <c r="G913" s="6">
        <f>Table1689106[[#This Row],[Mean Value]]+$V$2</f>
        <v>3.527303060242065</v>
      </c>
      <c r="H913" s="6">
        <f>Table1689106[[#This Row],[Mean Value]]-$V$2</f>
        <v>3.4874096469402533</v>
      </c>
      <c r="I913" s="26">
        <f>Table1689106[[#This Row],[Mean Value]]+$W$2</f>
        <v>3.5472497668929703</v>
      </c>
      <c r="J913" s="26">
        <f>Table1689106[[#This Row],[Mean Value]]-($W$2)</f>
        <v>3.467462940289348</v>
      </c>
      <c r="K913" s="8">
        <f>Table1689106[[#This Row],[Mean Value]]+$X$2</f>
        <v>3.5671964735438761</v>
      </c>
      <c r="L913" s="9">
        <f>Table1689106[[#This Row],[Mean Value]]-$X$2</f>
        <v>3.4475162336384422</v>
      </c>
      <c r="M913" s="23" t="str">
        <f t="array" ref="M913">IF(OR(D913&lt;$AF$2, D913&gt;$AE$2), "Yes", "No")</f>
        <v>No</v>
      </c>
      <c r="N913" s="3"/>
      <c r="O913" s="3" t="b">
        <f>AND(Table1689106[[#This Row],[Measured Value]]&gt;Table1689106[[#This Row],[Mean Value]],D912&gt;E912,D911&gt;E911,D910&gt;E910,D909&gt;E909,D908&gt;E908,D907&gt;E907,D906&gt;E906)</f>
        <v>0</v>
      </c>
      <c r="P913" s="3" t="b">
        <f>AND(Table1689106[[#This Row],[Measured Value]]&lt;Table1689106[[#This Row],[Mean Value]],D912&lt;E912,D911&lt;E911,D910&lt;E910,D909&lt;E909,D908&lt;E908,D907&lt;E907,D906&lt;E906)</f>
        <v>0</v>
      </c>
      <c r="Q913" s="3" t="b">
        <f>AND(Table1689106[[#This Row],[Measured Value]]&gt;E912,E912&gt;E911,E911&gt;E910,E910&gt;E909,E909&gt;E908)</f>
        <v>0</v>
      </c>
      <c r="R913" s="3" t="b">
        <f>AND(Table1689106[[#This Row],[Measured Value]]&lt;E912,E912&lt;E911,E911&lt;E910,E910&lt;E909,E909&lt;E908)</f>
        <v>0</v>
      </c>
      <c r="S913" s="3" t="b">
        <f>AND(Table1689106[[#This Row],[Measured Value]]&gt;E912,E912&lt;E911,E911&gt;E910,E910&lt;E909,E909&gt;E908,E908&lt;E907,E907&gt;E906,E906&lt;E905,E905&gt;E904,E904&lt;E903,E903&gt;E902,E902&lt;E901,E901&gt;E900)</f>
        <v>0</v>
      </c>
      <c r="T913" s="3" t="b">
        <f>AND(Table1689106[[#This Row],[Measured Value]]&lt;F912,F912&gt;F911,F911&lt;F910,F910&gt;F909,F909&lt;F908,F908&gt;F907,F907&lt;F906,F906&gt;F905,F905&lt;F904,F904&gt;F903,F903&lt;F902,F902&gt;F901,F901&lt;F900)</f>
        <v>0</v>
      </c>
    </row>
    <row r="914" spans="1:20" x14ac:dyDescent="0.25">
      <c r="A914" s="2">
        <v>43403</v>
      </c>
      <c r="B914" s="17">
        <v>1038</v>
      </c>
      <c r="C914" s="21" t="s">
        <v>31</v>
      </c>
      <c r="D914" s="25">
        <v>3.52</v>
      </c>
      <c r="E914" s="22">
        <f>'[1]pH meter #2__083118AM'!$O$2</f>
        <v>3.5073563535911592</v>
      </c>
      <c r="F9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43403.443055555559</v>
      </c>
      <c r="G914" s="6">
        <f>Table1689106[[#This Row],[Mean Value]]+$V$2</f>
        <v>3.527303060242065</v>
      </c>
      <c r="H914" s="6">
        <f>Table1689106[[#This Row],[Mean Value]]-$V$2</f>
        <v>3.4874096469402533</v>
      </c>
      <c r="I914" s="26">
        <f>Table1689106[[#This Row],[Mean Value]]+$W$2</f>
        <v>3.5472497668929703</v>
      </c>
      <c r="J914" s="26">
        <f>Table1689106[[#This Row],[Mean Value]]-($W$2)</f>
        <v>3.467462940289348</v>
      </c>
      <c r="K914" s="8">
        <f>Table1689106[[#This Row],[Mean Value]]+$X$2</f>
        <v>3.5671964735438761</v>
      </c>
      <c r="L914" s="9">
        <f>Table1689106[[#This Row],[Mean Value]]-$X$2</f>
        <v>3.4475162336384422</v>
      </c>
      <c r="M914" s="23" t="str">
        <f t="array" ref="M914">IF(OR(D914&lt;$AF$2, D914&gt;$AE$2), "Yes", "No")</f>
        <v>No</v>
      </c>
      <c r="N914" s="3"/>
      <c r="O914" s="3" t="b">
        <f>AND(Table1689106[[#This Row],[Measured Value]]&gt;Table1689106[[#This Row],[Mean Value]],D913&gt;E913,D912&gt;E912,D911&gt;E911,D910&gt;E910,D909&gt;E909,D908&gt;E908,D907&gt;E907)</f>
        <v>0</v>
      </c>
      <c r="P914" s="3" t="b">
        <f>AND(Table1689106[[#This Row],[Measured Value]]&lt;Table1689106[[#This Row],[Mean Value]],D913&lt;E913,D912&lt;E912,D911&lt;E911,D910&lt;E910,D909&lt;E909,D908&lt;E908,D907&lt;E907)</f>
        <v>0</v>
      </c>
      <c r="Q914" s="3" t="b">
        <f>AND(Table1689106[[#This Row],[Measured Value]]&gt;E913,E913&gt;E912,E912&gt;E911,E911&gt;E910,E910&gt;E909)</f>
        <v>0</v>
      </c>
      <c r="R914" s="3" t="b">
        <f>AND(Table1689106[[#This Row],[Measured Value]]&lt;E913,E913&lt;E912,E912&lt;E911,E911&lt;E910,E910&lt;E909)</f>
        <v>0</v>
      </c>
      <c r="S914" s="3" t="b">
        <f>AND(Table1689106[[#This Row],[Measured Value]]&gt;E913,E913&lt;E912,E912&gt;E911,E911&lt;E910,E910&gt;E909,E909&lt;E908,E908&gt;E907,E907&lt;E906,E906&gt;E905,E905&lt;E904,E904&gt;E903,E903&lt;E902,E902&gt;E901)</f>
        <v>0</v>
      </c>
      <c r="T914" s="3" t="b">
        <f>AND(Table1689106[[#This Row],[Measured Value]]&lt;F913,F913&gt;F912,F912&lt;F911,F911&gt;F910,F910&lt;F909,F909&gt;F908,F908&lt;F907,F907&gt;F906,F906&lt;F905,F905&gt;F904,F904&lt;F903,F903&gt;F902,F902&lt;F901)</f>
        <v>0</v>
      </c>
    </row>
    <row r="915" spans="1:20" x14ac:dyDescent="0.25">
      <c r="A915" s="2">
        <v>43403</v>
      </c>
      <c r="B915" s="17">
        <v>1107</v>
      </c>
      <c r="C915" s="21" t="s">
        <v>31</v>
      </c>
      <c r="D915" s="25">
        <v>3.52</v>
      </c>
      <c r="E915" s="22">
        <f>'[1]pH meter #2__083118AM'!$O$2</f>
        <v>3.5073563535911592</v>
      </c>
      <c r="F9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43403.463194444441</v>
      </c>
      <c r="G915" s="6">
        <f>Table1689106[[#This Row],[Mean Value]]+$V$2</f>
        <v>3.527303060242065</v>
      </c>
      <c r="H915" s="6">
        <f>Table1689106[[#This Row],[Mean Value]]-$V$2</f>
        <v>3.4874096469402533</v>
      </c>
      <c r="I915" s="26">
        <f>Table1689106[[#This Row],[Mean Value]]+$W$2</f>
        <v>3.5472497668929703</v>
      </c>
      <c r="J915" s="26">
        <f>Table1689106[[#This Row],[Mean Value]]-($W$2)</f>
        <v>3.467462940289348</v>
      </c>
      <c r="K915" s="8">
        <f>Table1689106[[#This Row],[Mean Value]]+$X$2</f>
        <v>3.5671964735438761</v>
      </c>
      <c r="L915" s="9">
        <f>Table1689106[[#This Row],[Mean Value]]-$X$2</f>
        <v>3.4475162336384422</v>
      </c>
      <c r="M915" s="23" t="str">
        <f t="array" ref="M915">IF(OR(D915&lt;$AF$2, D915&gt;$AE$2), "Yes", "No")</f>
        <v>No</v>
      </c>
      <c r="N915" s="3"/>
      <c r="O915" s="3" t="b">
        <f>AND(Table1689106[[#This Row],[Measured Value]]&gt;Table1689106[[#This Row],[Mean Value]],D914&gt;E914,D913&gt;E913,D912&gt;E912,D911&gt;E911,D910&gt;E910,D909&gt;E909,D908&gt;E908)</f>
        <v>1</v>
      </c>
      <c r="P915" s="3" t="b">
        <f>AND(Table1689106[[#This Row],[Measured Value]]&lt;Table1689106[[#This Row],[Mean Value]],D914&lt;E914,D913&lt;E913,D912&lt;E912,D911&lt;E911,D910&lt;E910,D909&lt;E909,D908&lt;E908)</f>
        <v>0</v>
      </c>
      <c r="Q915" s="3" t="b">
        <f>AND(Table1689106[[#This Row],[Measured Value]]&gt;E914,E914&gt;E913,E913&gt;E912,E912&gt;E911,E911&gt;E910)</f>
        <v>0</v>
      </c>
      <c r="R915" s="3" t="b">
        <f>AND(Table1689106[[#This Row],[Measured Value]]&lt;E914,E914&lt;E913,E913&lt;E912,E912&lt;E911,E911&lt;E910)</f>
        <v>0</v>
      </c>
      <c r="S915" s="3" t="b">
        <f>AND(Table1689106[[#This Row],[Measured Value]]&gt;E914,E914&lt;E913,E913&gt;E912,E912&lt;E911,E911&gt;E910,E910&lt;E909,E909&gt;E908,E908&lt;E907,E907&gt;E906,E906&lt;E905,E905&gt;E904,E904&lt;E903,E903&gt;E902)</f>
        <v>0</v>
      </c>
      <c r="T915" s="3" t="b">
        <f>AND(Table1689106[[#This Row],[Measured Value]]&lt;F914,F914&gt;F913,F913&lt;F912,F912&gt;F911,F911&lt;F910,F910&gt;F909,F909&lt;F908,F908&gt;F907,F907&lt;F906,F906&gt;F905,F905&lt;F904,F904&gt;F903,F903&lt;F902)</f>
        <v>0</v>
      </c>
    </row>
    <row r="916" spans="1:20" x14ac:dyDescent="0.25">
      <c r="A916" s="2">
        <v>43403</v>
      </c>
      <c r="B916" s="17">
        <v>1153</v>
      </c>
      <c r="C916" s="21" t="s">
        <v>51</v>
      </c>
      <c r="D916" s="25">
        <v>3.52</v>
      </c>
      <c r="E916" s="22">
        <f>'[1]pH meter #2__083118AM'!$O$2</f>
        <v>3.5073563535911592</v>
      </c>
      <c r="F9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43403.495138888888</v>
      </c>
      <c r="G916" s="6">
        <f>Table1689106[[#This Row],[Mean Value]]+$V$2</f>
        <v>3.527303060242065</v>
      </c>
      <c r="H916" s="6">
        <f>Table1689106[[#This Row],[Mean Value]]-$V$2</f>
        <v>3.4874096469402533</v>
      </c>
      <c r="I916" s="26">
        <f>Table1689106[[#This Row],[Mean Value]]+$W$2</f>
        <v>3.5472497668929703</v>
      </c>
      <c r="J916" s="26">
        <f>Table1689106[[#This Row],[Mean Value]]-($W$2)</f>
        <v>3.467462940289348</v>
      </c>
      <c r="K916" s="8">
        <f>Table1689106[[#This Row],[Mean Value]]+$X$2</f>
        <v>3.5671964735438761</v>
      </c>
      <c r="L916" s="9">
        <f>Table1689106[[#This Row],[Mean Value]]-$X$2</f>
        <v>3.4475162336384422</v>
      </c>
      <c r="M916" s="23" t="str">
        <f t="array" ref="M916">IF(OR(D916&lt;$AF$2, D916&gt;$AE$2), "Yes", "No")</f>
        <v>No</v>
      </c>
      <c r="N916" s="3"/>
      <c r="O916" s="3" t="b">
        <f>AND(Table1689106[[#This Row],[Measured Value]]&gt;Table1689106[[#This Row],[Mean Value]],D915&gt;E915,D914&gt;E914,D913&gt;E913,D912&gt;E912,D911&gt;E911,D910&gt;E910,D909&gt;E909)</f>
        <v>1</v>
      </c>
      <c r="P916" s="3" t="b">
        <f>AND(Table1689106[[#This Row],[Measured Value]]&lt;Table1689106[[#This Row],[Mean Value]],D915&lt;E915,D914&lt;E914,D913&lt;E913,D912&lt;E912,D911&lt;E911,D910&lt;E910,D909&lt;E909)</f>
        <v>0</v>
      </c>
      <c r="Q916" s="3" t="b">
        <f>AND(Table1689106[[#This Row],[Measured Value]]&gt;E915,E915&gt;E914,E914&gt;E913,E913&gt;E912,E912&gt;E911)</f>
        <v>0</v>
      </c>
      <c r="R916" s="3" t="b">
        <f>AND(Table1689106[[#This Row],[Measured Value]]&lt;E915,E915&lt;E914,E914&lt;E913,E913&lt;E912,E912&lt;E911)</f>
        <v>0</v>
      </c>
      <c r="S916" s="3" t="b">
        <f>AND(Table1689106[[#This Row],[Measured Value]]&gt;E915,E915&lt;E914,E914&gt;E913,E913&lt;E912,E912&gt;E911,E911&lt;E910,E910&gt;E909,E909&lt;E908,E908&gt;E907,E907&lt;E906,E906&gt;E905,E905&lt;E904,E904&gt;E903)</f>
        <v>0</v>
      </c>
      <c r="T916" s="3" t="b">
        <f>AND(Table1689106[[#This Row],[Measured Value]]&lt;F915,F915&gt;F914,F914&lt;F913,F913&gt;F912,F912&lt;F911,F911&gt;F910,F910&lt;F909,F909&gt;F908,F908&lt;F907,F907&gt;F906,F906&lt;F905,F905&gt;F904,F904&lt;F903)</f>
        <v>0</v>
      </c>
    </row>
    <row r="917" spans="1:20" x14ac:dyDescent="0.25">
      <c r="A917" s="2">
        <v>43403</v>
      </c>
      <c r="B917" s="17">
        <v>1203</v>
      </c>
      <c r="C917" s="21" t="s">
        <v>26</v>
      </c>
      <c r="D917" s="25">
        <v>3.51</v>
      </c>
      <c r="E917" s="22">
        <f>'[1]pH meter #2__083118AM'!$O$2</f>
        <v>3.5073563535911592</v>
      </c>
      <c r="F9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43403.502083333333</v>
      </c>
      <c r="G917" s="6">
        <f>Table1689106[[#This Row],[Mean Value]]+$V$2</f>
        <v>3.527303060242065</v>
      </c>
      <c r="H917" s="6">
        <f>Table1689106[[#This Row],[Mean Value]]-$V$2</f>
        <v>3.4874096469402533</v>
      </c>
      <c r="I917" s="26">
        <f>Table1689106[[#This Row],[Mean Value]]+$W$2</f>
        <v>3.5472497668929703</v>
      </c>
      <c r="J917" s="26">
        <f>Table1689106[[#This Row],[Mean Value]]-($W$2)</f>
        <v>3.467462940289348</v>
      </c>
      <c r="K917" s="8">
        <f>Table1689106[[#This Row],[Mean Value]]+$X$2</f>
        <v>3.5671964735438761</v>
      </c>
      <c r="L917" s="9">
        <f>Table1689106[[#This Row],[Mean Value]]-$X$2</f>
        <v>3.4475162336384422</v>
      </c>
      <c r="M917" s="23" t="str">
        <f t="array" ref="M917">IF(OR(D917&lt;$AF$2, D917&gt;$AE$2), "Yes", "No")</f>
        <v>No</v>
      </c>
      <c r="N917" s="3"/>
      <c r="O917" s="3" t="b">
        <f>AND(Table1689106[[#This Row],[Measured Value]]&gt;Table1689106[[#This Row],[Mean Value]],D916&gt;E916,D915&gt;E915,D914&gt;E914,D913&gt;E913,D912&gt;E912,D911&gt;E911,D910&gt;E910)</f>
        <v>1</v>
      </c>
      <c r="P917" s="3" t="b">
        <f>AND(Table1689106[[#This Row],[Measured Value]]&lt;Table1689106[[#This Row],[Mean Value]],D916&lt;E916,D915&lt;E915,D914&lt;E914,D913&lt;E913,D912&lt;E912,D911&lt;E911,D910&lt;E910)</f>
        <v>0</v>
      </c>
      <c r="Q917" s="3" t="b">
        <f>AND(Table1689106[[#This Row],[Measured Value]]&gt;E916,E916&gt;E915,E915&gt;E914,E914&gt;E913,E913&gt;E912)</f>
        <v>0</v>
      </c>
      <c r="R917" s="3" t="b">
        <f>AND(Table1689106[[#This Row],[Measured Value]]&lt;E916,E916&lt;E915,E915&lt;E914,E914&lt;E913,E913&lt;E912)</f>
        <v>0</v>
      </c>
      <c r="S917" s="3" t="b">
        <f>AND(Table1689106[[#This Row],[Measured Value]]&gt;E916,E916&lt;E915,E915&gt;E914,E914&lt;E913,E913&gt;E912,E912&lt;E911,E911&gt;E910,E910&lt;E909,E909&gt;E908,E908&lt;E907,E907&gt;E906,E906&lt;E905,E905&gt;E904)</f>
        <v>0</v>
      </c>
      <c r="T917" s="3" t="b">
        <f>AND(Table1689106[[#This Row],[Measured Value]]&lt;F916,F916&gt;F915,F915&lt;F914,F914&gt;F913,F913&lt;F912,F912&gt;F911,F911&lt;F910,F910&gt;F909,F909&lt;F908,F908&gt;F907,F907&lt;F906,F906&gt;F905,F905&lt;F904)</f>
        <v>0</v>
      </c>
    </row>
    <row r="918" spans="1:20" x14ac:dyDescent="0.25">
      <c r="A918" s="2">
        <v>43403</v>
      </c>
      <c r="B918" s="17">
        <v>1254</v>
      </c>
      <c r="C918" s="21" t="s">
        <v>34</v>
      </c>
      <c r="D918" s="25">
        <v>3.51</v>
      </c>
      <c r="E918" s="22">
        <f>'[1]pH meter #2__083118AM'!$O$2</f>
        <v>3.5073563535911592</v>
      </c>
      <c r="F9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43403.537499999999</v>
      </c>
      <c r="G918" s="6">
        <f>Table1689106[[#This Row],[Mean Value]]+$V$2</f>
        <v>3.527303060242065</v>
      </c>
      <c r="H918" s="6">
        <f>Table1689106[[#This Row],[Mean Value]]-$V$2</f>
        <v>3.4874096469402533</v>
      </c>
      <c r="I918" s="26">
        <f>Table1689106[[#This Row],[Mean Value]]+$W$2</f>
        <v>3.5472497668929703</v>
      </c>
      <c r="J918" s="26">
        <f>Table1689106[[#This Row],[Mean Value]]-($W$2)</f>
        <v>3.467462940289348</v>
      </c>
      <c r="K918" s="8">
        <f>Table1689106[[#This Row],[Mean Value]]+$X$2</f>
        <v>3.5671964735438761</v>
      </c>
      <c r="L918" s="9">
        <f>Table1689106[[#This Row],[Mean Value]]-$X$2</f>
        <v>3.4475162336384422</v>
      </c>
      <c r="M918" s="23" t="str">
        <f t="array" ref="M918">IF(OR(D918&lt;$AF$2, D918&gt;$AE$2), "Yes", "No")</f>
        <v>No</v>
      </c>
      <c r="N918" s="3"/>
      <c r="O918" s="3" t="b">
        <f>AND(Table1689106[[#This Row],[Measured Value]]&gt;Table1689106[[#This Row],[Mean Value]],D917&gt;E917,D916&gt;E916,D915&gt;E915,D914&gt;E914,D913&gt;E913,D912&gt;E912,D911&gt;E911)</f>
        <v>1</v>
      </c>
      <c r="P918" s="3" t="b">
        <f>AND(Table1689106[[#This Row],[Measured Value]]&lt;Table1689106[[#This Row],[Mean Value]],D917&lt;E917,D916&lt;E916,D915&lt;E915,D914&lt;E914,D913&lt;E913,D912&lt;E912,D911&lt;E911)</f>
        <v>0</v>
      </c>
      <c r="Q918" s="3" t="b">
        <f>AND(Table1689106[[#This Row],[Measured Value]]&gt;E917,E917&gt;E916,E916&gt;E915,E915&gt;E914,E914&gt;E913)</f>
        <v>0</v>
      </c>
      <c r="R918" s="3" t="b">
        <f>AND(Table1689106[[#This Row],[Measured Value]]&lt;E917,E917&lt;E916,E916&lt;E915,E915&lt;E914,E914&lt;E913)</f>
        <v>0</v>
      </c>
      <c r="S918" s="3" t="b">
        <f>AND(Table1689106[[#This Row],[Measured Value]]&gt;E917,E917&lt;E916,E916&gt;E915,E915&lt;E914,E914&gt;E913,E913&lt;E912,E912&gt;E911,E911&lt;E910,E910&gt;E909,E909&lt;E908,E908&gt;E907,E907&lt;E906,E906&gt;E905)</f>
        <v>0</v>
      </c>
      <c r="T918" s="3" t="b">
        <f>AND(Table1689106[[#This Row],[Measured Value]]&lt;F917,F917&gt;F916,F916&lt;F915,F915&gt;F914,F914&lt;F913,F913&gt;F912,F912&lt;F911,F911&gt;F910,F910&lt;F909,F909&gt;F908,F908&lt;F907,F907&gt;F906,F906&lt;F905)</f>
        <v>0</v>
      </c>
    </row>
    <row r="919" spans="1:20" x14ac:dyDescent="0.25">
      <c r="A919" s="2">
        <v>43403</v>
      </c>
      <c r="B919" s="17">
        <v>1334</v>
      </c>
      <c r="C919" s="21" t="s">
        <v>31</v>
      </c>
      <c r="D919" s="25">
        <v>3.51</v>
      </c>
      <c r="E919" s="22">
        <f>'[1]pH meter #2__083118AM'!$O$2</f>
        <v>3.5073563535911592</v>
      </c>
      <c r="F9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43403.56527777778</v>
      </c>
      <c r="G919" s="6">
        <f>Table1689106[[#This Row],[Mean Value]]+$V$2</f>
        <v>3.527303060242065</v>
      </c>
      <c r="H919" s="6">
        <f>Table1689106[[#This Row],[Mean Value]]-$V$2</f>
        <v>3.4874096469402533</v>
      </c>
      <c r="I919" s="26">
        <f>Table1689106[[#This Row],[Mean Value]]+$W$2</f>
        <v>3.5472497668929703</v>
      </c>
      <c r="J919" s="26">
        <f>Table1689106[[#This Row],[Mean Value]]-($W$2)</f>
        <v>3.467462940289348</v>
      </c>
      <c r="K919" s="8">
        <f>Table1689106[[#This Row],[Mean Value]]+$X$2</f>
        <v>3.5671964735438761</v>
      </c>
      <c r="L919" s="9">
        <f>Table1689106[[#This Row],[Mean Value]]-$X$2</f>
        <v>3.4475162336384422</v>
      </c>
      <c r="M919" s="23" t="str">
        <f t="array" ref="M919">IF(OR(D919&lt;$AF$2, D919&gt;$AE$2), "Yes", "No")</f>
        <v>No</v>
      </c>
      <c r="N919" s="3"/>
      <c r="O919" s="3" t="b">
        <f>AND(Table1689106[[#This Row],[Measured Value]]&gt;Table1689106[[#This Row],[Mean Value]],D918&gt;E918,D917&gt;E917,D916&gt;E916,D915&gt;E915,D914&gt;E914,D913&gt;E913,D912&gt;E912)</f>
        <v>1</v>
      </c>
      <c r="P919" s="3" t="b">
        <f>AND(Table1689106[[#This Row],[Measured Value]]&lt;Table1689106[[#This Row],[Mean Value]],D918&lt;E918,D917&lt;E917,D916&lt;E916,D915&lt;E915,D914&lt;E914,D913&lt;E913,D912&lt;E912)</f>
        <v>0</v>
      </c>
      <c r="Q919" s="3" t="b">
        <f>AND(Table1689106[[#This Row],[Measured Value]]&gt;E918,E918&gt;E917,E917&gt;E916,E916&gt;E915,E915&gt;E914)</f>
        <v>0</v>
      </c>
      <c r="R919" s="3" t="b">
        <f>AND(Table1689106[[#This Row],[Measured Value]]&lt;E918,E918&lt;E917,E917&lt;E916,E916&lt;E915,E915&lt;E914)</f>
        <v>0</v>
      </c>
      <c r="S919" s="3" t="b">
        <f>AND(Table1689106[[#This Row],[Measured Value]]&gt;E918,E918&lt;E917,E917&gt;E916,E916&lt;E915,E915&gt;E914,E914&lt;E913,E913&gt;E912,E912&lt;E911,E911&gt;E910,E910&lt;E909,E909&gt;E908,E908&lt;E907,E907&gt;E906)</f>
        <v>0</v>
      </c>
      <c r="T919" s="3" t="b">
        <f>AND(Table1689106[[#This Row],[Measured Value]]&lt;F918,F918&gt;F917,F917&lt;F916,F916&gt;F915,F915&lt;F914,F914&gt;F913,F913&lt;F912,F912&gt;F911,F911&lt;F910,F910&gt;F909,F909&lt;F908,F908&gt;F907,F907&lt;F906)</f>
        <v>0</v>
      </c>
    </row>
    <row r="920" spans="1:20" x14ac:dyDescent="0.25">
      <c r="A920" s="2">
        <v>43403</v>
      </c>
      <c r="B920" s="17">
        <v>1345</v>
      </c>
      <c r="C920" s="21" t="s">
        <v>30</v>
      </c>
      <c r="D920" s="25">
        <v>3.5</v>
      </c>
      <c r="E920" s="22">
        <f>'[1]pH meter #2__083118AM'!$O$2</f>
        <v>3.5073563535911592</v>
      </c>
      <c r="F9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43403.572916666664</v>
      </c>
      <c r="G920" s="6">
        <f>Table1689106[[#This Row],[Mean Value]]+$V$2</f>
        <v>3.527303060242065</v>
      </c>
      <c r="H920" s="6">
        <f>Table1689106[[#This Row],[Mean Value]]-$V$2</f>
        <v>3.4874096469402533</v>
      </c>
      <c r="I920" s="26">
        <f>Table1689106[[#This Row],[Mean Value]]+$W$2</f>
        <v>3.5472497668929703</v>
      </c>
      <c r="J920" s="26">
        <f>Table1689106[[#This Row],[Mean Value]]-($W$2)</f>
        <v>3.467462940289348</v>
      </c>
      <c r="K920" s="8">
        <f>Table1689106[[#This Row],[Mean Value]]+$X$2</f>
        <v>3.5671964735438761</v>
      </c>
      <c r="L920" s="9">
        <f>Table1689106[[#This Row],[Mean Value]]-$X$2</f>
        <v>3.4475162336384422</v>
      </c>
      <c r="M920" s="23" t="str">
        <f t="array" ref="M920">IF(OR(D920&lt;$AF$2, D920&gt;$AE$2), "Yes", "No")</f>
        <v>No</v>
      </c>
      <c r="N920" s="3"/>
      <c r="O920" s="3" t="b">
        <f>AND(Table1689106[[#This Row],[Measured Value]]&gt;Table1689106[[#This Row],[Mean Value]],D919&gt;E919,D918&gt;E918,D917&gt;E917,D916&gt;E916,D915&gt;E915,D914&gt;E914,D913&gt;E913)</f>
        <v>0</v>
      </c>
      <c r="P920" s="3" t="b">
        <f>AND(Table1689106[[#This Row],[Measured Value]]&lt;Table1689106[[#This Row],[Mean Value]],D919&lt;E919,D918&lt;E918,D917&lt;E917,D916&lt;E916,D915&lt;E915,D914&lt;E914,D913&lt;E913)</f>
        <v>0</v>
      </c>
      <c r="Q920" s="3" t="b">
        <f>AND(Table1689106[[#This Row],[Measured Value]]&gt;E919,E919&gt;E918,E918&gt;E917,E917&gt;E916,E916&gt;E915)</f>
        <v>0</v>
      </c>
      <c r="R920" s="3" t="b">
        <f>AND(Table1689106[[#This Row],[Measured Value]]&lt;E919,E919&lt;E918,E918&lt;E917,E917&lt;E916,E916&lt;E915)</f>
        <v>0</v>
      </c>
      <c r="S920" s="3" t="b">
        <f>AND(Table1689106[[#This Row],[Measured Value]]&gt;E919,E919&lt;E918,E918&gt;E917,E917&lt;E916,E916&gt;E915,E915&lt;E914,E914&gt;E913,E913&lt;E912,E912&gt;E911,E911&lt;E910,E910&gt;E909,E909&lt;E908,E908&gt;E907)</f>
        <v>0</v>
      </c>
      <c r="T920" s="3" t="b">
        <f>AND(Table1689106[[#This Row],[Measured Value]]&lt;F919,F919&gt;F918,F918&lt;F917,F917&gt;F916,F916&lt;F915,F915&gt;F914,F914&lt;F913,F913&gt;F912,F912&lt;F911,F911&gt;F910,F910&lt;F909,F909&gt;F908,F908&lt;F907)</f>
        <v>0</v>
      </c>
    </row>
    <row r="921" spans="1:20" x14ac:dyDescent="0.25">
      <c r="A921" s="2">
        <v>43403</v>
      </c>
      <c r="B921" s="17">
        <v>1352</v>
      </c>
      <c r="C921" s="21" t="s">
        <v>31</v>
      </c>
      <c r="D921" s="25">
        <v>3.5</v>
      </c>
      <c r="E921" s="22">
        <f>'[1]pH meter #2__083118AM'!$O$2</f>
        <v>3.5073563535911592</v>
      </c>
      <c r="F9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43403.577777777777</v>
      </c>
      <c r="G921" s="6">
        <f>Table1689106[[#This Row],[Mean Value]]+$V$2</f>
        <v>3.527303060242065</v>
      </c>
      <c r="H921" s="6">
        <f>Table1689106[[#This Row],[Mean Value]]-$V$2</f>
        <v>3.4874096469402533</v>
      </c>
      <c r="I921" s="26">
        <f>Table1689106[[#This Row],[Mean Value]]+$W$2</f>
        <v>3.5472497668929703</v>
      </c>
      <c r="J921" s="26">
        <f>Table1689106[[#This Row],[Mean Value]]-($W$2)</f>
        <v>3.467462940289348</v>
      </c>
      <c r="K921" s="8">
        <f>Table1689106[[#This Row],[Mean Value]]+$X$2</f>
        <v>3.5671964735438761</v>
      </c>
      <c r="L921" s="9">
        <f>Table1689106[[#This Row],[Mean Value]]-$X$2</f>
        <v>3.4475162336384422</v>
      </c>
      <c r="M921" s="23" t="str">
        <f t="array" ref="M921">IF(OR(D921&lt;$AF$2, D921&gt;$AE$2), "Yes", "No")</f>
        <v>No</v>
      </c>
      <c r="N921" s="3"/>
      <c r="O921" s="3" t="b">
        <f>AND(Table1689106[[#This Row],[Measured Value]]&gt;Table1689106[[#This Row],[Mean Value]],D920&gt;E920,D919&gt;E919,D918&gt;E918,D917&gt;E917,D916&gt;E916,D915&gt;E915,D914&gt;E914)</f>
        <v>0</v>
      </c>
      <c r="P921" s="3" t="b">
        <f>AND(Table1689106[[#This Row],[Measured Value]]&lt;Table1689106[[#This Row],[Mean Value]],D920&lt;E920,D919&lt;E919,D918&lt;E918,D917&lt;E917,D916&lt;E916,D915&lt;E915,D914&lt;E914)</f>
        <v>0</v>
      </c>
      <c r="Q921" s="3" t="b">
        <f>AND(Table1689106[[#This Row],[Measured Value]]&gt;E920,E920&gt;E919,E919&gt;E918,E918&gt;E917,E917&gt;E916)</f>
        <v>0</v>
      </c>
      <c r="R921" s="3" t="b">
        <f>AND(Table1689106[[#This Row],[Measured Value]]&lt;E920,E920&lt;E919,E919&lt;E918,E918&lt;E917,E917&lt;E916)</f>
        <v>0</v>
      </c>
      <c r="S921" s="3" t="b">
        <f>AND(Table1689106[[#This Row],[Measured Value]]&gt;E920,E920&lt;E919,E919&gt;E918,E918&lt;E917,E917&gt;E916,E916&lt;E915,E915&gt;E914,E914&lt;E913,E913&gt;E912,E912&lt;E911,E911&gt;E910,E910&lt;E909,E909&gt;E908)</f>
        <v>0</v>
      </c>
      <c r="T921" s="3" t="b">
        <f>AND(Table1689106[[#This Row],[Measured Value]]&lt;F920,F920&gt;F919,F919&lt;F918,F918&gt;F917,F917&lt;F916,F916&gt;F915,F915&lt;F914,F914&gt;F913,F913&lt;F912,F912&gt;F911,F911&lt;F910,F910&gt;F909,F909&lt;F908)</f>
        <v>0</v>
      </c>
    </row>
    <row r="922" spans="1:20" x14ac:dyDescent="0.25">
      <c r="A922" s="2">
        <v>43403</v>
      </c>
      <c r="B922" s="17">
        <v>1403</v>
      </c>
      <c r="C922" s="21" t="s">
        <v>31</v>
      </c>
      <c r="D922" s="25">
        <v>3.48</v>
      </c>
      <c r="E922" s="22">
        <f>'[1]pH meter #2__083118AM'!$O$2</f>
        <v>3.5073563535911592</v>
      </c>
      <c r="F9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43403.585416666669</v>
      </c>
      <c r="G922" s="6">
        <f>Table1689106[[#This Row],[Mean Value]]+$V$2</f>
        <v>3.527303060242065</v>
      </c>
      <c r="H922" s="6">
        <f>Table1689106[[#This Row],[Mean Value]]-$V$2</f>
        <v>3.4874096469402533</v>
      </c>
      <c r="I922" s="26">
        <f>Table1689106[[#This Row],[Mean Value]]+$W$2</f>
        <v>3.5472497668929703</v>
      </c>
      <c r="J922" s="26">
        <f>Table1689106[[#This Row],[Mean Value]]-($W$2)</f>
        <v>3.467462940289348</v>
      </c>
      <c r="K922" s="8">
        <f>Table1689106[[#This Row],[Mean Value]]+$X$2</f>
        <v>3.5671964735438761</v>
      </c>
      <c r="L922" s="9">
        <f>Table1689106[[#This Row],[Mean Value]]-$X$2</f>
        <v>3.4475162336384422</v>
      </c>
      <c r="M922" s="23" t="str">
        <f t="array" ref="M922">IF(OR(D922&lt;$AF$2, D922&gt;$AE$2), "Yes", "No")</f>
        <v>No</v>
      </c>
      <c r="N922" s="3"/>
      <c r="O922" s="3" t="b">
        <f>AND(Table1689106[[#This Row],[Measured Value]]&gt;Table1689106[[#This Row],[Mean Value]],D921&gt;E921,D920&gt;E920,D919&gt;E919,D918&gt;E918,D917&gt;E917,D916&gt;E916,D915&gt;E915)</f>
        <v>0</v>
      </c>
      <c r="P922" s="3" t="b">
        <f>AND(Table1689106[[#This Row],[Measured Value]]&lt;Table1689106[[#This Row],[Mean Value]],D921&lt;E921,D920&lt;E920,D919&lt;E919,D918&lt;E918,D917&lt;E917,D916&lt;E916,D915&lt;E915)</f>
        <v>0</v>
      </c>
      <c r="Q922" s="3" t="b">
        <f>AND(Table1689106[[#This Row],[Measured Value]]&gt;E921,E921&gt;E920,E920&gt;E919,E919&gt;E918,E918&gt;E917)</f>
        <v>0</v>
      </c>
      <c r="R922" s="3" t="b">
        <f>AND(Table1689106[[#This Row],[Measured Value]]&lt;E921,E921&lt;E920,E920&lt;E919,E919&lt;E918,E918&lt;E917)</f>
        <v>0</v>
      </c>
      <c r="S922" s="3" t="b">
        <f>AND(Table1689106[[#This Row],[Measured Value]]&gt;E921,E921&lt;E920,E920&gt;E919,E919&lt;E918,E918&gt;E917,E917&lt;E916,E916&gt;E915,E915&lt;E914,E914&gt;E913,E913&lt;E912,E912&gt;E911,E911&lt;E910,E910&gt;E909)</f>
        <v>0</v>
      </c>
      <c r="T922" s="3" t="b">
        <f>AND(Table1689106[[#This Row],[Measured Value]]&lt;F921,F921&gt;F920,F920&lt;F919,F919&gt;F918,F918&lt;F917,F917&gt;F916,F916&lt;F915,F915&gt;F914,F914&lt;F913,F913&gt;F912,F912&lt;F911,F911&gt;F910,F910&lt;F909)</f>
        <v>0</v>
      </c>
    </row>
    <row r="923" spans="1:20" x14ac:dyDescent="0.25">
      <c r="A923" s="2">
        <v>43403</v>
      </c>
      <c r="B923" s="17">
        <v>1448</v>
      </c>
      <c r="C923" s="21" t="s">
        <v>51</v>
      </c>
      <c r="D923" s="25">
        <v>3.49</v>
      </c>
      <c r="E923" s="22">
        <f>'[1]pH meter #2__083118AM'!$O$2</f>
        <v>3.5073563535911592</v>
      </c>
      <c r="F9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43403.616666666669</v>
      </c>
      <c r="G923" s="6">
        <f>Table1689106[[#This Row],[Mean Value]]+$V$2</f>
        <v>3.527303060242065</v>
      </c>
      <c r="H923" s="6">
        <f>Table1689106[[#This Row],[Mean Value]]-$V$2</f>
        <v>3.4874096469402533</v>
      </c>
      <c r="I923" s="26">
        <f>Table1689106[[#This Row],[Mean Value]]+$W$2</f>
        <v>3.5472497668929703</v>
      </c>
      <c r="J923" s="26">
        <f>Table1689106[[#This Row],[Mean Value]]-($W$2)</f>
        <v>3.467462940289348</v>
      </c>
      <c r="K923" s="8">
        <f>Table1689106[[#This Row],[Mean Value]]+$X$2</f>
        <v>3.5671964735438761</v>
      </c>
      <c r="L923" s="9">
        <f>Table1689106[[#This Row],[Mean Value]]-$X$2</f>
        <v>3.4475162336384422</v>
      </c>
      <c r="M923" s="23" t="str">
        <f t="array" ref="M923">IF(OR(D923&lt;$AF$2, D923&gt;$AE$2), "Yes", "No")</f>
        <v>No</v>
      </c>
      <c r="N923" s="3"/>
      <c r="O923" s="3" t="b">
        <f>AND(Table1689106[[#This Row],[Measured Value]]&gt;Table1689106[[#This Row],[Mean Value]],D922&gt;E922,D921&gt;E921,D920&gt;E920,D919&gt;E919,D918&gt;E918,D917&gt;E917,D916&gt;E916)</f>
        <v>0</v>
      </c>
      <c r="P923" s="3" t="b">
        <f>AND(Table1689106[[#This Row],[Measured Value]]&lt;Table1689106[[#This Row],[Mean Value]],D922&lt;E922,D921&lt;E921,D920&lt;E920,D919&lt;E919,D918&lt;E918,D917&lt;E917,D916&lt;E916)</f>
        <v>0</v>
      </c>
      <c r="Q923" s="3" t="b">
        <f>AND(Table1689106[[#This Row],[Measured Value]]&gt;E922,E922&gt;E921,E921&gt;E920,E920&gt;E919,E919&gt;E918)</f>
        <v>0</v>
      </c>
      <c r="R923" s="3" t="b">
        <f>AND(Table1689106[[#This Row],[Measured Value]]&lt;E922,E922&lt;E921,E921&lt;E920,E920&lt;E919,E919&lt;E918)</f>
        <v>0</v>
      </c>
      <c r="S923" s="3" t="b">
        <f>AND(Table1689106[[#This Row],[Measured Value]]&gt;E922,E922&lt;E921,E921&gt;E920,E920&lt;E919,E919&gt;E918,E918&lt;E917,E917&gt;E916,E916&lt;E915,E915&gt;E914,E914&lt;E913,E913&gt;E912,E912&lt;E911,E911&gt;E910)</f>
        <v>0</v>
      </c>
      <c r="T923" s="3" t="b">
        <f>AND(Table1689106[[#This Row],[Measured Value]]&lt;F922,F922&gt;F921,F921&lt;F920,F920&gt;F919,F919&lt;F918,F918&gt;F917,F917&lt;F916,F916&gt;F915,F915&lt;F914,F914&gt;F913,F913&lt;F912,F912&gt;F911,F911&lt;F910)</f>
        <v>0</v>
      </c>
    </row>
    <row r="924" spans="1:20" x14ac:dyDescent="0.25">
      <c r="A924" s="2">
        <v>43403</v>
      </c>
      <c r="B924" s="17">
        <v>1517</v>
      </c>
      <c r="C924" s="21" t="s">
        <v>51</v>
      </c>
      <c r="D924" s="25">
        <v>3.49</v>
      </c>
      <c r="E924" s="22">
        <f>'[1]pH meter #2__083118AM'!$O$2</f>
        <v>3.5073563535911592</v>
      </c>
      <c r="F9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43403.636805555558</v>
      </c>
      <c r="G924" s="6">
        <f>Table1689106[[#This Row],[Mean Value]]+$V$2</f>
        <v>3.527303060242065</v>
      </c>
      <c r="H924" s="6">
        <f>Table1689106[[#This Row],[Mean Value]]-$V$2</f>
        <v>3.4874096469402533</v>
      </c>
      <c r="I924" s="26">
        <f>Table1689106[[#This Row],[Mean Value]]+$W$2</f>
        <v>3.5472497668929703</v>
      </c>
      <c r="J924" s="26">
        <f>Table1689106[[#This Row],[Mean Value]]-($W$2)</f>
        <v>3.467462940289348</v>
      </c>
      <c r="K924" s="8">
        <f>Table1689106[[#This Row],[Mean Value]]+$X$2</f>
        <v>3.5671964735438761</v>
      </c>
      <c r="L924" s="9">
        <f>Table1689106[[#This Row],[Mean Value]]-$X$2</f>
        <v>3.4475162336384422</v>
      </c>
      <c r="M924" s="23" t="str">
        <f t="array" ref="M924">IF(OR(D924&lt;$AF$2, D924&gt;$AE$2), "Yes", "No")</f>
        <v>No</v>
      </c>
      <c r="N924" s="3"/>
      <c r="O924" s="3" t="b">
        <f>AND(Table1689106[[#This Row],[Measured Value]]&gt;Table1689106[[#This Row],[Mean Value]],D923&gt;E923,D922&gt;E922,D921&gt;E921,D920&gt;E920,D919&gt;E919,D918&gt;E918,D917&gt;E917)</f>
        <v>0</v>
      </c>
      <c r="P924" s="3" t="b">
        <f>AND(Table1689106[[#This Row],[Measured Value]]&lt;Table1689106[[#This Row],[Mean Value]],D923&lt;E923,D922&lt;E922,D921&lt;E921,D920&lt;E920,D919&lt;E919,D918&lt;E918,D917&lt;E917)</f>
        <v>0</v>
      </c>
      <c r="Q924" s="3" t="b">
        <f>AND(Table1689106[[#This Row],[Measured Value]]&gt;E923,E923&gt;E922,E922&gt;E921,E921&gt;E920,E920&gt;E919)</f>
        <v>0</v>
      </c>
      <c r="R924" s="3" t="b">
        <f>AND(Table1689106[[#This Row],[Measured Value]]&lt;E923,E923&lt;E922,E922&lt;E921,E921&lt;E920,E920&lt;E919)</f>
        <v>0</v>
      </c>
      <c r="S924" s="3" t="b">
        <f>AND(Table1689106[[#This Row],[Measured Value]]&gt;E923,E923&lt;E922,E922&gt;E921,E921&lt;E920,E920&gt;E919,E919&lt;E918,E918&gt;E917,E917&lt;E916,E916&gt;E915,E915&lt;E914,E914&gt;E913,E913&lt;E912,E912&gt;E911)</f>
        <v>0</v>
      </c>
      <c r="T924" s="3" t="b">
        <f>AND(Table1689106[[#This Row],[Measured Value]]&lt;F923,F923&gt;F922,F922&lt;F921,F921&gt;F920,F920&lt;F919,F919&gt;F918,F918&lt;F917,F917&gt;F916,F916&lt;F915,F915&gt;F914,F914&lt;F913,F913&gt;F912,F912&lt;F911)</f>
        <v>0</v>
      </c>
    </row>
    <row r="925" spans="1:20" x14ac:dyDescent="0.25">
      <c r="A925" s="2">
        <v>43403</v>
      </c>
      <c r="B925" s="17">
        <v>1635</v>
      </c>
      <c r="C925" s="21" t="s">
        <v>54</v>
      </c>
      <c r="D925" s="25">
        <v>3.52</v>
      </c>
      <c r="E925" s="22">
        <f>'[1]pH meter #2__083118AM'!$O$2</f>
        <v>3.5073563535911592</v>
      </c>
      <c r="F9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43403.690972222219</v>
      </c>
      <c r="G925" s="6">
        <f>Table1689106[[#This Row],[Mean Value]]+$V$2</f>
        <v>3.527303060242065</v>
      </c>
      <c r="H925" s="6">
        <f>Table1689106[[#This Row],[Mean Value]]-$V$2</f>
        <v>3.4874096469402533</v>
      </c>
      <c r="I925" s="26">
        <f>Table1689106[[#This Row],[Mean Value]]+$W$2</f>
        <v>3.5472497668929703</v>
      </c>
      <c r="J925" s="26">
        <f>Table1689106[[#This Row],[Mean Value]]-($W$2)</f>
        <v>3.467462940289348</v>
      </c>
      <c r="K925" s="8">
        <f>Table1689106[[#This Row],[Mean Value]]+$X$2</f>
        <v>3.5671964735438761</v>
      </c>
      <c r="L925" s="9">
        <f>Table1689106[[#This Row],[Mean Value]]-$X$2</f>
        <v>3.4475162336384422</v>
      </c>
      <c r="M925" s="23" t="str">
        <f t="array" ref="M925">IF(OR(D925&lt;$AF$2, D925&gt;$AE$2), "Yes", "No")</f>
        <v>No</v>
      </c>
      <c r="N925" s="3"/>
      <c r="O925" s="3" t="b">
        <f>AND(Table1689106[[#This Row],[Measured Value]]&gt;Table1689106[[#This Row],[Mean Value]],D924&gt;E924,D923&gt;E923,D922&gt;E922,D921&gt;E921,D920&gt;E920,D919&gt;E919,D918&gt;E918)</f>
        <v>0</v>
      </c>
      <c r="P925" s="3" t="b">
        <f>AND(Table1689106[[#This Row],[Measured Value]]&lt;Table1689106[[#This Row],[Mean Value]],D924&lt;E924,D923&lt;E923,D922&lt;E922,D921&lt;E921,D920&lt;E920,D919&lt;E919,D918&lt;E918)</f>
        <v>0</v>
      </c>
      <c r="Q925" s="3" t="b">
        <f>AND(Table1689106[[#This Row],[Measured Value]]&gt;E924,E924&gt;E923,E923&gt;E922,E922&gt;E921,E921&gt;E920)</f>
        <v>0</v>
      </c>
      <c r="R925" s="3" t="b">
        <f>AND(Table1689106[[#This Row],[Measured Value]]&lt;E924,E924&lt;E923,E923&lt;E922,E922&lt;E921,E921&lt;E920)</f>
        <v>0</v>
      </c>
      <c r="S925" s="3" t="b">
        <f>AND(Table1689106[[#This Row],[Measured Value]]&gt;E924,E924&lt;E923,E923&gt;E922,E922&lt;E921,E921&gt;E920,E920&lt;E919,E919&gt;E918,E918&lt;E917,E917&gt;E916,E916&lt;E915,E915&gt;E914,E914&lt;E913,E913&gt;E912)</f>
        <v>0</v>
      </c>
      <c r="T925" s="3" t="b">
        <f>AND(Table1689106[[#This Row],[Measured Value]]&lt;F924,F924&gt;F923,F923&lt;F922,F922&gt;F921,F921&lt;F920,F920&gt;F919,F919&lt;F918,F918&gt;F917,F917&lt;F916,F916&gt;F915,F915&lt;F914,F914&gt;F913,F913&lt;F912)</f>
        <v>0</v>
      </c>
    </row>
    <row r="926" spans="1:20" x14ac:dyDescent="0.25">
      <c r="A926" s="2">
        <v>43403</v>
      </c>
      <c r="B926" s="17">
        <v>1656</v>
      </c>
      <c r="C926" s="21" t="s">
        <v>54</v>
      </c>
      <c r="D926" s="25">
        <v>3.52</v>
      </c>
      <c r="E926" s="22">
        <f>'[1]pH meter #2__083118AM'!$O$2</f>
        <v>3.5073563535911592</v>
      </c>
      <c r="F9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43403.705555555556</v>
      </c>
      <c r="G926" s="6">
        <f>Table1689106[[#This Row],[Mean Value]]+$V$2</f>
        <v>3.527303060242065</v>
      </c>
      <c r="H926" s="6">
        <f>Table1689106[[#This Row],[Mean Value]]-$V$2</f>
        <v>3.4874096469402533</v>
      </c>
      <c r="I926" s="26">
        <f>Table1689106[[#This Row],[Mean Value]]+$W$2</f>
        <v>3.5472497668929703</v>
      </c>
      <c r="J926" s="26">
        <f>Table1689106[[#This Row],[Mean Value]]-($W$2)</f>
        <v>3.467462940289348</v>
      </c>
      <c r="K926" s="8">
        <f>Table1689106[[#This Row],[Mean Value]]+$X$2</f>
        <v>3.5671964735438761</v>
      </c>
      <c r="L926" s="9">
        <f>Table1689106[[#This Row],[Mean Value]]-$X$2</f>
        <v>3.4475162336384422</v>
      </c>
      <c r="M926" s="23" t="str">
        <f t="array" ref="M926">IF(OR(D926&lt;$AF$2, D926&gt;$AE$2), "Yes", "No")</f>
        <v>No</v>
      </c>
      <c r="N926" s="3"/>
      <c r="O926" s="3" t="b">
        <f>AND(Table1689106[[#This Row],[Measured Value]]&gt;Table1689106[[#This Row],[Mean Value]],D925&gt;E925,D924&gt;E924,D923&gt;E923,D922&gt;E922,D921&gt;E921,D920&gt;E920,D919&gt;E919)</f>
        <v>0</v>
      </c>
      <c r="P926" s="3" t="b">
        <f>AND(Table1689106[[#This Row],[Measured Value]]&lt;Table1689106[[#This Row],[Mean Value]],D925&lt;E925,D924&lt;E924,D923&lt;E923,D922&lt;E922,D921&lt;E921,D920&lt;E920,D919&lt;E919)</f>
        <v>0</v>
      </c>
      <c r="Q926" s="3" t="b">
        <f>AND(Table1689106[[#This Row],[Measured Value]]&gt;E925,E925&gt;E924,E924&gt;E923,E923&gt;E922,E922&gt;E921)</f>
        <v>0</v>
      </c>
      <c r="R926" s="3" t="b">
        <f>AND(Table1689106[[#This Row],[Measured Value]]&lt;E925,E925&lt;E924,E924&lt;E923,E923&lt;E922,E922&lt;E921)</f>
        <v>0</v>
      </c>
      <c r="S926" s="3" t="b">
        <f>AND(Table1689106[[#This Row],[Measured Value]]&gt;E925,E925&lt;E924,E924&gt;E923,E923&lt;E922,E922&gt;E921,E921&lt;E920,E920&gt;E919,E919&lt;E918,E918&gt;E917,E917&lt;E916,E916&gt;E915,E915&lt;E914,E914&gt;E913)</f>
        <v>0</v>
      </c>
      <c r="T926" s="3" t="b">
        <f>AND(Table1689106[[#This Row],[Measured Value]]&lt;F925,F925&gt;F924,F924&lt;F923,F923&gt;F922,F922&lt;F921,F921&gt;F920,F920&lt;F919,F919&gt;F918,F918&lt;F917,F917&gt;F916,F916&lt;F915,F915&gt;F914,F914&lt;F913)</f>
        <v>0</v>
      </c>
    </row>
    <row r="927" spans="1:20" x14ac:dyDescent="0.25">
      <c r="A927" s="2">
        <v>43403</v>
      </c>
      <c r="B927" s="17">
        <v>1817</v>
      </c>
      <c r="C927" s="21" t="s">
        <v>51</v>
      </c>
      <c r="D927" s="25">
        <v>3.53</v>
      </c>
      <c r="E927" s="22">
        <f>'[1]pH meter #2__083118AM'!$O$2</f>
        <v>3.5073563535911592</v>
      </c>
      <c r="F9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43403.761805555558</v>
      </c>
      <c r="G927" s="6">
        <f>Table1689106[[#This Row],[Mean Value]]+$V$2</f>
        <v>3.527303060242065</v>
      </c>
      <c r="H927" s="6">
        <f>Table1689106[[#This Row],[Mean Value]]-$V$2</f>
        <v>3.4874096469402533</v>
      </c>
      <c r="I927" s="26">
        <f>Table1689106[[#This Row],[Mean Value]]+$W$2</f>
        <v>3.5472497668929703</v>
      </c>
      <c r="J927" s="26">
        <f>Table1689106[[#This Row],[Mean Value]]-($W$2)</f>
        <v>3.467462940289348</v>
      </c>
      <c r="K927" s="8">
        <f>Table1689106[[#This Row],[Mean Value]]+$X$2</f>
        <v>3.5671964735438761</v>
      </c>
      <c r="L927" s="9">
        <f>Table1689106[[#This Row],[Mean Value]]-$X$2</f>
        <v>3.4475162336384422</v>
      </c>
      <c r="M927" s="23" t="str">
        <f t="array" ref="M927">IF(OR(D927&lt;$AF$2, D927&gt;$AE$2), "Yes", "No")</f>
        <v>No</v>
      </c>
      <c r="N927" s="3"/>
      <c r="O927" s="3" t="b">
        <f>AND(Table1689106[[#This Row],[Measured Value]]&gt;Table1689106[[#This Row],[Mean Value]],D926&gt;E926,D925&gt;E925,D924&gt;E924,D923&gt;E923,D922&gt;E922,D921&gt;E921,D920&gt;E920)</f>
        <v>0</v>
      </c>
      <c r="P927" s="3" t="b">
        <f>AND(Table1689106[[#This Row],[Measured Value]]&lt;Table1689106[[#This Row],[Mean Value]],D926&lt;E926,D925&lt;E925,D924&lt;E924,D923&lt;E923,D922&lt;E922,D921&lt;E921,D920&lt;E920)</f>
        <v>0</v>
      </c>
      <c r="Q927" s="3" t="b">
        <f>AND(Table1689106[[#This Row],[Measured Value]]&gt;E926,E926&gt;E925,E925&gt;E924,E924&gt;E923,E923&gt;E922)</f>
        <v>0</v>
      </c>
      <c r="R927" s="3" t="b">
        <f>AND(Table1689106[[#This Row],[Measured Value]]&lt;E926,E926&lt;E925,E925&lt;E924,E924&lt;E923,E923&lt;E922)</f>
        <v>0</v>
      </c>
      <c r="S927" s="3" t="b">
        <f>AND(Table1689106[[#This Row],[Measured Value]]&gt;E926,E926&lt;E925,E925&gt;E924,E924&lt;E923,E923&gt;E922,E922&lt;E921,E921&gt;E920,E920&lt;E919,E919&gt;E918,E918&lt;E917,E917&gt;E916,E916&lt;E915,E915&gt;E914)</f>
        <v>0</v>
      </c>
      <c r="T927" s="3" t="b">
        <f>AND(Table1689106[[#This Row],[Measured Value]]&lt;F926,F926&gt;F925,F925&lt;F924,F924&gt;F923,F923&lt;F922,F922&gt;F921,F921&lt;F920,F920&gt;F919,F919&lt;F918,F918&gt;F917,F917&lt;F916,F916&gt;F915,F915&lt;F914)</f>
        <v>0</v>
      </c>
    </row>
    <row r="928" spans="1:20" x14ac:dyDescent="0.25">
      <c r="A928" s="2">
        <v>43403</v>
      </c>
      <c r="B928" s="17">
        <v>1844</v>
      </c>
      <c r="C928" s="21" t="s">
        <v>51</v>
      </c>
      <c r="D928" s="25">
        <v>3.52</v>
      </c>
      <c r="E928" s="22">
        <f>'[1]pH meter #2__083118AM'!$O$2</f>
        <v>3.5073563535911592</v>
      </c>
      <c r="F9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43403.780555555553</v>
      </c>
      <c r="G928" s="6">
        <f>Table1689106[[#This Row],[Mean Value]]+$V$2</f>
        <v>3.527303060242065</v>
      </c>
      <c r="H928" s="6">
        <f>Table1689106[[#This Row],[Mean Value]]-$V$2</f>
        <v>3.4874096469402533</v>
      </c>
      <c r="I928" s="26">
        <f>Table1689106[[#This Row],[Mean Value]]+$W$2</f>
        <v>3.5472497668929703</v>
      </c>
      <c r="J928" s="26">
        <f>Table1689106[[#This Row],[Mean Value]]-($W$2)</f>
        <v>3.467462940289348</v>
      </c>
      <c r="K928" s="8">
        <f>Table1689106[[#This Row],[Mean Value]]+$X$2</f>
        <v>3.5671964735438761</v>
      </c>
      <c r="L928" s="9">
        <f>Table1689106[[#This Row],[Mean Value]]-$X$2</f>
        <v>3.4475162336384422</v>
      </c>
      <c r="M928" s="23" t="str">
        <f t="array" ref="M928">IF(OR(D928&lt;$AF$2, D928&gt;$AE$2), "Yes", "No")</f>
        <v>No</v>
      </c>
      <c r="N928" s="3"/>
      <c r="O928" s="3" t="b">
        <f>AND(Table1689106[[#This Row],[Measured Value]]&gt;Table1689106[[#This Row],[Mean Value]],D927&gt;E927,D926&gt;E926,D925&gt;E925,D924&gt;E924,D923&gt;E923,D922&gt;E922,D921&gt;E921)</f>
        <v>0</v>
      </c>
      <c r="P928" s="3" t="b">
        <f>AND(Table1689106[[#This Row],[Measured Value]]&lt;Table1689106[[#This Row],[Mean Value]],D927&lt;E927,D926&lt;E926,D925&lt;E925,D924&lt;E924,D923&lt;E923,D922&lt;E922,D921&lt;E921)</f>
        <v>0</v>
      </c>
      <c r="Q928" s="3" t="b">
        <f>AND(Table1689106[[#This Row],[Measured Value]]&gt;E927,E927&gt;E926,E926&gt;E925,E925&gt;E924,E924&gt;E923)</f>
        <v>0</v>
      </c>
      <c r="R928" s="3" t="b">
        <f>AND(Table1689106[[#This Row],[Measured Value]]&lt;E927,E927&lt;E926,E926&lt;E925,E925&lt;E924,E924&lt;E923)</f>
        <v>0</v>
      </c>
      <c r="S928" s="3" t="b">
        <f>AND(Table1689106[[#This Row],[Measured Value]]&gt;E927,E927&lt;E926,E926&gt;E925,E925&lt;E924,E924&gt;E923,E923&lt;E922,E922&gt;E921,E921&lt;E920,E920&gt;E919,E919&lt;E918,E918&gt;E917,E917&lt;E916,E916&gt;E915)</f>
        <v>0</v>
      </c>
      <c r="T928" s="3" t="b">
        <f>AND(Table1689106[[#This Row],[Measured Value]]&lt;F927,F927&gt;F926,F926&lt;F925,F925&gt;F924,F924&lt;F923,F923&gt;F922,F922&lt;F921,F921&gt;F920,F920&lt;F919,F919&gt;F918,F918&lt;F917,F917&gt;F916,F916&lt;F915)</f>
        <v>0</v>
      </c>
    </row>
    <row r="929" spans="1:20" x14ac:dyDescent="0.25">
      <c r="A929" s="2">
        <v>43404</v>
      </c>
      <c r="B929" s="17">
        <v>630</v>
      </c>
      <c r="C929" s="21" t="s">
        <v>30</v>
      </c>
      <c r="D929" s="25">
        <v>3.54</v>
      </c>
      <c r="E929" s="22">
        <f>'[1]pH meter #2__083118AM'!$O$2</f>
        <v>3.5073563535911592</v>
      </c>
      <c r="F9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43404.270833333336</v>
      </c>
      <c r="G929" s="6">
        <f>Table1689106[[#This Row],[Mean Value]]+$V$2</f>
        <v>3.527303060242065</v>
      </c>
      <c r="H929" s="6">
        <f>Table1689106[[#This Row],[Mean Value]]-$V$2</f>
        <v>3.4874096469402533</v>
      </c>
      <c r="I929" s="26">
        <f>Table1689106[[#This Row],[Mean Value]]+$W$2</f>
        <v>3.5472497668929703</v>
      </c>
      <c r="J929" s="26">
        <f>Table1689106[[#This Row],[Mean Value]]-($W$2)</f>
        <v>3.467462940289348</v>
      </c>
      <c r="K929" s="8">
        <f>Table1689106[[#This Row],[Mean Value]]+$X$2</f>
        <v>3.5671964735438761</v>
      </c>
      <c r="L929" s="9">
        <f>Table1689106[[#This Row],[Mean Value]]-$X$2</f>
        <v>3.4475162336384422</v>
      </c>
      <c r="M929" s="23" t="str">
        <f t="array" ref="M929">IF(OR(D929&lt;$AF$2, D929&gt;$AE$2), "Yes", "No")</f>
        <v>No</v>
      </c>
      <c r="N929" s="3"/>
      <c r="O929" s="3" t="b">
        <f>AND(Table1689106[[#This Row],[Measured Value]]&gt;Table1689106[[#This Row],[Mean Value]],D928&gt;E928,D927&gt;E927,D926&gt;E926,D925&gt;E925,D924&gt;E924,D923&gt;E923,D922&gt;E922)</f>
        <v>0</v>
      </c>
      <c r="P929" s="3" t="b">
        <f>AND(Table1689106[[#This Row],[Measured Value]]&lt;Table1689106[[#This Row],[Mean Value]],D928&lt;E928,D927&lt;E927,D926&lt;E926,D925&lt;E925,D924&lt;E924,D923&lt;E923,D922&lt;E922)</f>
        <v>0</v>
      </c>
      <c r="Q929" s="3" t="b">
        <f>AND(Table1689106[[#This Row],[Measured Value]]&gt;E928,E928&gt;E927,E927&gt;E926,E926&gt;E925,E925&gt;E924)</f>
        <v>0</v>
      </c>
      <c r="R929" s="3" t="b">
        <f>AND(Table1689106[[#This Row],[Measured Value]]&lt;E928,E928&lt;E927,E927&lt;E926,E926&lt;E925,E925&lt;E924)</f>
        <v>0</v>
      </c>
      <c r="S929" s="3" t="b">
        <f>AND(Table1689106[[#This Row],[Measured Value]]&gt;E928,E928&lt;E927,E927&gt;E926,E926&lt;E925,E925&gt;E924,E924&lt;E923,E923&gt;E922,E922&lt;E921,E921&gt;E920,E920&lt;E919,E919&gt;E918,E918&lt;E917,E917&gt;E916)</f>
        <v>0</v>
      </c>
      <c r="T929" s="3" t="b">
        <f>AND(Table1689106[[#This Row],[Measured Value]]&lt;F928,F928&gt;F927,F927&lt;F926,F926&gt;F925,F925&lt;F924,F924&gt;F923,F923&lt;F922,F922&gt;F921,F921&lt;F920,F920&gt;F919,F919&lt;F918,F918&gt;F917,F917&lt;F916)</f>
        <v>0</v>
      </c>
    </row>
    <row r="930" spans="1:20" x14ac:dyDescent="0.25">
      <c r="A930" s="2">
        <v>43404</v>
      </c>
      <c r="B930" s="17">
        <v>652</v>
      </c>
      <c r="C930" s="21" t="s">
        <v>31</v>
      </c>
      <c r="D930" s="25">
        <v>3.55</v>
      </c>
      <c r="E930" s="22">
        <f>'[1]pH meter #2__083118AM'!$O$2</f>
        <v>3.5073563535911592</v>
      </c>
      <c r="F9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43404.286111111112</v>
      </c>
      <c r="G930" s="6">
        <f>Table1689106[[#This Row],[Mean Value]]+$V$2</f>
        <v>3.527303060242065</v>
      </c>
      <c r="H930" s="6">
        <f>Table1689106[[#This Row],[Mean Value]]-$V$2</f>
        <v>3.4874096469402533</v>
      </c>
      <c r="I930" s="26">
        <f>Table1689106[[#This Row],[Mean Value]]+$W$2</f>
        <v>3.5472497668929703</v>
      </c>
      <c r="J930" s="26">
        <f>Table1689106[[#This Row],[Mean Value]]-($W$2)</f>
        <v>3.467462940289348</v>
      </c>
      <c r="K930" s="8">
        <f>Table1689106[[#This Row],[Mean Value]]+$X$2</f>
        <v>3.5671964735438761</v>
      </c>
      <c r="L930" s="9">
        <f>Table1689106[[#This Row],[Mean Value]]-$X$2</f>
        <v>3.4475162336384422</v>
      </c>
      <c r="M930" s="23" t="str">
        <f t="array" ref="M930">IF(OR(D930&lt;$AF$2, D930&gt;$AE$2), "Yes", "No")</f>
        <v>No</v>
      </c>
      <c r="N930" s="3"/>
      <c r="O930" s="3" t="b">
        <f>AND(Table1689106[[#This Row],[Measured Value]]&gt;Table1689106[[#This Row],[Mean Value]],D929&gt;E929,D928&gt;E928,D927&gt;E927,D926&gt;E926,D925&gt;E925,D924&gt;E924,D923&gt;E923)</f>
        <v>0</v>
      </c>
      <c r="P930" s="3" t="b">
        <f>AND(Table1689106[[#This Row],[Measured Value]]&lt;Table1689106[[#This Row],[Mean Value]],D929&lt;E929,D928&lt;E928,D927&lt;E927,D926&lt;E926,D925&lt;E925,D924&lt;E924,D923&lt;E923)</f>
        <v>0</v>
      </c>
      <c r="Q930" s="3" t="b">
        <f>AND(Table1689106[[#This Row],[Measured Value]]&gt;E929,E929&gt;E928,E928&gt;E927,E927&gt;E926,E926&gt;E925)</f>
        <v>0</v>
      </c>
      <c r="R930" s="3" t="b">
        <f>AND(Table1689106[[#This Row],[Measured Value]]&lt;E929,E929&lt;E928,E928&lt;E927,E927&lt;E926,E926&lt;E925)</f>
        <v>0</v>
      </c>
      <c r="S930" s="3" t="b">
        <f>AND(Table1689106[[#This Row],[Measured Value]]&gt;E929,E929&lt;E928,E928&gt;E927,E927&lt;E926,E926&gt;E925,E925&lt;E924,E924&gt;E923,E923&lt;E922,E922&gt;E921,E921&lt;E920,E920&gt;E919,E919&lt;E918,E918&gt;E917)</f>
        <v>0</v>
      </c>
      <c r="T930" s="3" t="b">
        <f>AND(Table1689106[[#This Row],[Measured Value]]&lt;F929,F929&gt;F928,F928&lt;F927,F927&gt;F926,F926&lt;F925,F925&gt;F924,F924&lt;F923,F923&gt;F922,F922&lt;F921,F921&gt;F920,F920&lt;F919,F919&gt;F918,F918&lt;F917)</f>
        <v>0</v>
      </c>
    </row>
    <row r="931" spans="1:20" x14ac:dyDescent="0.25">
      <c r="A931" s="2">
        <v>43404</v>
      </c>
      <c r="B931" s="17">
        <v>710</v>
      </c>
      <c r="C931" s="21" t="s">
        <v>35</v>
      </c>
      <c r="D931" s="25">
        <v>3.55</v>
      </c>
      <c r="E931" s="22">
        <f>'[1]pH meter #2__083118AM'!$O$2</f>
        <v>3.5073563535911592</v>
      </c>
      <c r="F9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43404.298611111109</v>
      </c>
      <c r="G931" s="6">
        <f>Table1689106[[#This Row],[Mean Value]]+$V$2</f>
        <v>3.527303060242065</v>
      </c>
      <c r="H931" s="6">
        <f>Table1689106[[#This Row],[Mean Value]]-$V$2</f>
        <v>3.4874096469402533</v>
      </c>
      <c r="I931" s="26">
        <f>Table1689106[[#This Row],[Mean Value]]+$W$2</f>
        <v>3.5472497668929703</v>
      </c>
      <c r="J931" s="26">
        <f>Table1689106[[#This Row],[Mean Value]]-($W$2)</f>
        <v>3.467462940289348</v>
      </c>
      <c r="K931" s="8">
        <f>Table1689106[[#This Row],[Mean Value]]+$X$2</f>
        <v>3.5671964735438761</v>
      </c>
      <c r="L931" s="9">
        <f>Table1689106[[#This Row],[Mean Value]]-$X$2</f>
        <v>3.4475162336384422</v>
      </c>
      <c r="M931" s="23" t="str">
        <f t="array" ref="M931">IF(OR(D931&lt;$AF$2, D931&gt;$AE$2), "Yes", "No")</f>
        <v>No</v>
      </c>
      <c r="N931" s="3"/>
      <c r="O931" s="3" t="b">
        <f>AND(Table1689106[[#This Row],[Measured Value]]&gt;Table1689106[[#This Row],[Mean Value]],D930&gt;E930,D929&gt;E929,D928&gt;E928,D927&gt;E927,D926&gt;E926,D925&gt;E925,D924&gt;E924)</f>
        <v>0</v>
      </c>
      <c r="P931" s="3" t="b">
        <f>AND(Table1689106[[#This Row],[Measured Value]]&lt;Table1689106[[#This Row],[Mean Value]],D930&lt;E930,D929&lt;E929,D928&lt;E928,D927&lt;E927,D926&lt;E926,D925&lt;E925,D924&lt;E924)</f>
        <v>0</v>
      </c>
      <c r="Q931" s="3" t="b">
        <f>AND(Table1689106[[#This Row],[Measured Value]]&gt;E930,E930&gt;E929,E929&gt;E928,E928&gt;E927,E927&gt;E926)</f>
        <v>0</v>
      </c>
      <c r="R931" s="3" t="b">
        <f>AND(Table1689106[[#This Row],[Measured Value]]&lt;E930,E930&lt;E929,E929&lt;E928,E928&lt;E927,E927&lt;E926)</f>
        <v>0</v>
      </c>
      <c r="S931" s="3" t="b">
        <f>AND(Table1689106[[#This Row],[Measured Value]]&gt;E930,E930&lt;E929,E929&gt;E928,E928&lt;E927,E927&gt;E926,E926&lt;E925,E925&gt;E924,E924&lt;E923,E923&gt;E922,E922&lt;E921,E921&gt;E920,E920&lt;E919,E919&gt;E918)</f>
        <v>0</v>
      </c>
      <c r="T931" s="3" t="b">
        <f>AND(Table1689106[[#This Row],[Measured Value]]&lt;F930,F930&gt;F929,F929&lt;F928,F928&gt;F927,F927&lt;F926,F926&gt;F925,F925&lt;F924,F924&gt;F923,F923&lt;F922,F922&gt;F921,F921&lt;F920,F920&gt;F919,F919&lt;F918)</f>
        <v>0</v>
      </c>
    </row>
    <row r="932" spans="1:20" x14ac:dyDescent="0.25">
      <c r="A932" s="2">
        <v>43404</v>
      </c>
      <c r="B932" s="17">
        <v>725</v>
      </c>
      <c r="C932" s="21" t="s">
        <v>31</v>
      </c>
      <c r="D932" s="25">
        <v>3.55</v>
      </c>
      <c r="E932" s="22">
        <f>'[1]pH meter #2__083118AM'!$O$2</f>
        <v>3.5073563535911592</v>
      </c>
      <c r="F9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43404.309027777781</v>
      </c>
      <c r="G932" s="6">
        <f>Table1689106[[#This Row],[Mean Value]]+$V$2</f>
        <v>3.527303060242065</v>
      </c>
      <c r="H932" s="6">
        <f>Table1689106[[#This Row],[Mean Value]]-$V$2</f>
        <v>3.4874096469402533</v>
      </c>
      <c r="I932" s="26">
        <f>Table1689106[[#This Row],[Mean Value]]+$W$2</f>
        <v>3.5472497668929703</v>
      </c>
      <c r="J932" s="26">
        <f>Table1689106[[#This Row],[Mean Value]]-($W$2)</f>
        <v>3.467462940289348</v>
      </c>
      <c r="K932" s="8">
        <f>Table1689106[[#This Row],[Mean Value]]+$X$2</f>
        <v>3.5671964735438761</v>
      </c>
      <c r="L932" s="9">
        <f>Table1689106[[#This Row],[Mean Value]]-$X$2</f>
        <v>3.4475162336384422</v>
      </c>
      <c r="M932" s="23" t="str">
        <f t="array" ref="M932">IF(OR(D932&lt;$AF$2, D932&gt;$AE$2), "Yes", "No")</f>
        <v>No</v>
      </c>
      <c r="N932" s="3"/>
      <c r="O932" s="3" t="b">
        <f>AND(Table1689106[[#This Row],[Measured Value]]&gt;Table1689106[[#This Row],[Mean Value]],D931&gt;E931,D930&gt;E930,D929&gt;E929,D928&gt;E928,D927&gt;E927,D926&gt;E926,D925&gt;E925)</f>
        <v>1</v>
      </c>
      <c r="P932" s="3" t="b">
        <f>AND(Table1689106[[#This Row],[Measured Value]]&lt;Table1689106[[#This Row],[Mean Value]],D931&lt;E931,D930&lt;E930,D929&lt;E929,D928&lt;E928,D927&lt;E927,D926&lt;E926,D925&lt;E925)</f>
        <v>0</v>
      </c>
      <c r="Q932" s="3" t="b">
        <f>AND(Table1689106[[#This Row],[Measured Value]]&gt;E931,E931&gt;E930,E930&gt;E929,E929&gt;E928,E928&gt;E927)</f>
        <v>0</v>
      </c>
      <c r="R932" s="3" t="b">
        <f>AND(Table1689106[[#This Row],[Measured Value]]&lt;E931,E931&lt;E930,E930&lt;E929,E929&lt;E928,E928&lt;E927)</f>
        <v>0</v>
      </c>
      <c r="S932" s="3" t="b">
        <f>AND(Table1689106[[#This Row],[Measured Value]]&gt;E931,E931&lt;E930,E930&gt;E929,E929&lt;E928,E928&gt;E927,E927&lt;E926,E926&gt;E925,E925&lt;E924,E924&gt;E923,E923&lt;E922,E922&gt;E921,E921&lt;E920,E920&gt;E919)</f>
        <v>0</v>
      </c>
      <c r="T932" s="3" t="b">
        <f>AND(Table1689106[[#This Row],[Measured Value]]&lt;F931,F931&gt;F930,F930&lt;F929,F929&gt;F928,F928&lt;F927,F927&gt;F926,F926&lt;F925,F925&gt;F924,F924&lt;F923,F923&gt;F922,F922&lt;F921,F921&gt;F920,F920&lt;F919)</f>
        <v>0</v>
      </c>
    </row>
    <row r="933" spans="1:20" x14ac:dyDescent="0.25">
      <c r="A933" s="2">
        <v>43404</v>
      </c>
      <c r="B933" s="17">
        <v>757</v>
      </c>
      <c r="C933" s="21" t="s">
        <v>31</v>
      </c>
      <c r="D933" s="25">
        <v>3.54</v>
      </c>
      <c r="E933" s="22">
        <f>'[1]pH meter #2__083118AM'!$O$2</f>
        <v>3.5073563535911592</v>
      </c>
      <c r="F9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43404.331250000003</v>
      </c>
      <c r="G933" s="6">
        <f>Table1689106[[#This Row],[Mean Value]]+$V$2</f>
        <v>3.527303060242065</v>
      </c>
      <c r="H933" s="6">
        <f>Table1689106[[#This Row],[Mean Value]]-$V$2</f>
        <v>3.4874096469402533</v>
      </c>
      <c r="I933" s="26">
        <f>Table1689106[[#This Row],[Mean Value]]+$W$2</f>
        <v>3.5472497668929703</v>
      </c>
      <c r="J933" s="26">
        <f>Table1689106[[#This Row],[Mean Value]]-($W$2)</f>
        <v>3.467462940289348</v>
      </c>
      <c r="K933" s="8">
        <f>Table1689106[[#This Row],[Mean Value]]+$X$2</f>
        <v>3.5671964735438761</v>
      </c>
      <c r="L933" s="9">
        <f>Table1689106[[#This Row],[Mean Value]]-$X$2</f>
        <v>3.4475162336384422</v>
      </c>
      <c r="M933" s="23" t="str">
        <f t="array" ref="M933">IF(OR(D933&lt;$AF$2, D933&gt;$AE$2), "Yes", "No")</f>
        <v>No</v>
      </c>
      <c r="N933" s="3"/>
      <c r="O933" s="3" t="b">
        <f>AND(Table1689106[[#This Row],[Measured Value]]&gt;Table1689106[[#This Row],[Mean Value]],D932&gt;E932,D931&gt;E931,D930&gt;E930,D929&gt;E929,D928&gt;E928,D927&gt;E927,D926&gt;E926)</f>
        <v>1</v>
      </c>
      <c r="P933" s="3" t="b">
        <f>AND(Table1689106[[#This Row],[Measured Value]]&lt;Table1689106[[#This Row],[Mean Value]],D932&lt;E932,D931&lt;E931,D930&lt;E930,D929&lt;E929,D928&lt;E928,D927&lt;E927,D926&lt;E926)</f>
        <v>0</v>
      </c>
      <c r="Q933" s="3" t="b">
        <f>AND(Table1689106[[#This Row],[Measured Value]]&gt;E932,E932&gt;E931,E931&gt;E930,E930&gt;E929,E929&gt;E928)</f>
        <v>0</v>
      </c>
      <c r="R933" s="3" t="b">
        <f>AND(Table1689106[[#This Row],[Measured Value]]&lt;E932,E932&lt;E931,E931&lt;E930,E930&lt;E929,E929&lt;E928)</f>
        <v>0</v>
      </c>
      <c r="S933" s="3" t="b">
        <f>AND(Table1689106[[#This Row],[Measured Value]]&gt;E932,E932&lt;E931,E931&gt;E930,E930&lt;E929,E929&gt;E928,E928&lt;E927,E927&gt;E926,E926&lt;E925,E925&gt;E924,E924&lt;E923,E923&gt;E922,E922&lt;E921,E921&gt;E920)</f>
        <v>0</v>
      </c>
      <c r="T933" s="3" t="b">
        <f>AND(Table1689106[[#This Row],[Measured Value]]&lt;F932,F932&gt;F931,F931&lt;F930,F930&gt;F929,F929&lt;F928,F928&gt;F927,F927&lt;F926,F926&gt;F925,F925&lt;F924,F924&gt;F923,F923&lt;F922,F922&gt;F921,F921&lt;F920)</f>
        <v>0</v>
      </c>
    </row>
    <row r="934" spans="1:20" x14ac:dyDescent="0.25">
      <c r="A934" s="2">
        <v>43404</v>
      </c>
      <c r="B934" s="17">
        <v>825</v>
      </c>
      <c r="C934" s="21" t="s">
        <v>35</v>
      </c>
      <c r="D934" s="25">
        <v>3.52</v>
      </c>
      <c r="E934" s="22">
        <f>'[1]pH meter #2__083118AM'!$O$2</f>
        <v>3.5073563535911592</v>
      </c>
      <c r="F9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43404.350694444445</v>
      </c>
      <c r="G934" s="6">
        <f>Table1689106[[#This Row],[Mean Value]]+$V$2</f>
        <v>3.527303060242065</v>
      </c>
      <c r="H934" s="6">
        <f>Table1689106[[#This Row],[Mean Value]]-$V$2</f>
        <v>3.4874096469402533</v>
      </c>
      <c r="I934" s="26">
        <f>Table1689106[[#This Row],[Mean Value]]+$W$2</f>
        <v>3.5472497668929703</v>
      </c>
      <c r="J934" s="26">
        <f>Table1689106[[#This Row],[Mean Value]]-($W$2)</f>
        <v>3.467462940289348</v>
      </c>
      <c r="K934" s="8">
        <f>Table1689106[[#This Row],[Mean Value]]+$X$2</f>
        <v>3.5671964735438761</v>
      </c>
      <c r="L934" s="9">
        <f>Table1689106[[#This Row],[Mean Value]]-$X$2</f>
        <v>3.4475162336384422</v>
      </c>
      <c r="M934" s="23" t="str">
        <f t="array" ref="M934">IF(OR(D934&lt;$AF$2, D934&gt;$AE$2), "Yes", "No")</f>
        <v>No</v>
      </c>
      <c r="N934" s="3"/>
      <c r="O934" s="3" t="b">
        <f>AND(Table1689106[[#This Row],[Measured Value]]&gt;Table1689106[[#This Row],[Mean Value]],D933&gt;E933,D932&gt;E932,D931&gt;E931,D930&gt;E930,D929&gt;E929,D928&gt;E928,D927&gt;E927)</f>
        <v>1</v>
      </c>
      <c r="P934" s="3" t="b">
        <f>AND(Table1689106[[#This Row],[Measured Value]]&lt;Table1689106[[#This Row],[Mean Value]],D933&lt;E933,D932&lt;E932,D931&lt;E931,D930&lt;E930,D929&lt;E929,D928&lt;E928,D927&lt;E927)</f>
        <v>0</v>
      </c>
      <c r="Q934" s="3" t="b">
        <f>AND(Table1689106[[#This Row],[Measured Value]]&gt;E933,E933&gt;E932,E932&gt;E931,E931&gt;E930,E930&gt;E929)</f>
        <v>0</v>
      </c>
      <c r="R934" s="3" t="b">
        <f>AND(Table1689106[[#This Row],[Measured Value]]&lt;E933,E933&lt;E932,E932&lt;E931,E931&lt;E930,E930&lt;E929)</f>
        <v>0</v>
      </c>
      <c r="S934" s="3" t="b">
        <f>AND(Table1689106[[#This Row],[Measured Value]]&gt;E933,E933&lt;E932,E932&gt;E931,E931&lt;E930,E930&gt;E929,E929&lt;E928,E928&gt;E927,E927&lt;E926,E926&gt;E925,E925&lt;E924,E924&gt;E923,E923&lt;E922,E922&gt;E921)</f>
        <v>0</v>
      </c>
      <c r="T934" s="3" t="b">
        <f>AND(Table1689106[[#This Row],[Measured Value]]&lt;F933,F933&gt;F932,F932&lt;F931,F931&gt;F930,F930&lt;F929,F929&gt;F928,F928&lt;F927,F927&gt;F926,F926&lt;F925,F925&gt;F924,F924&lt;F923,F923&gt;F922,F922&lt;F921)</f>
        <v>0</v>
      </c>
    </row>
    <row r="935" spans="1:20" x14ac:dyDescent="0.25">
      <c r="A935" s="2">
        <v>43404</v>
      </c>
      <c r="B935" s="17">
        <v>1047</v>
      </c>
      <c r="C935" s="21" t="s">
        <v>40</v>
      </c>
      <c r="D935" s="25">
        <v>3.52</v>
      </c>
      <c r="E935" s="22">
        <f>'[1]pH meter #2__083118AM'!$O$2</f>
        <v>3.5073563535911592</v>
      </c>
      <c r="F9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43404.449305555558</v>
      </c>
      <c r="G935" s="6">
        <f>Table1689106[[#This Row],[Mean Value]]+$V$2</f>
        <v>3.527303060242065</v>
      </c>
      <c r="H935" s="6">
        <f>Table1689106[[#This Row],[Mean Value]]-$V$2</f>
        <v>3.4874096469402533</v>
      </c>
      <c r="I935" s="26">
        <f>Table1689106[[#This Row],[Mean Value]]+$W$2</f>
        <v>3.5472497668929703</v>
      </c>
      <c r="J935" s="26">
        <f>Table1689106[[#This Row],[Mean Value]]-($W$2)</f>
        <v>3.467462940289348</v>
      </c>
      <c r="K935" s="8">
        <f>Table1689106[[#This Row],[Mean Value]]+$X$2</f>
        <v>3.5671964735438761</v>
      </c>
      <c r="L935" s="9">
        <f>Table1689106[[#This Row],[Mean Value]]-$X$2</f>
        <v>3.4475162336384422</v>
      </c>
      <c r="M935" s="23" t="str">
        <f t="array" ref="M935">IF(OR(D935&lt;$AF$2, D935&gt;$AE$2), "Yes", "No")</f>
        <v>No</v>
      </c>
      <c r="N935" s="3"/>
      <c r="O935" s="3" t="b">
        <f>AND(Table1689106[[#This Row],[Measured Value]]&gt;Table1689106[[#This Row],[Mean Value]],D934&gt;E934,D933&gt;E933,D932&gt;E932,D931&gt;E931,D930&gt;E930,D929&gt;E929,D928&gt;E928)</f>
        <v>1</v>
      </c>
      <c r="P935" s="3" t="b">
        <f>AND(Table1689106[[#This Row],[Measured Value]]&lt;Table1689106[[#This Row],[Mean Value]],D934&lt;E934,D933&lt;E933,D932&lt;E932,D931&lt;E931,D930&lt;E930,D929&lt;E929,D928&lt;E928)</f>
        <v>0</v>
      </c>
      <c r="Q935" s="3" t="b">
        <f>AND(Table1689106[[#This Row],[Measured Value]]&gt;E934,E934&gt;E933,E933&gt;E932,E932&gt;E931,E931&gt;E930)</f>
        <v>0</v>
      </c>
      <c r="R935" s="3" t="b">
        <f>AND(Table1689106[[#This Row],[Measured Value]]&lt;E934,E934&lt;E933,E933&lt;E932,E932&lt;E931,E931&lt;E930)</f>
        <v>0</v>
      </c>
      <c r="S935" s="3" t="b">
        <f>AND(Table1689106[[#This Row],[Measured Value]]&gt;E934,E934&lt;E933,E933&gt;E932,E932&lt;E931,E931&gt;E930,E930&lt;E929,E929&gt;E928,E928&lt;E927,E927&gt;E926,E926&lt;E925,E925&gt;E924,E924&lt;E923,E923&gt;E922)</f>
        <v>0</v>
      </c>
      <c r="T935" s="3" t="b">
        <f>AND(Table1689106[[#This Row],[Measured Value]]&lt;F934,F934&gt;F933,F933&lt;F932,F932&gt;F931,F931&lt;F930,F930&gt;F929,F929&lt;F928,F928&gt;F927,F927&lt;F926,F926&gt;F925,F925&lt;F924,F924&gt;F923,F923&lt;F922)</f>
        <v>0</v>
      </c>
    </row>
    <row r="936" spans="1:20" x14ac:dyDescent="0.25">
      <c r="A936" s="2">
        <v>43404</v>
      </c>
      <c r="B936" s="17">
        <v>1610</v>
      </c>
      <c r="C936" s="21" t="s">
        <v>27</v>
      </c>
      <c r="D936" s="25">
        <v>3.48</v>
      </c>
      <c r="E936" s="22">
        <f>'[1]pH meter #2__083118AM'!$O$2</f>
        <v>3.5073563535911592</v>
      </c>
      <c r="F9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43404.673611111109</v>
      </c>
      <c r="G936" s="6">
        <f>Table1689106[[#This Row],[Mean Value]]+$V$2</f>
        <v>3.527303060242065</v>
      </c>
      <c r="H936" s="6">
        <f>Table1689106[[#This Row],[Mean Value]]-$V$2</f>
        <v>3.4874096469402533</v>
      </c>
      <c r="I936" s="26">
        <f>Table1689106[[#This Row],[Mean Value]]+$W$2</f>
        <v>3.5472497668929703</v>
      </c>
      <c r="J936" s="26">
        <f>Table1689106[[#This Row],[Mean Value]]-($W$2)</f>
        <v>3.467462940289348</v>
      </c>
      <c r="K936" s="8">
        <f>Table1689106[[#This Row],[Mean Value]]+$X$2</f>
        <v>3.5671964735438761</v>
      </c>
      <c r="L936" s="9">
        <f>Table1689106[[#This Row],[Mean Value]]-$X$2</f>
        <v>3.4475162336384422</v>
      </c>
      <c r="M936" s="23" t="str">
        <f t="array" ref="M936">IF(OR(D936&lt;$AF$2, D936&gt;$AE$2), "Yes", "No")</f>
        <v>No</v>
      </c>
      <c r="N936" s="3"/>
      <c r="O936" s="3" t="b">
        <f>AND(Table1689106[[#This Row],[Measured Value]]&gt;Table1689106[[#This Row],[Mean Value]],D935&gt;E935,D934&gt;E934,D933&gt;E933,D932&gt;E932,D931&gt;E931,D930&gt;E930,D929&gt;E929)</f>
        <v>0</v>
      </c>
      <c r="P936" s="3" t="b">
        <f>AND(Table1689106[[#This Row],[Measured Value]]&lt;Table1689106[[#This Row],[Mean Value]],D935&lt;E935,D934&lt;E934,D933&lt;E933,D932&lt;E932,D931&lt;E931,D930&lt;E930,D929&lt;E929)</f>
        <v>0</v>
      </c>
      <c r="Q936" s="3" t="b">
        <f>AND(Table1689106[[#This Row],[Measured Value]]&gt;E935,E935&gt;E934,E934&gt;E933,E933&gt;E932,E932&gt;E931)</f>
        <v>0</v>
      </c>
      <c r="R936" s="3" t="b">
        <f>AND(Table1689106[[#This Row],[Measured Value]]&lt;E935,E935&lt;E934,E934&lt;E933,E933&lt;E932,E932&lt;E931)</f>
        <v>0</v>
      </c>
      <c r="S936" s="3" t="b">
        <f>AND(Table1689106[[#This Row],[Measured Value]]&gt;E935,E935&lt;E934,E934&gt;E933,E933&lt;E932,E932&gt;E931,E931&lt;E930,E930&gt;E929,E929&lt;E928,E928&gt;E927,E927&lt;E926,E926&gt;E925,E925&lt;E924,E924&gt;E923)</f>
        <v>0</v>
      </c>
      <c r="T936" s="3" t="b">
        <f>AND(Table1689106[[#This Row],[Measured Value]]&lt;F935,F935&gt;F934,F934&lt;F933,F933&gt;F932,F932&lt;F931,F931&gt;F930,F930&lt;F929,F929&gt;F928,F928&lt;F927,F927&gt;F926,F926&lt;F925,F925&gt;F924,F924&lt;F923)</f>
        <v>0</v>
      </c>
    </row>
    <row r="937" spans="1:20" x14ac:dyDescent="0.25">
      <c r="A937" s="2">
        <v>43404</v>
      </c>
      <c r="B937" s="17">
        <v>1631</v>
      </c>
      <c r="C937" s="21" t="s">
        <v>27</v>
      </c>
      <c r="D937" s="25">
        <v>3.52</v>
      </c>
      <c r="E937" s="22">
        <f>'[1]pH meter #2__083118AM'!$O$2</f>
        <v>3.5073563535911592</v>
      </c>
      <c r="F9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43404.688194444447</v>
      </c>
      <c r="G937" s="6">
        <f>Table1689106[[#This Row],[Mean Value]]+$V$2</f>
        <v>3.527303060242065</v>
      </c>
      <c r="H937" s="6">
        <f>Table1689106[[#This Row],[Mean Value]]-$V$2</f>
        <v>3.4874096469402533</v>
      </c>
      <c r="I937" s="26">
        <f>Table1689106[[#This Row],[Mean Value]]+$W$2</f>
        <v>3.5472497668929703</v>
      </c>
      <c r="J937" s="26">
        <f>Table1689106[[#This Row],[Mean Value]]-($W$2)</f>
        <v>3.467462940289348</v>
      </c>
      <c r="K937" s="8">
        <f>Table1689106[[#This Row],[Mean Value]]+$X$2</f>
        <v>3.5671964735438761</v>
      </c>
      <c r="L937" s="9">
        <f>Table1689106[[#This Row],[Mean Value]]-$X$2</f>
        <v>3.4475162336384422</v>
      </c>
      <c r="M937" s="23" t="str">
        <f t="array" ref="M937">IF(OR(D937&lt;$AF$2, D937&gt;$AE$2), "Yes", "No")</f>
        <v>No</v>
      </c>
      <c r="N937" s="3"/>
      <c r="O937" s="3" t="b">
        <f>AND(Table1689106[[#This Row],[Measured Value]]&gt;Table1689106[[#This Row],[Mean Value]],D936&gt;E936,D935&gt;E935,D934&gt;E934,D933&gt;E933,D932&gt;E932,D931&gt;E931,D930&gt;E930)</f>
        <v>0</v>
      </c>
      <c r="P937" s="3" t="b">
        <f>AND(Table1689106[[#This Row],[Measured Value]]&lt;Table1689106[[#This Row],[Mean Value]],D936&lt;E936,D935&lt;E935,D934&lt;E934,D933&lt;E933,D932&lt;E932,D931&lt;E931,D930&lt;E930)</f>
        <v>0</v>
      </c>
      <c r="Q937" s="3" t="b">
        <f>AND(Table1689106[[#This Row],[Measured Value]]&gt;E936,E936&gt;E935,E935&gt;E934,E934&gt;E933,E933&gt;E932)</f>
        <v>0</v>
      </c>
      <c r="R937" s="3" t="b">
        <f>AND(Table1689106[[#This Row],[Measured Value]]&lt;E936,E936&lt;E935,E935&lt;E934,E934&lt;E933,E933&lt;E932)</f>
        <v>0</v>
      </c>
      <c r="S937" s="3" t="b">
        <f>AND(Table1689106[[#This Row],[Measured Value]]&gt;E936,E936&lt;E935,E935&gt;E934,E934&lt;E933,E933&gt;E932,E932&lt;E931,E931&gt;E930,E930&lt;E929,E929&gt;E928,E928&lt;E927,E927&gt;E926,E926&lt;E925,E925&gt;E924)</f>
        <v>0</v>
      </c>
      <c r="T937" s="3" t="b">
        <f>AND(Table1689106[[#This Row],[Measured Value]]&lt;F936,F936&gt;F935,F935&lt;F934,F934&gt;F933,F933&lt;F932,F932&gt;F931,F931&lt;F930,F930&gt;F929,F929&lt;F928,F928&gt;F927,F927&lt;F926,F926&gt;F925,F925&lt;F924)</f>
        <v>0</v>
      </c>
    </row>
    <row r="938" spans="1:20" x14ac:dyDescent="0.25">
      <c r="A938" s="2">
        <v>43404</v>
      </c>
      <c r="B938" s="17">
        <v>1728</v>
      </c>
      <c r="C938" s="21" t="s">
        <v>26</v>
      </c>
      <c r="D938" s="25">
        <v>3.51</v>
      </c>
      <c r="E938" s="22">
        <f>'[1]pH meter #2__083118AM'!$O$2</f>
        <v>3.5073563535911592</v>
      </c>
      <c r="F9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43404.727777777778</v>
      </c>
      <c r="G938" s="6">
        <f>Table1689106[[#This Row],[Mean Value]]+$V$2</f>
        <v>3.527303060242065</v>
      </c>
      <c r="H938" s="6">
        <f>Table1689106[[#This Row],[Mean Value]]-$V$2</f>
        <v>3.4874096469402533</v>
      </c>
      <c r="I938" s="26">
        <f>Table1689106[[#This Row],[Mean Value]]+$W$2</f>
        <v>3.5472497668929703</v>
      </c>
      <c r="J938" s="26">
        <f>Table1689106[[#This Row],[Mean Value]]-($W$2)</f>
        <v>3.467462940289348</v>
      </c>
      <c r="K938" s="8">
        <f>Table1689106[[#This Row],[Mean Value]]+$X$2</f>
        <v>3.5671964735438761</v>
      </c>
      <c r="L938" s="9">
        <f>Table1689106[[#This Row],[Mean Value]]-$X$2</f>
        <v>3.4475162336384422</v>
      </c>
      <c r="M938" s="23" t="str">
        <f t="array" ref="M938">IF(OR(D938&lt;$AF$2, D938&gt;$AE$2), "Yes", "No")</f>
        <v>No</v>
      </c>
      <c r="N938" s="3"/>
      <c r="O938" s="3" t="b">
        <f>AND(Table1689106[[#This Row],[Measured Value]]&gt;Table1689106[[#This Row],[Mean Value]],D937&gt;E937,D936&gt;E936,D935&gt;E935,D934&gt;E934,D933&gt;E933,D932&gt;E932,D931&gt;E931)</f>
        <v>0</v>
      </c>
      <c r="P938" s="3" t="b">
        <f>AND(Table1689106[[#This Row],[Measured Value]]&lt;Table1689106[[#This Row],[Mean Value]],D937&lt;E937,D936&lt;E936,D935&lt;E935,D934&lt;E934,D933&lt;E933,D932&lt;E932,D931&lt;E931)</f>
        <v>0</v>
      </c>
      <c r="Q938" s="3" t="b">
        <f>AND(Table1689106[[#This Row],[Measured Value]]&gt;E937,E937&gt;E936,E936&gt;E935,E935&gt;E934,E934&gt;E933)</f>
        <v>0</v>
      </c>
      <c r="R938" s="3" t="b">
        <f>AND(Table1689106[[#This Row],[Measured Value]]&lt;E937,E937&lt;E936,E936&lt;E935,E935&lt;E934,E934&lt;E933)</f>
        <v>0</v>
      </c>
      <c r="S938" s="3" t="b">
        <f>AND(Table1689106[[#This Row],[Measured Value]]&gt;E937,E937&lt;E936,E936&gt;E935,E935&lt;E934,E934&gt;E933,E933&lt;E932,E932&gt;E931,E931&lt;E930,E930&gt;E929,E929&lt;E928,E928&gt;E927,E927&lt;E926,E926&gt;E925)</f>
        <v>0</v>
      </c>
      <c r="T938" s="3" t="b">
        <f>AND(Table1689106[[#This Row],[Measured Value]]&lt;F937,F937&gt;F936,F936&lt;F935,F935&gt;F934,F934&lt;F933,F933&gt;F932,F932&lt;F931,F931&gt;F930,F930&lt;F929,F929&gt;F928,F928&lt;F927,F927&gt;F926,F926&lt;F925)</f>
        <v>0</v>
      </c>
    </row>
    <row r="939" spans="1:20" x14ac:dyDescent="0.25">
      <c r="A939" s="2">
        <v>43404</v>
      </c>
      <c r="B939" s="17">
        <v>1805</v>
      </c>
      <c r="C939" s="21" t="s">
        <v>26</v>
      </c>
      <c r="D939" s="25">
        <v>3.52</v>
      </c>
      <c r="E939" s="22">
        <f>'[1]pH meter #2__083118AM'!$O$2</f>
        <v>3.5073563535911592</v>
      </c>
      <c r="F9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43404.753472222219</v>
      </c>
      <c r="G939" s="6">
        <f>Table1689106[[#This Row],[Mean Value]]+$V$2</f>
        <v>3.527303060242065</v>
      </c>
      <c r="H939" s="6">
        <f>Table1689106[[#This Row],[Mean Value]]-$V$2</f>
        <v>3.4874096469402533</v>
      </c>
      <c r="I939" s="26">
        <f>Table1689106[[#This Row],[Mean Value]]+$W$2</f>
        <v>3.5472497668929703</v>
      </c>
      <c r="J939" s="26">
        <f>Table1689106[[#This Row],[Mean Value]]-($W$2)</f>
        <v>3.467462940289348</v>
      </c>
      <c r="K939" s="8">
        <f>Table1689106[[#This Row],[Mean Value]]+$X$2</f>
        <v>3.5671964735438761</v>
      </c>
      <c r="L939" s="9">
        <f>Table1689106[[#This Row],[Mean Value]]-$X$2</f>
        <v>3.4475162336384422</v>
      </c>
      <c r="M939" s="23" t="str">
        <f t="array" ref="M939">IF(OR(D939&lt;$AF$2, D939&gt;$AE$2), "Yes", "No")</f>
        <v>No</v>
      </c>
      <c r="N939" s="3"/>
      <c r="O939" s="3" t="b">
        <f>AND(Table1689106[[#This Row],[Measured Value]]&gt;Table1689106[[#This Row],[Mean Value]],D938&gt;E938,D937&gt;E937,D936&gt;E936,D935&gt;E935,D934&gt;E934,D933&gt;E933,D932&gt;E932)</f>
        <v>0</v>
      </c>
      <c r="P939" s="3" t="b">
        <f>AND(Table1689106[[#This Row],[Measured Value]]&lt;Table1689106[[#This Row],[Mean Value]],D938&lt;E938,D937&lt;E937,D936&lt;E936,D935&lt;E935,D934&lt;E934,D933&lt;E933,D932&lt;E932)</f>
        <v>0</v>
      </c>
      <c r="Q939" s="3" t="b">
        <f>AND(Table1689106[[#This Row],[Measured Value]]&gt;E938,E938&gt;E937,E937&gt;E936,E936&gt;E935,E935&gt;E934)</f>
        <v>0</v>
      </c>
      <c r="R939" s="3" t="b">
        <f>AND(Table1689106[[#This Row],[Measured Value]]&lt;E938,E938&lt;E937,E937&lt;E936,E936&lt;E935,E935&lt;E934)</f>
        <v>0</v>
      </c>
      <c r="S939" s="3" t="b">
        <f>AND(Table1689106[[#This Row],[Measured Value]]&gt;E938,E938&lt;E937,E937&gt;E936,E936&lt;E935,E935&gt;E934,E934&lt;E933,E933&gt;E932,E932&lt;E931,E931&gt;E930,E930&lt;E929,E929&gt;E928,E928&lt;E927,E927&gt;E926)</f>
        <v>0</v>
      </c>
      <c r="T939" s="3" t="b">
        <f>AND(Table1689106[[#This Row],[Measured Value]]&lt;F938,F938&gt;F937,F937&lt;F936,F936&gt;F935,F935&lt;F934,F934&gt;F933,F933&lt;F932,F932&gt;F931,F931&lt;F930,F930&gt;F929,F929&lt;F928,F928&gt;F927,F927&lt;F926)</f>
        <v>0</v>
      </c>
    </row>
    <row r="940" spans="1:20" x14ac:dyDescent="0.25">
      <c r="A940" s="2">
        <v>43404</v>
      </c>
      <c r="B940" s="17">
        <v>2032</v>
      </c>
      <c r="C940" s="21" t="s">
        <v>27</v>
      </c>
      <c r="D940" s="25">
        <v>3.51</v>
      </c>
      <c r="E940" s="22">
        <f>'[1]pH meter #2__083118AM'!$O$2</f>
        <v>3.5073563535911592</v>
      </c>
      <c r="F9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43404.855555555558</v>
      </c>
      <c r="G940" s="6">
        <f>Table1689106[[#This Row],[Mean Value]]+$V$2</f>
        <v>3.527303060242065</v>
      </c>
      <c r="H940" s="6">
        <f>Table1689106[[#This Row],[Mean Value]]-$V$2</f>
        <v>3.4874096469402533</v>
      </c>
      <c r="I940" s="26">
        <f>Table1689106[[#This Row],[Mean Value]]+$W$2</f>
        <v>3.5472497668929703</v>
      </c>
      <c r="J940" s="26">
        <f>Table1689106[[#This Row],[Mean Value]]-($W$2)</f>
        <v>3.467462940289348</v>
      </c>
      <c r="K940" s="8">
        <f>Table1689106[[#This Row],[Mean Value]]+$X$2</f>
        <v>3.5671964735438761</v>
      </c>
      <c r="L940" s="9">
        <f>Table1689106[[#This Row],[Mean Value]]-$X$2</f>
        <v>3.4475162336384422</v>
      </c>
      <c r="M940" s="23" t="str">
        <f t="array" ref="M940">IF(OR(D940&lt;$AF$2, D940&gt;$AE$2), "Yes", "No")</f>
        <v>No</v>
      </c>
      <c r="N940" s="3"/>
      <c r="O940" s="3" t="b">
        <f>AND(Table1689106[[#This Row],[Measured Value]]&gt;Table1689106[[#This Row],[Mean Value]],D939&gt;E939,D938&gt;E938,D937&gt;E937,D936&gt;E936,D935&gt;E935,D934&gt;E934,D933&gt;E933)</f>
        <v>0</v>
      </c>
      <c r="P940" s="3" t="b">
        <f>AND(Table1689106[[#This Row],[Measured Value]]&lt;Table1689106[[#This Row],[Mean Value]],D939&lt;E939,D938&lt;E938,D937&lt;E937,D936&lt;E936,D935&lt;E935,D934&lt;E934,D933&lt;E933)</f>
        <v>0</v>
      </c>
      <c r="Q940" s="3" t="b">
        <f>AND(Table1689106[[#This Row],[Measured Value]]&gt;E939,E939&gt;E938,E938&gt;E937,E937&gt;E936,E936&gt;E935)</f>
        <v>0</v>
      </c>
      <c r="R940" s="3" t="b">
        <f>AND(Table1689106[[#This Row],[Measured Value]]&lt;E939,E939&lt;E938,E938&lt;E937,E937&lt;E936,E936&lt;E935)</f>
        <v>0</v>
      </c>
      <c r="S940" s="3" t="b">
        <f>AND(Table1689106[[#This Row],[Measured Value]]&gt;E939,E939&lt;E938,E938&gt;E937,E937&lt;E936,E936&gt;E935,E935&lt;E934,E934&gt;E933,E933&lt;E932,E932&gt;E931,E931&lt;E930,E930&gt;E929,E929&lt;E928,E928&gt;E927)</f>
        <v>0</v>
      </c>
      <c r="T940" s="3" t="b">
        <f>AND(Table1689106[[#This Row],[Measured Value]]&lt;F939,F939&gt;F938,F938&lt;F937,F937&gt;F936,F936&lt;F935,F935&gt;F934,F934&lt;F933,F933&gt;F932,F932&lt;F931,F931&gt;F930,F930&lt;F929,F929&gt;F928,F928&lt;F927)</f>
        <v>0</v>
      </c>
    </row>
    <row r="941" spans="1:20" x14ac:dyDescent="0.25">
      <c r="A941" s="2">
        <v>43405</v>
      </c>
      <c r="B941" s="17">
        <v>600</v>
      </c>
      <c r="C941" s="21" t="s">
        <v>35</v>
      </c>
      <c r="D941" s="25">
        <v>3.5</v>
      </c>
      <c r="E941" s="22">
        <f>'[1]pH meter #2__083118AM'!$O$2</f>
        <v>3.5073563535911592</v>
      </c>
      <c r="F9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43405.25</v>
      </c>
      <c r="G941" s="6">
        <f>Table1689106[[#This Row],[Mean Value]]+$V$2</f>
        <v>3.527303060242065</v>
      </c>
      <c r="H941" s="6">
        <f>Table1689106[[#This Row],[Mean Value]]-$V$2</f>
        <v>3.4874096469402533</v>
      </c>
      <c r="I941" s="26">
        <f>Table1689106[[#This Row],[Mean Value]]+$W$2</f>
        <v>3.5472497668929703</v>
      </c>
      <c r="J941" s="26">
        <f>Table1689106[[#This Row],[Mean Value]]-($W$2)</f>
        <v>3.467462940289348</v>
      </c>
      <c r="K941" s="8">
        <f>Table1689106[[#This Row],[Mean Value]]+$X$2</f>
        <v>3.5671964735438761</v>
      </c>
      <c r="L941" s="9">
        <f>Table1689106[[#This Row],[Mean Value]]-$X$2</f>
        <v>3.4475162336384422</v>
      </c>
      <c r="M941" s="23" t="str">
        <f t="array" ref="M941">IF(OR(D941&lt;$AF$2, D941&gt;$AE$2), "Yes", "No")</f>
        <v>No</v>
      </c>
      <c r="N941" s="3"/>
      <c r="O941" s="3" t="b">
        <f>AND(Table1689106[[#This Row],[Measured Value]]&gt;Table1689106[[#This Row],[Mean Value]],D940&gt;E940,D939&gt;E939,D938&gt;E938,D937&gt;E937,D936&gt;E936,D935&gt;E935,D934&gt;E934)</f>
        <v>0</v>
      </c>
      <c r="P941" s="3" t="b">
        <f>AND(Table1689106[[#This Row],[Measured Value]]&lt;Table1689106[[#This Row],[Mean Value]],D940&lt;E940,D939&lt;E939,D938&lt;E938,D937&lt;E937,D936&lt;E936,D935&lt;E935,D934&lt;E934)</f>
        <v>0</v>
      </c>
      <c r="Q941" s="3" t="b">
        <f>AND(Table1689106[[#This Row],[Measured Value]]&gt;E940,E940&gt;E939,E939&gt;E938,E938&gt;E937,E937&gt;E936)</f>
        <v>0</v>
      </c>
      <c r="R941" s="3" t="b">
        <f>AND(Table1689106[[#This Row],[Measured Value]]&lt;E940,E940&lt;E939,E939&lt;E938,E938&lt;E937,E937&lt;E936)</f>
        <v>0</v>
      </c>
      <c r="S941" s="3" t="b">
        <f>AND(Table1689106[[#This Row],[Measured Value]]&gt;E940,E940&lt;E939,E939&gt;E938,E938&lt;E937,E937&gt;E936,E936&lt;E935,E935&gt;E934,E934&lt;E933,E933&gt;E932,E932&lt;E931,E931&gt;E930,E930&lt;E929,E929&gt;E928)</f>
        <v>0</v>
      </c>
      <c r="T941" s="3" t="b">
        <f>AND(Table1689106[[#This Row],[Measured Value]]&lt;F940,F940&gt;F939,F939&lt;F938,F938&gt;F937,F937&lt;F936,F936&gt;F935,F935&lt;F934,F934&gt;F933,F933&lt;F932,F932&gt;F931,F931&lt;F930,F930&gt;F929,F929&lt;F928)</f>
        <v>0</v>
      </c>
    </row>
    <row r="942" spans="1:20" x14ac:dyDescent="0.25">
      <c r="A942" s="2">
        <v>43405</v>
      </c>
      <c r="B942" s="17">
        <v>608</v>
      </c>
      <c r="C942" s="21" t="s">
        <v>31</v>
      </c>
      <c r="D942" s="25">
        <v>3.52</v>
      </c>
      <c r="E942" s="22">
        <f>'[1]pH meter #2__083118AM'!$O$2</f>
        <v>3.5073563535911592</v>
      </c>
      <c r="F9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43405.255555555559</v>
      </c>
      <c r="G942" s="6">
        <f>Table1689106[[#This Row],[Mean Value]]+$V$2</f>
        <v>3.527303060242065</v>
      </c>
      <c r="H942" s="6">
        <f>Table1689106[[#This Row],[Mean Value]]-$V$2</f>
        <v>3.4874096469402533</v>
      </c>
      <c r="I942" s="26">
        <f>Table1689106[[#This Row],[Mean Value]]+$W$2</f>
        <v>3.5472497668929703</v>
      </c>
      <c r="J942" s="26">
        <f>Table1689106[[#This Row],[Mean Value]]-($W$2)</f>
        <v>3.467462940289348</v>
      </c>
      <c r="K942" s="8">
        <f>Table1689106[[#This Row],[Mean Value]]+$X$2</f>
        <v>3.5671964735438761</v>
      </c>
      <c r="L942" s="9">
        <f>Table1689106[[#This Row],[Mean Value]]-$X$2</f>
        <v>3.4475162336384422</v>
      </c>
      <c r="M942" s="23" t="str">
        <f t="array" ref="M942">IF(OR(D942&lt;$AF$2, D942&gt;$AE$2), "Yes", "No")</f>
        <v>No</v>
      </c>
      <c r="N942" s="3"/>
      <c r="O942" s="3" t="b">
        <f>AND(Table1689106[[#This Row],[Measured Value]]&gt;Table1689106[[#This Row],[Mean Value]],D941&gt;E941,D940&gt;E940,D939&gt;E939,D938&gt;E938,D937&gt;E937,D936&gt;E936,D935&gt;E935)</f>
        <v>0</v>
      </c>
      <c r="P942" s="3" t="b">
        <f>AND(Table1689106[[#This Row],[Measured Value]]&lt;Table1689106[[#This Row],[Mean Value]],D941&lt;E941,D940&lt;E940,D939&lt;E939,D938&lt;E938,D937&lt;E937,D936&lt;E936,D935&lt;E935)</f>
        <v>0</v>
      </c>
      <c r="Q942" s="3" t="b">
        <f>AND(Table1689106[[#This Row],[Measured Value]]&gt;E941,E941&gt;E940,E940&gt;E939,E939&gt;E938,E938&gt;E937)</f>
        <v>0</v>
      </c>
      <c r="R942" s="3" t="b">
        <f>AND(Table1689106[[#This Row],[Measured Value]]&lt;E941,E941&lt;E940,E940&lt;E939,E939&lt;E938,E938&lt;E937)</f>
        <v>0</v>
      </c>
      <c r="S942" s="3" t="b">
        <f>AND(Table1689106[[#This Row],[Measured Value]]&gt;E941,E941&lt;E940,E940&gt;E939,E939&lt;E938,E938&gt;E937,E937&lt;E936,E936&gt;E935,E935&lt;E934,E934&gt;E933,E933&lt;E932,E932&gt;E931,E931&lt;E930,E930&gt;E929)</f>
        <v>0</v>
      </c>
      <c r="T942" s="3" t="b">
        <f>AND(Table1689106[[#This Row],[Measured Value]]&lt;F941,F941&gt;F940,F940&lt;F939,F939&gt;F938,F938&lt;F937,F937&gt;F936,F936&lt;F935,F935&gt;F934,F934&lt;F933,F933&gt;F932,F932&lt;F931,F931&gt;F930,F930&lt;F929)</f>
        <v>0</v>
      </c>
    </row>
    <row r="943" spans="1:20" x14ac:dyDescent="0.25">
      <c r="A943" s="2">
        <v>43405</v>
      </c>
      <c r="B943" s="17">
        <v>634</v>
      </c>
      <c r="C943" s="21" t="s">
        <v>31</v>
      </c>
      <c r="D943" s="25">
        <v>3.52</v>
      </c>
      <c r="E943" s="22">
        <f>'[1]pH meter #2__083118AM'!$O$2</f>
        <v>3.5073563535911592</v>
      </c>
      <c r="F9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43405.273611111108</v>
      </c>
      <c r="G943" s="6">
        <f>Table1689106[[#This Row],[Mean Value]]+$V$2</f>
        <v>3.527303060242065</v>
      </c>
      <c r="H943" s="6">
        <f>Table1689106[[#This Row],[Mean Value]]-$V$2</f>
        <v>3.4874096469402533</v>
      </c>
      <c r="I943" s="26">
        <f>Table1689106[[#This Row],[Mean Value]]+$W$2</f>
        <v>3.5472497668929703</v>
      </c>
      <c r="J943" s="26">
        <f>Table1689106[[#This Row],[Mean Value]]-($W$2)</f>
        <v>3.467462940289348</v>
      </c>
      <c r="K943" s="8">
        <f>Table1689106[[#This Row],[Mean Value]]+$X$2</f>
        <v>3.5671964735438761</v>
      </c>
      <c r="L943" s="9">
        <f>Table1689106[[#This Row],[Mean Value]]-$X$2</f>
        <v>3.4475162336384422</v>
      </c>
      <c r="M943" s="23" t="str">
        <f t="array" ref="M943">IF(OR(D943&lt;$AF$2, D943&gt;$AE$2), "Yes", "No")</f>
        <v>No</v>
      </c>
      <c r="N943" s="3"/>
      <c r="O943" s="3" t="b">
        <f>AND(Table1689106[[#This Row],[Measured Value]]&gt;Table1689106[[#This Row],[Mean Value]],D942&gt;E942,D941&gt;E941,D940&gt;E940,D939&gt;E939,D938&gt;E938,D937&gt;E937,D936&gt;E936)</f>
        <v>0</v>
      </c>
      <c r="P943" s="3" t="b">
        <f>AND(Table1689106[[#This Row],[Measured Value]]&lt;Table1689106[[#This Row],[Mean Value]],D942&lt;E942,D941&lt;E941,D940&lt;E940,D939&lt;E939,D938&lt;E938,D937&lt;E937,D936&lt;E936)</f>
        <v>0</v>
      </c>
      <c r="Q943" s="3" t="b">
        <f>AND(Table1689106[[#This Row],[Measured Value]]&gt;E942,E942&gt;E941,E941&gt;E940,E940&gt;E939,E939&gt;E938)</f>
        <v>0</v>
      </c>
      <c r="R943" s="3" t="b">
        <f>AND(Table1689106[[#This Row],[Measured Value]]&lt;E942,E942&lt;E941,E941&lt;E940,E940&lt;E939,E939&lt;E938)</f>
        <v>0</v>
      </c>
      <c r="S943" s="3" t="b">
        <f>AND(Table1689106[[#This Row],[Measured Value]]&gt;E942,E942&lt;E941,E941&gt;E940,E940&lt;E939,E939&gt;E938,E938&lt;E937,E937&gt;E936,E936&lt;E935,E935&gt;E934,E934&lt;E933,E933&gt;E932,E932&lt;E931,E931&gt;E930)</f>
        <v>0</v>
      </c>
      <c r="T943" s="3" t="b">
        <f>AND(Table1689106[[#This Row],[Measured Value]]&lt;F942,F942&gt;F941,F941&lt;F940,F940&gt;F939,F939&lt;F938,F938&gt;F937,F937&lt;F936,F936&gt;F935,F935&lt;F934,F934&gt;F933,F933&lt;F932,F932&gt;F931,F931&lt;F930)</f>
        <v>0</v>
      </c>
    </row>
    <row r="944" spans="1:20" x14ac:dyDescent="0.25">
      <c r="A944" s="2">
        <v>43405</v>
      </c>
      <c r="B944" s="17">
        <v>654</v>
      </c>
      <c r="C944" s="21" t="s">
        <v>31</v>
      </c>
      <c r="D944" s="25">
        <v>3.53</v>
      </c>
      <c r="E944" s="22">
        <f>'[1]pH meter #2__083118AM'!$O$2</f>
        <v>3.5073563535911592</v>
      </c>
      <c r="F9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43405.287499999999</v>
      </c>
      <c r="G944" s="6">
        <f>Table1689106[[#This Row],[Mean Value]]+$V$2</f>
        <v>3.527303060242065</v>
      </c>
      <c r="H944" s="6">
        <f>Table1689106[[#This Row],[Mean Value]]-$V$2</f>
        <v>3.4874096469402533</v>
      </c>
      <c r="I944" s="26">
        <f>Table1689106[[#This Row],[Mean Value]]+$W$2</f>
        <v>3.5472497668929703</v>
      </c>
      <c r="J944" s="26">
        <f>Table1689106[[#This Row],[Mean Value]]-($W$2)</f>
        <v>3.467462940289348</v>
      </c>
      <c r="K944" s="8">
        <f>Table1689106[[#This Row],[Mean Value]]+$X$2</f>
        <v>3.5671964735438761</v>
      </c>
      <c r="L944" s="9">
        <f>Table1689106[[#This Row],[Mean Value]]-$X$2</f>
        <v>3.4475162336384422</v>
      </c>
      <c r="M944" s="23" t="str">
        <f t="array" ref="M944">IF(OR(D944&lt;$AF$2, D944&gt;$AE$2), "Yes", "No")</f>
        <v>No</v>
      </c>
      <c r="N944" s="3"/>
      <c r="O944" s="3" t="b">
        <f>AND(Table1689106[[#This Row],[Measured Value]]&gt;Table1689106[[#This Row],[Mean Value]],D943&gt;E943,D942&gt;E942,D941&gt;E941,D940&gt;E940,D939&gt;E939,D938&gt;E938,D937&gt;E937)</f>
        <v>0</v>
      </c>
      <c r="P944" s="3" t="b">
        <f>AND(Table1689106[[#This Row],[Measured Value]]&lt;Table1689106[[#This Row],[Mean Value]],D943&lt;E943,D942&lt;E942,D941&lt;E941,D940&lt;E940,D939&lt;E939,D938&lt;E938,D937&lt;E937)</f>
        <v>0</v>
      </c>
      <c r="Q944" s="3" t="b">
        <f>AND(Table1689106[[#This Row],[Measured Value]]&gt;E943,E943&gt;E942,E942&gt;E941,E941&gt;E940,E940&gt;E939)</f>
        <v>0</v>
      </c>
      <c r="R944" s="3" t="b">
        <f>AND(Table1689106[[#This Row],[Measured Value]]&lt;E943,E943&lt;E942,E942&lt;E941,E941&lt;E940,E940&lt;E939)</f>
        <v>0</v>
      </c>
      <c r="S944" s="3" t="b">
        <f>AND(Table1689106[[#This Row],[Measured Value]]&gt;E943,E943&lt;E942,E942&gt;E941,E941&lt;E940,E940&gt;E939,E939&lt;E938,E938&gt;E937,E937&lt;E936,E936&gt;E935,E935&lt;E934,E934&gt;E933,E933&lt;E932,E932&gt;E931)</f>
        <v>0</v>
      </c>
      <c r="T944" s="3" t="b">
        <f>AND(Table1689106[[#This Row],[Measured Value]]&lt;F943,F943&gt;F942,F942&lt;F941,F941&gt;F940,F940&lt;F939,F939&gt;F938,F938&lt;F937,F937&gt;F936,F936&lt;F935,F935&gt;F934,F934&lt;F933,F933&gt;F932,F932&lt;F931)</f>
        <v>0</v>
      </c>
    </row>
    <row r="945" spans="1:20" x14ac:dyDescent="0.25">
      <c r="A945" s="2">
        <v>43405</v>
      </c>
      <c r="B945" s="17">
        <v>717</v>
      </c>
      <c r="C945" s="21" t="s">
        <v>31</v>
      </c>
      <c r="D945" s="25">
        <v>3.52</v>
      </c>
      <c r="E945" s="22">
        <f>'[1]pH meter #2__083118AM'!$O$2</f>
        <v>3.5073563535911592</v>
      </c>
      <c r="F9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43405.303472222222</v>
      </c>
      <c r="G945" s="6">
        <f>Table1689106[[#This Row],[Mean Value]]+$V$2</f>
        <v>3.527303060242065</v>
      </c>
      <c r="H945" s="6">
        <f>Table1689106[[#This Row],[Mean Value]]-$V$2</f>
        <v>3.4874096469402533</v>
      </c>
      <c r="I945" s="26">
        <f>Table1689106[[#This Row],[Mean Value]]+$W$2</f>
        <v>3.5472497668929703</v>
      </c>
      <c r="J945" s="26">
        <f>Table1689106[[#This Row],[Mean Value]]-($W$2)</f>
        <v>3.467462940289348</v>
      </c>
      <c r="K945" s="8">
        <f>Table1689106[[#This Row],[Mean Value]]+$X$2</f>
        <v>3.5671964735438761</v>
      </c>
      <c r="L945" s="9">
        <f>Table1689106[[#This Row],[Mean Value]]-$X$2</f>
        <v>3.4475162336384422</v>
      </c>
      <c r="M945" s="23" t="str">
        <f t="array" ref="M945">IF(OR(D945&lt;$AF$2, D945&gt;$AE$2), "Yes", "No")</f>
        <v>No</v>
      </c>
      <c r="N945" s="3"/>
      <c r="O945" s="3" t="b">
        <f>AND(Table1689106[[#This Row],[Measured Value]]&gt;Table1689106[[#This Row],[Mean Value]],D944&gt;E944,D943&gt;E943,D942&gt;E942,D941&gt;E941,D940&gt;E940,D939&gt;E939,D938&gt;E938)</f>
        <v>0</v>
      </c>
      <c r="P945" s="3" t="b">
        <f>AND(Table1689106[[#This Row],[Measured Value]]&lt;Table1689106[[#This Row],[Mean Value]],D944&lt;E944,D943&lt;E943,D942&lt;E942,D941&lt;E941,D940&lt;E940,D939&lt;E939,D938&lt;E938)</f>
        <v>0</v>
      </c>
      <c r="Q945" s="3" t="b">
        <f>AND(Table1689106[[#This Row],[Measured Value]]&gt;E944,E944&gt;E943,E943&gt;E942,E942&gt;E941,E941&gt;E940)</f>
        <v>0</v>
      </c>
      <c r="R945" s="3" t="b">
        <f>AND(Table1689106[[#This Row],[Measured Value]]&lt;E944,E944&lt;E943,E943&lt;E942,E942&lt;E941,E941&lt;E940)</f>
        <v>0</v>
      </c>
      <c r="S945" s="3" t="b">
        <f>AND(Table1689106[[#This Row],[Measured Value]]&gt;E944,E944&lt;E943,E943&gt;E942,E942&lt;E941,E941&gt;E940,E940&lt;E939,E939&gt;E938,E938&lt;E937,E937&gt;E936,E936&lt;E935,E935&gt;E934,E934&lt;E933,E933&gt;E932)</f>
        <v>0</v>
      </c>
      <c r="T945" s="3" t="b">
        <f>AND(Table1689106[[#This Row],[Measured Value]]&lt;F944,F944&gt;F943,F943&lt;F942,F942&gt;F941,F941&lt;F940,F940&gt;F939,F939&lt;F938,F938&gt;F937,F937&lt;F936,F936&gt;F935,F935&lt;F934,F934&gt;F933,F933&lt;F932)</f>
        <v>0</v>
      </c>
    </row>
    <row r="946" spans="1:20" x14ac:dyDescent="0.25">
      <c r="A946" s="2">
        <v>43405</v>
      </c>
      <c r="B946" s="17">
        <v>747</v>
      </c>
      <c r="C946" s="21" t="s">
        <v>31</v>
      </c>
      <c r="D946" s="25">
        <v>3.52</v>
      </c>
      <c r="E946" s="22">
        <f>'[1]pH meter #2__083118AM'!$O$2</f>
        <v>3.5073563535911592</v>
      </c>
      <c r="F9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43405.324305555558</v>
      </c>
      <c r="G946" s="6">
        <f>Table1689106[[#This Row],[Mean Value]]+$V$2</f>
        <v>3.527303060242065</v>
      </c>
      <c r="H946" s="6">
        <f>Table1689106[[#This Row],[Mean Value]]-$V$2</f>
        <v>3.4874096469402533</v>
      </c>
      <c r="I946" s="26">
        <f>Table1689106[[#This Row],[Mean Value]]+$W$2</f>
        <v>3.5472497668929703</v>
      </c>
      <c r="J946" s="26">
        <f>Table1689106[[#This Row],[Mean Value]]-($W$2)</f>
        <v>3.467462940289348</v>
      </c>
      <c r="K946" s="8">
        <f>Table1689106[[#This Row],[Mean Value]]+$X$2</f>
        <v>3.5671964735438761</v>
      </c>
      <c r="L946" s="9">
        <f>Table1689106[[#This Row],[Mean Value]]-$X$2</f>
        <v>3.4475162336384422</v>
      </c>
      <c r="M946" s="23" t="str">
        <f t="array" ref="M946">IF(OR(D946&lt;$AF$2, D946&gt;$AE$2), "Yes", "No")</f>
        <v>No</v>
      </c>
      <c r="N946" s="3"/>
      <c r="O946" s="3" t="b">
        <f>AND(Table1689106[[#This Row],[Measured Value]]&gt;Table1689106[[#This Row],[Mean Value]],D945&gt;E945,D944&gt;E944,D943&gt;E943,D942&gt;E942,D941&gt;E941,D940&gt;E940,D939&gt;E939)</f>
        <v>0</v>
      </c>
      <c r="P946" s="3" t="b">
        <f>AND(Table1689106[[#This Row],[Measured Value]]&lt;Table1689106[[#This Row],[Mean Value]],D945&lt;E945,D944&lt;E944,D943&lt;E943,D942&lt;E942,D941&lt;E941,D940&lt;E940,D939&lt;E939)</f>
        <v>0</v>
      </c>
      <c r="Q946" s="3" t="b">
        <f>AND(Table1689106[[#This Row],[Measured Value]]&gt;E945,E945&gt;E944,E944&gt;E943,E943&gt;E942,E942&gt;E941)</f>
        <v>0</v>
      </c>
      <c r="R946" s="3" t="b">
        <f>AND(Table1689106[[#This Row],[Measured Value]]&lt;E945,E945&lt;E944,E944&lt;E943,E943&lt;E942,E942&lt;E941)</f>
        <v>0</v>
      </c>
      <c r="S946" s="3" t="b">
        <f>AND(Table1689106[[#This Row],[Measured Value]]&gt;E945,E945&lt;E944,E944&gt;E943,E943&lt;E942,E942&gt;E941,E941&lt;E940,E940&gt;E939,E939&lt;E938,E938&gt;E937,E937&lt;E936,E936&gt;E935,E935&lt;E934,E934&gt;E933)</f>
        <v>0</v>
      </c>
      <c r="T946" s="3" t="b">
        <f>AND(Table1689106[[#This Row],[Measured Value]]&lt;F945,F945&gt;F944,F944&lt;F943,F943&gt;F942,F942&lt;F941,F941&gt;F940,F940&lt;F939,F939&gt;F938,F938&lt;F937,F937&gt;F936,F936&lt;F935,F935&gt;F934,F934&lt;F933)</f>
        <v>0</v>
      </c>
    </row>
    <row r="947" spans="1:20" x14ac:dyDescent="0.25">
      <c r="A947" s="2">
        <v>43405</v>
      </c>
      <c r="B947" s="17">
        <v>813</v>
      </c>
      <c r="C947" s="21" t="s">
        <v>40</v>
      </c>
      <c r="D947" s="25">
        <v>3.51</v>
      </c>
      <c r="E947" s="22">
        <f>'[1]pH meter #2__083118AM'!$O$2</f>
        <v>3.5073563535911592</v>
      </c>
      <c r="F9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43405.342361111114</v>
      </c>
      <c r="G947" s="6">
        <f>Table1689106[[#This Row],[Mean Value]]+$V$2</f>
        <v>3.527303060242065</v>
      </c>
      <c r="H947" s="6">
        <f>Table1689106[[#This Row],[Mean Value]]-$V$2</f>
        <v>3.4874096469402533</v>
      </c>
      <c r="I947" s="26">
        <f>Table1689106[[#This Row],[Mean Value]]+$W$2</f>
        <v>3.5472497668929703</v>
      </c>
      <c r="J947" s="26">
        <f>Table1689106[[#This Row],[Mean Value]]-($W$2)</f>
        <v>3.467462940289348</v>
      </c>
      <c r="K947" s="8">
        <f>Table1689106[[#This Row],[Mean Value]]+$X$2</f>
        <v>3.5671964735438761</v>
      </c>
      <c r="L947" s="9">
        <f>Table1689106[[#This Row],[Mean Value]]-$X$2</f>
        <v>3.4475162336384422</v>
      </c>
      <c r="M947" s="23" t="str">
        <f t="array" ref="M947">IF(OR(D947&lt;$AF$2, D947&gt;$AE$2), "Yes", "No")</f>
        <v>No</v>
      </c>
      <c r="N947" s="3"/>
      <c r="O947" s="3" t="b">
        <f>AND(Table1689106[[#This Row],[Measured Value]]&gt;Table1689106[[#This Row],[Mean Value]],D946&gt;E946,D945&gt;E945,D944&gt;E944,D943&gt;E943,D942&gt;E942,D941&gt;E941,D940&gt;E940)</f>
        <v>0</v>
      </c>
      <c r="P947" s="3" t="b">
        <f>AND(Table1689106[[#This Row],[Measured Value]]&lt;Table1689106[[#This Row],[Mean Value]],D946&lt;E946,D945&lt;E945,D944&lt;E944,D943&lt;E943,D942&lt;E942,D941&lt;E941,D940&lt;E940)</f>
        <v>0</v>
      </c>
      <c r="Q947" s="3" t="b">
        <f>AND(Table1689106[[#This Row],[Measured Value]]&gt;E946,E946&gt;E945,E945&gt;E944,E944&gt;E943,E943&gt;E942)</f>
        <v>0</v>
      </c>
      <c r="R947" s="3" t="b">
        <f>AND(Table1689106[[#This Row],[Measured Value]]&lt;E946,E946&lt;E945,E945&lt;E944,E944&lt;E943,E943&lt;E942)</f>
        <v>0</v>
      </c>
      <c r="S947" s="3" t="b">
        <f>AND(Table1689106[[#This Row],[Measured Value]]&gt;E946,E946&lt;E945,E945&gt;E944,E944&lt;E943,E943&gt;E942,E942&lt;E941,E941&gt;E940,E940&lt;E939,E939&gt;E938,E938&lt;E937,E937&gt;E936,E936&lt;E935,E935&gt;E934)</f>
        <v>0</v>
      </c>
      <c r="T947" s="3" t="b">
        <f>AND(Table1689106[[#This Row],[Measured Value]]&lt;F946,F946&gt;F945,F945&lt;F944,F944&gt;F943,F943&lt;F942,F942&gt;F941,F941&lt;F940,F940&gt;F939,F939&lt;F938,F938&gt;F937,F937&lt;F936,F936&gt;F935,F935&lt;F934)</f>
        <v>0</v>
      </c>
    </row>
    <row r="948" spans="1:20" x14ac:dyDescent="0.25">
      <c r="A948" s="2">
        <v>43405</v>
      </c>
      <c r="B948" s="17">
        <v>820</v>
      </c>
      <c r="C948" s="21" t="s">
        <v>35</v>
      </c>
      <c r="D948" s="25">
        <v>3.51</v>
      </c>
      <c r="E948" s="22">
        <f>'[1]pH meter #2__083118AM'!$O$2</f>
        <v>3.5073563535911592</v>
      </c>
      <c r="F9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43405.347222222219</v>
      </c>
      <c r="G948" s="6">
        <f>Table1689106[[#This Row],[Mean Value]]+$V$2</f>
        <v>3.527303060242065</v>
      </c>
      <c r="H948" s="6">
        <f>Table1689106[[#This Row],[Mean Value]]-$V$2</f>
        <v>3.4874096469402533</v>
      </c>
      <c r="I948" s="26">
        <f>Table1689106[[#This Row],[Mean Value]]+$W$2</f>
        <v>3.5472497668929703</v>
      </c>
      <c r="J948" s="26">
        <f>Table1689106[[#This Row],[Mean Value]]-($W$2)</f>
        <v>3.467462940289348</v>
      </c>
      <c r="K948" s="8">
        <f>Table1689106[[#This Row],[Mean Value]]+$X$2</f>
        <v>3.5671964735438761</v>
      </c>
      <c r="L948" s="9">
        <f>Table1689106[[#This Row],[Mean Value]]-$X$2</f>
        <v>3.4475162336384422</v>
      </c>
      <c r="M948" s="23" t="str">
        <f t="array" ref="M948">IF(OR(D948&lt;$AF$2, D948&gt;$AE$2), "Yes", "No")</f>
        <v>No</v>
      </c>
      <c r="N948" s="3"/>
      <c r="O948" s="3" t="b">
        <f>AND(Table1689106[[#This Row],[Measured Value]]&gt;Table1689106[[#This Row],[Mean Value]],D947&gt;E947,D946&gt;E946,D945&gt;E945,D944&gt;E944,D943&gt;E943,D942&gt;E942,D941&gt;E941)</f>
        <v>0</v>
      </c>
      <c r="P948" s="3" t="b">
        <f>AND(Table1689106[[#This Row],[Measured Value]]&lt;Table1689106[[#This Row],[Mean Value]],D947&lt;E947,D946&lt;E946,D945&lt;E945,D944&lt;E944,D943&lt;E943,D942&lt;E942,D941&lt;E941)</f>
        <v>0</v>
      </c>
      <c r="Q948" s="3" t="b">
        <f>AND(Table1689106[[#This Row],[Measured Value]]&gt;E947,E947&gt;E946,E946&gt;E945,E945&gt;E944,E944&gt;E943)</f>
        <v>0</v>
      </c>
      <c r="R948" s="3" t="b">
        <f>AND(Table1689106[[#This Row],[Measured Value]]&lt;E947,E947&lt;E946,E946&lt;E945,E945&lt;E944,E944&lt;E943)</f>
        <v>0</v>
      </c>
      <c r="S948" s="3" t="b">
        <f>AND(Table1689106[[#This Row],[Measured Value]]&gt;E947,E947&lt;E946,E946&gt;E945,E945&lt;E944,E944&gt;E943,E943&lt;E942,E942&gt;E941,E941&lt;E940,E940&gt;E939,E939&lt;E938,E938&gt;E937,E937&lt;E936,E936&gt;E935)</f>
        <v>0</v>
      </c>
      <c r="T948" s="3" t="b">
        <f>AND(Table1689106[[#This Row],[Measured Value]]&lt;F947,F947&gt;F946,F946&lt;F945,F945&gt;F944,F944&lt;F943,F943&gt;F942,F942&lt;F941,F941&gt;F940,F940&lt;F939,F939&gt;F938,F938&lt;F937,F937&gt;F936,F936&lt;F935)</f>
        <v>0</v>
      </c>
    </row>
    <row r="949" spans="1:20" x14ac:dyDescent="0.25">
      <c r="A949" s="2">
        <v>43405</v>
      </c>
      <c r="B949" s="17">
        <v>830</v>
      </c>
      <c r="C949" s="21" t="s">
        <v>58</v>
      </c>
      <c r="D949" s="25">
        <v>3.5</v>
      </c>
      <c r="E949" s="22">
        <f>'[1]pH meter #2__083118AM'!$O$2</f>
        <v>3.5073563535911592</v>
      </c>
      <c r="F9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43405.354166666664</v>
      </c>
      <c r="G949" s="6">
        <f>Table1689106[[#This Row],[Mean Value]]+$V$2</f>
        <v>3.527303060242065</v>
      </c>
      <c r="H949" s="6">
        <f>Table1689106[[#This Row],[Mean Value]]-$V$2</f>
        <v>3.4874096469402533</v>
      </c>
      <c r="I949" s="26">
        <f>Table1689106[[#This Row],[Mean Value]]+$W$2</f>
        <v>3.5472497668929703</v>
      </c>
      <c r="J949" s="26">
        <f>Table1689106[[#This Row],[Mean Value]]-($W$2)</f>
        <v>3.467462940289348</v>
      </c>
      <c r="K949" s="8">
        <f>Table1689106[[#This Row],[Mean Value]]+$X$2</f>
        <v>3.5671964735438761</v>
      </c>
      <c r="L949" s="9">
        <f>Table1689106[[#This Row],[Mean Value]]-$X$2</f>
        <v>3.4475162336384422</v>
      </c>
      <c r="M949" s="23" t="str">
        <f t="array" ref="M949">IF(OR(D949&lt;$AF$2, D949&gt;$AE$2), "Yes", "No")</f>
        <v>No</v>
      </c>
      <c r="N949" s="3"/>
      <c r="O949" s="3" t="b">
        <f>AND(Table1689106[[#This Row],[Measured Value]]&gt;Table1689106[[#This Row],[Mean Value]],D948&gt;E948,D947&gt;E947,D946&gt;E946,D945&gt;E945,D944&gt;E944,D943&gt;E943,D942&gt;E942)</f>
        <v>0</v>
      </c>
      <c r="P949" s="3" t="b">
        <f>AND(Table1689106[[#This Row],[Measured Value]]&lt;Table1689106[[#This Row],[Mean Value]],D948&lt;E948,D947&lt;E947,D946&lt;E946,D945&lt;E945,D944&lt;E944,D943&lt;E943,D942&lt;E942)</f>
        <v>0</v>
      </c>
      <c r="Q949" s="3" t="b">
        <f>AND(Table1689106[[#This Row],[Measured Value]]&gt;E948,E948&gt;E947,E947&gt;E946,E946&gt;E945,E945&gt;E944)</f>
        <v>0</v>
      </c>
      <c r="R949" s="3" t="b">
        <f>AND(Table1689106[[#This Row],[Measured Value]]&lt;E948,E948&lt;E947,E947&lt;E946,E946&lt;E945,E945&lt;E944)</f>
        <v>0</v>
      </c>
      <c r="S949" s="3" t="b">
        <f>AND(Table1689106[[#This Row],[Measured Value]]&gt;E948,E948&lt;E947,E947&gt;E946,E946&lt;E945,E945&gt;E944,E944&lt;E943,E943&gt;E942,E942&lt;E941,E941&gt;E940,E940&lt;E939,E939&gt;E938,E938&lt;E937,E937&gt;E936)</f>
        <v>0</v>
      </c>
      <c r="T949" s="3" t="b">
        <f>AND(Table1689106[[#This Row],[Measured Value]]&lt;F948,F948&gt;F947,F947&lt;F946,F946&gt;F945,F945&lt;F944,F944&gt;F943,F943&lt;F942,F942&gt;F941,F941&lt;F940,F940&gt;F939,F939&lt;F938,F938&gt;F937,F937&lt;F936)</f>
        <v>0</v>
      </c>
    </row>
    <row r="950" spans="1:20" x14ac:dyDescent="0.25">
      <c r="A950" s="2">
        <v>43405</v>
      </c>
      <c r="B950" s="17">
        <v>841</v>
      </c>
      <c r="C950" s="21" t="s">
        <v>40</v>
      </c>
      <c r="D950" s="25">
        <v>3.51</v>
      </c>
      <c r="E950" s="22">
        <f>'[1]pH meter #2__083118AM'!$O$2</f>
        <v>3.5073563535911592</v>
      </c>
      <c r="F9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43405.361805555556</v>
      </c>
      <c r="G950" s="6">
        <f>Table1689106[[#This Row],[Mean Value]]+$V$2</f>
        <v>3.527303060242065</v>
      </c>
      <c r="H950" s="6">
        <f>Table1689106[[#This Row],[Mean Value]]-$V$2</f>
        <v>3.4874096469402533</v>
      </c>
      <c r="I950" s="26">
        <f>Table1689106[[#This Row],[Mean Value]]+$W$2</f>
        <v>3.5472497668929703</v>
      </c>
      <c r="J950" s="26">
        <f>Table1689106[[#This Row],[Mean Value]]-($W$2)</f>
        <v>3.467462940289348</v>
      </c>
      <c r="K950" s="8">
        <f>Table1689106[[#This Row],[Mean Value]]+$X$2</f>
        <v>3.5671964735438761</v>
      </c>
      <c r="L950" s="9">
        <f>Table1689106[[#This Row],[Mean Value]]-$X$2</f>
        <v>3.4475162336384422</v>
      </c>
      <c r="M950" s="23" t="str">
        <f t="array" ref="M950">IF(OR(D950&lt;$AF$2, D950&gt;$AE$2), "Yes", "No")</f>
        <v>No</v>
      </c>
      <c r="N950" s="3"/>
      <c r="O950" s="3" t="b">
        <f>AND(Table1689106[[#This Row],[Measured Value]]&gt;Table1689106[[#This Row],[Mean Value]],D949&gt;E949,D948&gt;E948,D947&gt;E947,D946&gt;E946,D945&gt;E945,D944&gt;E944,D943&gt;E943)</f>
        <v>0</v>
      </c>
      <c r="P950" s="3" t="b">
        <f>AND(Table1689106[[#This Row],[Measured Value]]&lt;Table1689106[[#This Row],[Mean Value]],D949&lt;E949,D948&lt;E948,D947&lt;E947,D946&lt;E946,D945&lt;E945,D944&lt;E944,D943&lt;E943)</f>
        <v>0</v>
      </c>
      <c r="Q950" s="3" t="b">
        <f>AND(Table1689106[[#This Row],[Measured Value]]&gt;E949,E949&gt;E948,E948&gt;E947,E947&gt;E946,E946&gt;E945)</f>
        <v>0</v>
      </c>
      <c r="R950" s="3" t="b">
        <f>AND(Table1689106[[#This Row],[Measured Value]]&lt;E949,E949&lt;E948,E948&lt;E947,E947&lt;E946,E946&lt;E945)</f>
        <v>0</v>
      </c>
      <c r="S950" s="3" t="b">
        <f>AND(Table1689106[[#This Row],[Measured Value]]&gt;E949,E949&lt;E948,E948&gt;E947,E947&lt;E946,E946&gt;E945,E945&lt;E944,E944&gt;E943,E943&lt;E942,E942&gt;E941,E941&lt;E940,E940&gt;E939,E939&lt;E938,E938&gt;E937)</f>
        <v>0</v>
      </c>
      <c r="T950" s="3" t="b">
        <f>AND(Table1689106[[#This Row],[Measured Value]]&lt;F949,F949&gt;F948,F948&lt;F947,F947&gt;F946,F946&lt;F945,F945&gt;F944,F944&lt;F943,F943&gt;F942,F942&lt;F941,F941&gt;F940,F940&lt;F939,F939&gt;F938,F938&lt;F937)</f>
        <v>0</v>
      </c>
    </row>
    <row r="951" spans="1:20" x14ac:dyDescent="0.25">
      <c r="A951" s="2">
        <v>43405</v>
      </c>
      <c r="B951" s="17">
        <v>858</v>
      </c>
      <c r="C951" s="21" t="s">
        <v>40</v>
      </c>
      <c r="D951" s="25">
        <v>3.5</v>
      </c>
      <c r="E951" s="22">
        <f>'[1]pH meter #2__083118AM'!$O$2</f>
        <v>3.5073563535911592</v>
      </c>
      <c r="F9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43405.373611111114</v>
      </c>
      <c r="G951" s="6">
        <f>Table1689106[[#This Row],[Mean Value]]+$V$2</f>
        <v>3.527303060242065</v>
      </c>
      <c r="H951" s="6">
        <f>Table1689106[[#This Row],[Mean Value]]-$V$2</f>
        <v>3.4874096469402533</v>
      </c>
      <c r="I951" s="26">
        <f>Table1689106[[#This Row],[Mean Value]]+$W$2</f>
        <v>3.5472497668929703</v>
      </c>
      <c r="J951" s="26">
        <f>Table1689106[[#This Row],[Mean Value]]-($W$2)</f>
        <v>3.467462940289348</v>
      </c>
      <c r="K951" s="8">
        <f>Table1689106[[#This Row],[Mean Value]]+$X$2</f>
        <v>3.5671964735438761</v>
      </c>
      <c r="L951" s="9">
        <f>Table1689106[[#This Row],[Mean Value]]-$X$2</f>
        <v>3.4475162336384422</v>
      </c>
      <c r="M951" s="23" t="str">
        <f t="array" ref="M951">IF(OR(D951&lt;$AF$2, D951&gt;$AE$2), "Yes", "No")</f>
        <v>No</v>
      </c>
      <c r="N951" s="3"/>
      <c r="O951" s="3" t="b">
        <f>AND(Table1689106[[#This Row],[Measured Value]]&gt;Table1689106[[#This Row],[Mean Value]],D950&gt;E950,D949&gt;E949,D948&gt;E948,D947&gt;E947,D946&gt;E946,D945&gt;E945,D944&gt;E944)</f>
        <v>0</v>
      </c>
      <c r="P951" s="3" t="b">
        <f>AND(Table1689106[[#This Row],[Measured Value]]&lt;Table1689106[[#This Row],[Mean Value]],D950&lt;E950,D949&lt;E949,D948&lt;E948,D947&lt;E947,D946&lt;E946,D945&lt;E945,D944&lt;E944)</f>
        <v>0</v>
      </c>
      <c r="Q951" s="3" t="b">
        <f>AND(Table1689106[[#This Row],[Measured Value]]&gt;E950,E950&gt;E949,E949&gt;E948,E948&gt;E947,E947&gt;E946)</f>
        <v>0</v>
      </c>
      <c r="R951" s="3" t="b">
        <f>AND(Table1689106[[#This Row],[Measured Value]]&lt;E950,E950&lt;E949,E949&lt;E948,E948&lt;E947,E947&lt;E946)</f>
        <v>0</v>
      </c>
      <c r="S951" s="3" t="b">
        <f>AND(Table1689106[[#This Row],[Measured Value]]&gt;E950,E950&lt;E949,E949&gt;E948,E948&lt;E947,E947&gt;E946,E946&lt;E945,E945&gt;E944,E944&lt;E943,E943&gt;E942,E942&lt;E941,E941&gt;E940,E940&lt;E939,E939&gt;E938)</f>
        <v>0</v>
      </c>
      <c r="T951" s="3" t="b">
        <f>AND(Table1689106[[#This Row],[Measured Value]]&lt;F950,F950&gt;F949,F949&lt;F948,F948&gt;F947,F947&lt;F946,F946&gt;F945,F945&lt;F944,F944&gt;F943,F943&lt;F942,F942&gt;F941,F941&lt;F940,F940&gt;F939,F939&lt;F938)</f>
        <v>0</v>
      </c>
    </row>
    <row r="952" spans="1:20" x14ac:dyDescent="0.25">
      <c r="A952" s="2">
        <v>43405</v>
      </c>
      <c r="B952" s="17">
        <v>1010</v>
      </c>
      <c r="C952" s="21" t="s">
        <v>30</v>
      </c>
      <c r="D952" s="25">
        <v>3.49</v>
      </c>
      <c r="E952" s="22">
        <f>'[1]pH meter #2__083118AM'!$O$2</f>
        <v>3.5073563535911592</v>
      </c>
      <c r="F9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43405.423611111109</v>
      </c>
      <c r="G952" s="6">
        <f>Table1689106[[#This Row],[Mean Value]]+$V$2</f>
        <v>3.527303060242065</v>
      </c>
      <c r="H952" s="6">
        <f>Table1689106[[#This Row],[Mean Value]]-$V$2</f>
        <v>3.4874096469402533</v>
      </c>
      <c r="I952" s="26">
        <f>Table1689106[[#This Row],[Mean Value]]+$W$2</f>
        <v>3.5472497668929703</v>
      </c>
      <c r="J952" s="26">
        <f>Table1689106[[#This Row],[Mean Value]]-($W$2)</f>
        <v>3.467462940289348</v>
      </c>
      <c r="K952" s="8">
        <f>Table1689106[[#This Row],[Mean Value]]+$X$2</f>
        <v>3.5671964735438761</v>
      </c>
      <c r="L952" s="9">
        <f>Table1689106[[#This Row],[Mean Value]]-$X$2</f>
        <v>3.4475162336384422</v>
      </c>
      <c r="M952" s="23" t="str">
        <f t="array" ref="M952">IF(OR(D952&lt;$AF$2, D952&gt;$AE$2), "Yes", "No")</f>
        <v>No</v>
      </c>
      <c r="N952" s="3"/>
      <c r="O952" s="3" t="b">
        <f>AND(Table1689106[[#This Row],[Measured Value]]&gt;Table1689106[[#This Row],[Mean Value]],D951&gt;E951,D950&gt;E950,D949&gt;E949,D948&gt;E948,D947&gt;E947,D946&gt;E946,D945&gt;E945)</f>
        <v>0</v>
      </c>
      <c r="P952" s="3" t="b">
        <f>AND(Table1689106[[#This Row],[Measured Value]]&lt;Table1689106[[#This Row],[Mean Value]],D951&lt;E951,D950&lt;E950,D949&lt;E949,D948&lt;E948,D947&lt;E947,D946&lt;E946,D945&lt;E945)</f>
        <v>0</v>
      </c>
      <c r="Q952" s="3" t="b">
        <f>AND(Table1689106[[#This Row],[Measured Value]]&gt;E951,E951&gt;E950,E950&gt;E949,E949&gt;E948,E948&gt;E947)</f>
        <v>0</v>
      </c>
      <c r="R952" s="3" t="b">
        <f>AND(Table1689106[[#This Row],[Measured Value]]&lt;E951,E951&lt;E950,E950&lt;E949,E949&lt;E948,E948&lt;E947)</f>
        <v>0</v>
      </c>
      <c r="S952" s="3" t="b">
        <f>AND(Table1689106[[#This Row],[Measured Value]]&gt;E951,E951&lt;E950,E950&gt;E949,E949&lt;E948,E948&gt;E947,E947&lt;E946,E946&gt;E945,E945&lt;E944,E944&gt;E943,E943&lt;E942,E942&gt;E941,E941&lt;E940,E940&gt;E939)</f>
        <v>0</v>
      </c>
      <c r="T952" s="3" t="b">
        <f>AND(Table1689106[[#This Row],[Measured Value]]&lt;F951,F951&gt;F950,F950&lt;F949,F949&gt;F948,F948&lt;F947,F947&gt;F946,F946&lt;F945,F945&gt;F944,F944&lt;F943,F943&gt;F942,F942&lt;F941,F941&gt;F940,F940&lt;F939)</f>
        <v>0</v>
      </c>
    </row>
    <row r="953" spans="1:20" x14ac:dyDescent="0.25">
      <c r="A953" s="2">
        <v>43405</v>
      </c>
      <c r="B953" s="17">
        <v>1050</v>
      </c>
      <c r="C953" s="21" t="s">
        <v>30</v>
      </c>
      <c r="D953" s="25">
        <v>3.49</v>
      </c>
      <c r="E953" s="22">
        <f>'[1]pH meter #2__083118AM'!$O$2</f>
        <v>3.5073563535911592</v>
      </c>
      <c r="F9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43405.451388888891</v>
      </c>
      <c r="G953" s="6">
        <f>Table1689106[[#This Row],[Mean Value]]+$V$2</f>
        <v>3.527303060242065</v>
      </c>
      <c r="H953" s="6">
        <f>Table1689106[[#This Row],[Mean Value]]-$V$2</f>
        <v>3.4874096469402533</v>
      </c>
      <c r="I953" s="26">
        <f>Table1689106[[#This Row],[Mean Value]]+$W$2</f>
        <v>3.5472497668929703</v>
      </c>
      <c r="J953" s="26">
        <f>Table1689106[[#This Row],[Mean Value]]-($W$2)</f>
        <v>3.467462940289348</v>
      </c>
      <c r="K953" s="8">
        <f>Table1689106[[#This Row],[Mean Value]]+$X$2</f>
        <v>3.5671964735438761</v>
      </c>
      <c r="L953" s="9">
        <f>Table1689106[[#This Row],[Mean Value]]-$X$2</f>
        <v>3.4475162336384422</v>
      </c>
      <c r="M953" s="23" t="str">
        <f t="array" ref="M953">IF(OR(D953&lt;$AF$2, D953&gt;$AE$2), "Yes", "No")</f>
        <v>No</v>
      </c>
      <c r="N953" s="3"/>
      <c r="O953" s="3" t="b">
        <f>AND(Table1689106[[#This Row],[Measured Value]]&gt;Table1689106[[#This Row],[Mean Value]],D952&gt;E952,D951&gt;E951,D950&gt;E950,D949&gt;E949,D948&gt;E948,D947&gt;E947,D946&gt;E946)</f>
        <v>0</v>
      </c>
      <c r="P953" s="3" t="b">
        <f>AND(Table1689106[[#This Row],[Measured Value]]&lt;Table1689106[[#This Row],[Mean Value]],D952&lt;E952,D951&lt;E951,D950&lt;E950,D949&lt;E949,D948&lt;E948,D947&lt;E947,D946&lt;E946)</f>
        <v>0</v>
      </c>
      <c r="Q953" s="3" t="b">
        <f>AND(Table1689106[[#This Row],[Measured Value]]&gt;E952,E952&gt;E951,E951&gt;E950,E950&gt;E949,E949&gt;E948)</f>
        <v>0</v>
      </c>
      <c r="R953" s="3" t="b">
        <f>AND(Table1689106[[#This Row],[Measured Value]]&lt;E952,E952&lt;E951,E951&lt;E950,E950&lt;E949,E949&lt;E948)</f>
        <v>0</v>
      </c>
      <c r="S953" s="3" t="b">
        <f>AND(Table1689106[[#This Row],[Measured Value]]&gt;E952,E952&lt;E951,E951&gt;E950,E950&lt;E949,E949&gt;E948,E948&lt;E947,E947&gt;E946,E946&lt;E945,E945&gt;E944,E944&lt;E943,E943&gt;E942,E942&lt;E941,E941&gt;E940)</f>
        <v>0</v>
      </c>
      <c r="T953" s="3" t="b">
        <f>AND(Table1689106[[#This Row],[Measured Value]]&lt;F952,F952&gt;F951,F951&lt;F950,F950&gt;F949,F949&lt;F948,F948&gt;F947,F947&lt;F946,F946&gt;F945,F945&lt;F944,F944&gt;F943,F943&lt;F942,F942&gt;F941,F941&lt;F940)</f>
        <v>0</v>
      </c>
    </row>
    <row r="954" spans="1:20" x14ac:dyDescent="0.25">
      <c r="A954" s="2">
        <v>43405</v>
      </c>
      <c r="B954" s="17">
        <v>1106</v>
      </c>
      <c r="C954" s="21" t="s">
        <v>31</v>
      </c>
      <c r="D954" s="25">
        <v>3.5</v>
      </c>
      <c r="E954" s="22">
        <f>'[1]pH meter #2__083118AM'!$O$2</f>
        <v>3.5073563535911592</v>
      </c>
      <c r="F9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43405.462500000001</v>
      </c>
      <c r="G954" s="6">
        <f>Table1689106[[#This Row],[Mean Value]]+$V$2</f>
        <v>3.527303060242065</v>
      </c>
      <c r="H954" s="6">
        <f>Table1689106[[#This Row],[Mean Value]]-$V$2</f>
        <v>3.4874096469402533</v>
      </c>
      <c r="I954" s="26">
        <f>Table1689106[[#This Row],[Mean Value]]+$W$2</f>
        <v>3.5472497668929703</v>
      </c>
      <c r="J954" s="26">
        <f>Table1689106[[#This Row],[Mean Value]]-($W$2)</f>
        <v>3.467462940289348</v>
      </c>
      <c r="K954" s="8">
        <f>Table1689106[[#This Row],[Mean Value]]+$X$2</f>
        <v>3.5671964735438761</v>
      </c>
      <c r="L954" s="9">
        <f>Table1689106[[#This Row],[Mean Value]]-$X$2</f>
        <v>3.4475162336384422</v>
      </c>
      <c r="M954" s="23" t="str">
        <f t="array" ref="M954">IF(OR(D954&lt;$AF$2, D954&gt;$AE$2), "Yes", "No")</f>
        <v>No</v>
      </c>
      <c r="N954" s="3"/>
      <c r="O954" s="3" t="b">
        <f>AND(Table1689106[[#This Row],[Measured Value]]&gt;Table1689106[[#This Row],[Mean Value]],D953&gt;E953,D952&gt;E952,D951&gt;E951,D950&gt;E950,D949&gt;E949,D948&gt;E948,D947&gt;E947)</f>
        <v>0</v>
      </c>
      <c r="P954" s="3" t="b">
        <f>AND(Table1689106[[#This Row],[Measured Value]]&lt;Table1689106[[#This Row],[Mean Value]],D953&lt;E953,D952&lt;E952,D951&lt;E951,D950&lt;E950,D949&lt;E949,D948&lt;E948,D947&lt;E947)</f>
        <v>0</v>
      </c>
      <c r="Q954" s="3" t="b">
        <f>AND(Table1689106[[#This Row],[Measured Value]]&gt;E953,E953&gt;E952,E952&gt;E951,E951&gt;E950,E950&gt;E949)</f>
        <v>0</v>
      </c>
      <c r="R954" s="3" t="b">
        <f>AND(Table1689106[[#This Row],[Measured Value]]&lt;E953,E953&lt;E952,E952&lt;E951,E951&lt;E950,E950&lt;E949)</f>
        <v>0</v>
      </c>
      <c r="S954" s="3" t="b">
        <f>AND(Table1689106[[#This Row],[Measured Value]]&gt;E953,E953&lt;E952,E952&gt;E951,E951&lt;E950,E950&gt;E949,E949&lt;E948,E948&gt;E947,E947&lt;E946,E946&gt;E945,E945&lt;E944,E944&gt;E943,E943&lt;E942,E942&gt;E941)</f>
        <v>0</v>
      </c>
      <c r="T954" s="3" t="b">
        <f>AND(Table1689106[[#This Row],[Measured Value]]&lt;F953,F953&gt;F952,F952&lt;F951,F951&gt;F950,F950&lt;F949,F949&gt;F948,F948&lt;F947,F947&gt;F946,F946&lt;F945,F945&gt;F944,F944&lt;F943,F943&gt;F942,F942&lt;F941)</f>
        <v>0</v>
      </c>
    </row>
    <row r="955" spans="1:20" x14ac:dyDescent="0.25">
      <c r="A955" s="2">
        <v>43405</v>
      </c>
      <c r="B955" s="17">
        <v>1133</v>
      </c>
      <c r="C955" s="21" t="s">
        <v>31</v>
      </c>
      <c r="D955" s="25">
        <v>3.5</v>
      </c>
      <c r="E955" s="22">
        <f>'[1]pH meter #2__083118AM'!$O$2</f>
        <v>3.5073563535911592</v>
      </c>
      <c r="F9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43405.481249999997</v>
      </c>
      <c r="G955" s="6">
        <f>Table1689106[[#This Row],[Mean Value]]+$V$2</f>
        <v>3.527303060242065</v>
      </c>
      <c r="H955" s="6">
        <f>Table1689106[[#This Row],[Mean Value]]-$V$2</f>
        <v>3.4874096469402533</v>
      </c>
      <c r="I955" s="26">
        <f>Table1689106[[#This Row],[Mean Value]]+$W$2</f>
        <v>3.5472497668929703</v>
      </c>
      <c r="J955" s="26">
        <f>Table1689106[[#This Row],[Mean Value]]-($W$2)</f>
        <v>3.467462940289348</v>
      </c>
      <c r="K955" s="8">
        <f>Table1689106[[#This Row],[Mean Value]]+$X$2</f>
        <v>3.5671964735438761</v>
      </c>
      <c r="L955" s="9">
        <f>Table1689106[[#This Row],[Mean Value]]-$X$2</f>
        <v>3.4475162336384422</v>
      </c>
      <c r="M955" s="23" t="str">
        <f t="array" ref="M955">IF(OR(D955&lt;$AF$2, D955&gt;$AE$2), "Yes", "No")</f>
        <v>No</v>
      </c>
      <c r="N955" s="3"/>
      <c r="O955" s="3" t="b">
        <f>AND(Table1689106[[#This Row],[Measured Value]]&gt;Table1689106[[#This Row],[Mean Value]],D954&gt;E954,D953&gt;E953,D952&gt;E952,D951&gt;E951,D950&gt;E950,D949&gt;E949,D948&gt;E948)</f>
        <v>0</v>
      </c>
      <c r="P955" s="3" t="b">
        <f>AND(Table1689106[[#This Row],[Measured Value]]&lt;Table1689106[[#This Row],[Mean Value]],D954&lt;E954,D953&lt;E953,D952&lt;E952,D951&lt;E951,D950&lt;E950,D949&lt;E949,D948&lt;E948)</f>
        <v>0</v>
      </c>
      <c r="Q955" s="3" t="b">
        <f>AND(Table1689106[[#This Row],[Measured Value]]&gt;E954,E954&gt;E953,E953&gt;E952,E952&gt;E951,E951&gt;E950)</f>
        <v>0</v>
      </c>
      <c r="R955" s="3" t="b">
        <f>AND(Table1689106[[#This Row],[Measured Value]]&lt;E954,E954&lt;E953,E953&lt;E952,E952&lt;E951,E951&lt;E950)</f>
        <v>0</v>
      </c>
      <c r="S955" s="3" t="b">
        <f>AND(Table1689106[[#This Row],[Measured Value]]&gt;E954,E954&lt;E953,E953&gt;E952,E952&lt;E951,E951&gt;E950,E950&lt;E949,E949&gt;E948,E948&lt;E947,E947&gt;E946,E946&lt;E945,E945&gt;E944,E944&lt;E943,E943&gt;E942)</f>
        <v>0</v>
      </c>
      <c r="T955" s="3" t="b">
        <f>AND(Table1689106[[#This Row],[Measured Value]]&lt;F954,F954&gt;F953,F953&lt;F952,F952&gt;F951,F951&lt;F950,F950&gt;F949,F949&lt;F948,F948&gt;F947,F947&lt;F946,F946&gt;F945,F945&lt;F944,F944&gt;F943,F943&lt;F942)</f>
        <v>0</v>
      </c>
    </row>
    <row r="956" spans="1:20" x14ac:dyDescent="0.25">
      <c r="A956" s="2">
        <v>43405</v>
      </c>
      <c r="B956" s="17">
        <v>1228</v>
      </c>
      <c r="C956" s="21" t="s">
        <v>31</v>
      </c>
      <c r="D956" s="25">
        <v>3.49</v>
      </c>
      <c r="E956" s="22">
        <f>'[1]pH meter #2__083118AM'!$O$2</f>
        <v>3.5073563535911592</v>
      </c>
      <c r="F9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43405.519444444442</v>
      </c>
      <c r="G956" s="6">
        <f>Table1689106[[#This Row],[Mean Value]]+$V$2</f>
        <v>3.527303060242065</v>
      </c>
      <c r="H956" s="6">
        <f>Table1689106[[#This Row],[Mean Value]]-$V$2</f>
        <v>3.4874096469402533</v>
      </c>
      <c r="I956" s="26">
        <f>Table1689106[[#This Row],[Mean Value]]+$W$2</f>
        <v>3.5472497668929703</v>
      </c>
      <c r="J956" s="26">
        <f>Table1689106[[#This Row],[Mean Value]]-($W$2)</f>
        <v>3.467462940289348</v>
      </c>
      <c r="K956" s="8">
        <f>Table1689106[[#This Row],[Mean Value]]+$X$2</f>
        <v>3.5671964735438761</v>
      </c>
      <c r="L956" s="9">
        <f>Table1689106[[#This Row],[Mean Value]]-$X$2</f>
        <v>3.4475162336384422</v>
      </c>
      <c r="M956" s="23" t="str">
        <f t="array" ref="M956">IF(OR(D956&lt;$AF$2, D956&gt;$AE$2), "Yes", "No")</f>
        <v>No</v>
      </c>
      <c r="N956" s="3"/>
      <c r="O956" s="3" t="b">
        <f>AND(Table1689106[[#This Row],[Measured Value]]&gt;Table1689106[[#This Row],[Mean Value]],D955&gt;E955,D954&gt;E954,D953&gt;E953,D952&gt;E952,D951&gt;E951,D950&gt;E950,D949&gt;E949)</f>
        <v>0</v>
      </c>
      <c r="P956" s="3" t="b">
        <f>AND(Table1689106[[#This Row],[Measured Value]]&lt;Table1689106[[#This Row],[Mean Value]],D955&lt;E955,D954&lt;E954,D953&lt;E953,D952&lt;E952,D951&lt;E951,D950&lt;E950,D949&lt;E949)</f>
        <v>0</v>
      </c>
      <c r="Q956" s="3" t="b">
        <f>AND(Table1689106[[#This Row],[Measured Value]]&gt;E955,E955&gt;E954,E954&gt;E953,E953&gt;E952,E952&gt;E951)</f>
        <v>0</v>
      </c>
      <c r="R956" s="3" t="b">
        <f>AND(Table1689106[[#This Row],[Measured Value]]&lt;E955,E955&lt;E954,E954&lt;E953,E953&lt;E952,E952&lt;E951)</f>
        <v>0</v>
      </c>
      <c r="S956" s="3" t="b">
        <f>AND(Table1689106[[#This Row],[Measured Value]]&gt;E955,E955&lt;E954,E954&gt;E953,E953&lt;E952,E952&gt;E951,E951&lt;E950,E950&gt;E949,E949&lt;E948,E948&gt;E947,E947&lt;E946,E946&gt;E945,E945&lt;E944,E944&gt;E943)</f>
        <v>0</v>
      </c>
      <c r="T956" s="3" t="b">
        <f>AND(Table1689106[[#This Row],[Measured Value]]&lt;F955,F955&gt;F954,F954&lt;F953,F953&gt;F952,F952&lt;F951,F951&gt;F950,F950&lt;F949,F949&gt;F948,F948&lt;F947,F947&gt;F946,F946&lt;F945,F945&gt;F944,F944&lt;F943)</f>
        <v>0</v>
      </c>
    </row>
    <row r="957" spans="1:20" x14ac:dyDescent="0.25">
      <c r="A957" s="2">
        <v>43405</v>
      </c>
      <c r="B957" s="17">
        <v>1258</v>
      </c>
      <c r="C957" s="21" t="s">
        <v>31</v>
      </c>
      <c r="D957" s="25">
        <v>3.49</v>
      </c>
      <c r="E957" s="22">
        <f>'[1]pH meter #2__083118AM'!$O$2</f>
        <v>3.5073563535911592</v>
      </c>
      <c r="F9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43405.540277777778</v>
      </c>
      <c r="G957" s="6">
        <f>Table1689106[[#This Row],[Mean Value]]+$V$2</f>
        <v>3.527303060242065</v>
      </c>
      <c r="H957" s="6">
        <f>Table1689106[[#This Row],[Mean Value]]-$V$2</f>
        <v>3.4874096469402533</v>
      </c>
      <c r="I957" s="26">
        <f>Table1689106[[#This Row],[Mean Value]]+$W$2</f>
        <v>3.5472497668929703</v>
      </c>
      <c r="J957" s="26">
        <f>Table1689106[[#This Row],[Mean Value]]-($W$2)</f>
        <v>3.467462940289348</v>
      </c>
      <c r="K957" s="8">
        <f>Table1689106[[#This Row],[Mean Value]]+$X$2</f>
        <v>3.5671964735438761</v>
      </c>
      <c r="L957" s="9">
        <f>Table1689106[[#This Row],[Mean Value]]-$X$2</f>
        <v>3.4475162336384422</v>
      </c>
      <c r="M957" s="23" t="str">
        <f t="array" ref="M957">IF(OR(D957&lt;$AF$2, D957&gt;$AE$2), "Yes", "No")</f>
        <v>No</v>
      </c>
      <c r="N957" s="3"/>
      <c r="O957" s="3" t="b">
        <f>AND(Table1689106[[#This Row],[Measured Value]]&gt;Table1689106[[#This Row],[Mean Value]],D956&gt;E956,D955&gt;E955,D954&gt;E954,D953&gt;E953,D952&gt;E952,D951&gt;E951,D950&gt;E950)</f>
        <v>0</v>
      </c>
      <c r="P957" s="3" t="b">
        <f>AND(Table1689106[[#This Row],[Measured Value]]&lt;Table1689106[[#This Row],[Mean Value]],D956&lt;E956,D955&lt;E955,D954&lt;E954,D953&lt;E953,D952&lt;E952,D951&lt;E951,D950&lt;E950)</f>
        <v>0</v>
      </c>
      <c r="Q957" s="3" t="b">
        <f>AND(Table1689106[[#This Row],[Measured Value]]&gt;E956,E956&gt;E955,E955&gt;E954,E954&gt;E953,E953&gt;E952)</f>
        <v>0</v>
      </c>
      <c r="R957" s="3" t="b">
        <f>AND(Table1689106[[#This Row],[Measured Value]]&lt;E956,E956&lt;E955,E955&lt;E954,E954&lt;E953,E953&lt;E952)</f>
        <v>0</v>
      </c>
      <c r="S957" s="3" t="b">
        <f>AND(Table1689106[[#This Row],[Measured Value]]&gt;E956,E956&lt;E955,E955&gt;E954,E954&lt;E953,E953&gt;E952,E952&lt;E951,E951&gt;E950,E950&lt;E949,E949&gt;E948,E948&lt;E947,E947&gt;E946,E946&lt;E945,E945&gt;E944)</f>
        <v>0</v>
      </c>
      <c r="T957" s="3" t="b">
        <f>AND(Table1689106[[#This Row],[Measured Value]]&lt;F956,F956&gt;F955,F955&lt;F954,F954&gt;F953,F953&lt;F952,F952&gt;F951,F951&lt;F950,F950&gt;F949,F949&lt;F948,F948&gt;F947,F947&lt;F946,F946&gt;F945,F945&lt;F944)</f>
        <v>0</v>
      </c>
    </row>
    <row r="958" spans="1:20" x14ac:dyDescent="0.25">
      <c r="A958" s="2">
        <v>43405</v>
      </c>
      <c r="B958" s="17">
        <v>1317</v>
      </c>
      <c r="C958" s="21" t="s">
        <v>31</v>
      </c>
      <c r="D958" s="25">
        <v>3.49</v>
      </c>
      <c r="E958" s="22">
        <f>'[1]pH meter #2__083118AM'!$O$2</f>
        <v>3.5073563535911592</v>
      </c>
      <c r="F9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43405.553472222222</v>
      </c>
      <c r="G958" s="6">
        <f>Table1689106[[#This Row],[Mean Value]]+$V$2</f>
        <v>3.527303060242065</v>
      </c>
      <c r="H958" s="6">
        <f>Table1689106[[#This Row],[Mean Value]]-$V$2</f>
        <v>3.4874096469402533</v>
      </c>
      <c r="I958" s="26">
        <f>Table1689106[[#This Row],[Mean Value]]+$W$2</f>
        <v>3.5472497668929703</v>
      </c>
      <c r="J958" s="26">
        <f>Table1689106[[#This Row],[Mean Value]]-($W$2)</f>
        <v>3.467462940289348</v>
      </c>
      <c r="K958" s="8">
        <f>Table1689106[[#This Row],[Mean Value]]+$X$2</f>
        <v>3.5671964735438761</v>
      </c>
      <c r="L958" s="9">
        <f>Table1689106[[#This Row],[Mean Value]]-$X$2</f>
        <v>3.4475162336384422</v>
      </c>
      <c r="M958" s="23" t="str">
        <f t="array" ref="M958">IF(OR(D958&lt;$AF$2, D958&gt;$AE$2), "Yes", "No")</f>
        <v>No</v>
      </c>
      <c r="N958" s="3"/>
      <c r="O958" s="3" t="b">
        <f>AND(Table1689106[[#This Row],[Measured Value]]&gt;Table1689106[[#This Row],[Mean Value]],D957&gt;E957,D956&gt;E956,D955&gt;E955,D954&gt;E954,D953&gt;E953,D952&gt;E952,D951&gt;E951)</f>
        <v>0</v>
      </c>
      <c r="P958" s="3" t="b">
        <f>AND(Table1689106[[#This Row],[Measured Value]]&lt;Table1689106[[#This Row],[Mean Value]],D957&lt;E957,D956&lt;E956,D955&lt;E955,D954&lt;E954,D953&lt;E953,D952&lt;E952,D951&lt;E951)</f>
        <v>1</v>
      </c>
      <c r="Q958" s="3" t="b">
        <f>AND(Table1689106[[#This Row],[Measured Value]]&gt;E957,E957&gt;E956,E956&gt;E955,E955&gt;E954,E954&gt;E953)</f>
        <v>0</v>
      </c>
      <c r="R958" s="3" t="b">
        <f>AND(Table1689106[[#This Row],[Measured Value]]&lt;E957,E957&lt;E956,E956&lt;E955,E955&lt;E954,E954&lt;E953)</f>
        <v>0</v>
      </c>
      <c r="S958" s="3" t="b">
        <f>AND(Table1689106[[#This Row],[Measured Value]]&gt;E957,E957&lt;E956,E956&gt;E955,E955&lt;E954,E954&gt;E953,E953&lt;E952,E952&gt;E951,E951&lt;E950,E950&gt;E949,E949&lt;E948,E948&gt;E947,E947&lt;E946,E946&gt;E945)</f>
        <v>0</v>
      </c>
      <c r="T958" s="3" t="b">
        <f>AND(Table1689106[[#This Row],[Measured Value]]&lt;F957,F957&gt;F956,F956&lt;F955,F955&gt;F954,F954&lt;F953,F953&gt;F952,F952&lt;F951,F951&gt;F950,F950&lt;F949,F949&gt;F948,F948&lt;F947,F947&gt;F946,F946&lt;F945)</f>
        <v>0</v>
      </c>
    </row>
    <row r="959" spans="1:20" x14ac:dyDescent="0.25">
      <c r="A959" s="2">
        <v>43405</v>
      </c>
      <c r="B959" s="17">
        <v>1338</v>
      </c>
      <c r="C959" s="21" t="s">
        <v>40</v>
      </c>
      <c r="D959" s="25">
        <v>3.48</v>
      </c>
      <c r="E959" s="22">
        <f>'[1]pH meter #2__083118AM'!$O$2</f>
        <v>3.5073563535911592</v>
      </c>
      <c r="F9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43405.568055555559</v>
      </c>
      <c r="G959" s="6">
        <f>Table1689106[[#This Row],[Mean Value]]+$V$2</f>
        <v>3.527303060242065</v>
      </c>
      <c r="H959" s="6">
        <f>Table1689106[[#This Row],[Mean Value]]-$V$2</f>
        <v>3.4874096469402533</v>
      </c>
      <c r="I959" s="26">
        <f>Table1689106[[#This Row],[Mean Value]]+$W$2</f>
        <v>3.5472497668929703</v>
      </c>
      <c r="J959" s="26">
        <f>Table1689106[[#This Row],[Mean Value]]-($W$2)</f>
        <v>3.467462940289348</v>
      </c>
      <c r="K959" s="8">
        <f>Table1689106[[#This Row],[Mean Value]]+$X$2</f>
        <v>3.5671964735438761</v>
      </c>
      <c r="L959" s="9">
        <f>Table1689106[[#This Row],[Mean Value]]-$X$2</f>
        <v>3.4475162336384422</v>
      </c>
      <c r="M959" s="23" t="str">
        <f t="array" ref="M959">IF(OR(D959&lt;$AF$2, D959&gt;$AE$2), "Yes", "No")</f>
        <v>No</v>
      </c>
      <c r="N959" s="3"/>
      <c r="O959" s="3" t="b">
        <f>AND(Table1689106[[#This Row],[Measured Value]]&gt;Table1689106[[#This Row],[Mean Value]],D958&gt;E958,D957&gt;E957,D956&gt;E956,D955&gt;E955,D954&gt;E954,D953&gt;E953,D952&gt;E952)</f>
        <v>0</v>
      </c>
      <c r="P959" s="3" t="b">
        <f>AND(Table1689106[[#This Row],[Measured Value]]&lt;Table1689106[[#This Row],[Mean Value]],D958&lt;E958,D957&lt;E957,D956&lt;E956,D955&lt;E955,D954&lt;E954,D953&lt;E953,D952&lt;E952)</f>
        <v>1</v>
      </c>
      <c r="Q959" s="3" t="b">
        <f>AND(Table1689106[[#This Row],[Measured Value]]&gt;E958,E958&gt;E957,E957&gt;E956,E956&gt;E955,E955&gt;E954)</f>
        <v>0</v>
      </c>
      <c r="R959" s="3" t="b">
        <f>AND(Table1689106[[#This Row],[Measured Value]]&lt;E958,E958&lt;E957,E957&lt;E956,E956&lt;E955,E955&lt;E954)</f>
        <v>0</v>
      </c>
      <c r="S959" s="3" t="b">
        <f>AND(Table1689106[[#This Row],[Measured Value]]&gt;E958,E958&lt;E957,E957&gt;E956,E956&lt;E955,E955&gt;E954,E954&lt;E953,E953&gt;E952,E952&lt;E951,E951&gt;E950,E950&lt;E949,E949&gt;E948,E948&lt;E947,E947&gt;E946)</f>
        <v>0</v>
      </c>
      <c r="T959" s="3" t="b">
        <f>AND(Table1689106[[#This Row],[Measured Value]]&lt;F958,F958&gt;F957,F957&lt;F956,F956&gt;F955,F955&lt;F954,F954&gt;F953,F953&lt;F952,F952&gt;F951,F951&lt;F950,F950&gt;F949,F949&lt;F948,F948&gt;F947,F947&lt;F946)</f>
        <v>0</v>
      </c>
    </row>
    <row r="960" spans="1:20" x14ac:dyDescent="0.25">
      <c r="A960" s="2">
        <v>43405</v>
      </c>
      <c r="B960" s="17">
        <v>1346</v>
      </c>
      <c r="C960" s="21" t="s">
        <v>31</v>
      </c>
      <c r="D960" s="25">
        <v>3.52</v>
      </c>
      <c r="E960" s="22">
        <f>'[1]pH meter #2__083118AM'!$O$2</f>
        <v>3.5073563535911592</v>
      </c>
      <c r="F9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43405.573611111111</v>
      </c>
      <c r="G960" s="6">
        <f>Table1689106[[#This Row],[Mean Value]]+$V$2</f>
        <v>3.527303060242065</v>
      </c>
      <c r="H960" s="6">
        <f>Table1689106[[#This Row],[Mean Value]]-$V$2</f>
        <v>3.4874096469402533</v>
      </c>
      <c r="I960" s="26">
        <f>Table1689106[[#This Row],[Mean Value]]+$W$2</f>
        <v>3.5472497668929703</v>
      </c>
      <c r="J960" s="26">
        <f>Table1689106[[#This Row],[Mean Value]]-($W$2)</f>
        <v>3.467462940289348</v>
      </c>
      <c r="K960" s="8">
        <f>Table1689106[[#This Row],[Mean Value]]+$X$2</f>
        <v>3.5671964735438761</v>
      </c>
      <c r="L960" s="9">
        <f>Table1689106[[#This Row],[Mean Value]]-$X$2</f>
        <v>3.4475162336384422</v>
      </c>
      <c r="M960" s="23" t="str">
        <f t="array" ref="M960">IF(OR(D960&lt;$AF$2, D960&gt;$AE$2), "Yes", "No")</f>
        <v>No</v>
      </c>
      <c r="N960" s="3"/>
      <c r="O960" s="3" t="b">
        <f>AND(Table1689106[[#This Row],[Measured Value]]&gt;Table1689106[[#This Row],[Mean Value]],D959&gt;E959,D958&gt;E958,D957&gt;E957,D956&gt;E956,D955&gt;E955,D954&gt;E954,D953&gt;E953)</f>
        <v>0</v>
      </c>
      <c r="P960" s="3" t="b">
        <f>AND(Table1689106[[#This Row],[Measured Value]]&lt;Table1689106[[#This Row],[Mean Value]],D959&lt;E959,D958&lt;E958,D957&lt;E957,D956&lt;E956,D955&lt;E955,D954&lt;E954,D953&lt;E953)</f>
        <v>0</v>
      </c>
      <c r="Q960" s="3" t="b">
        <f>AND(Table1689106[[#This Row],[Measured Value]]&gt;E959,E959&gt;E958,E958&gt;E957,E957&gt;E956,E956&gt;E955)</f>
        <v>0</v>
      </c>
      <c r="R960" s="3" t="b">
        <f>AND(Table1689106[[#This Row],[Measured Value]]&lt;E959,E959&lt;E958,E958&lt;E957,E957&lt;E956,E956&lt;E955)</f>
        <v>0</v>
      </c>
      <c r="S960" s="3" t="b">
        <f>AND(Table1689106[[#This Row],[Measured Value]]&gt;E959,E959&lt;E958,E958&gt;E957,E957&lt;E956,E956&gt;E955,E955&lt;E954,E954&gt;E953,E953&lt;E952,E952&gt;E951,E951&lt;E950,E950&gt;E949,E949&lt;E948,E948&gt;E947)</f>
        <v>0</v>
      </c>
      <c r="T960" s="3" t="b">
        <f>AND(Table1689106[[#This Row],[Measured Value]]&lt;F959,F959&gt;F958,F958&lt;F957,F957&gt;F956,F956&lt;F955,F955&gt;F954,F954&lt;F953,F953&gt;F952,F952&lt;F951,F951&gt;F950,F950&lt;F949,F949&gt;F948,F948&lt;F947)</f>
        <v>0</v>
      </c>
    </row>
    <row r="961" spans="1:20" x14ac:dyDescent="0.25">
      <c r="A961" s="2">
        <v>43405</v>
      </c>
      <c r="B961" s="17">
        <v>1515</v>
      </c>
      <c r="C961" s="21" t="s">
        <v>26</v>
      </c>
      <c r="D961" s="25">
        <v>3.51</v>
      </c>
      <c r="E961" s="22">
        <f>'[1]pH meter #2__083118AM'!$O$2</f>
        <v>3.5073563535911592</v>
      </c>
      <c r="F9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43405.635416666664</v>
      </c>
      <c r="G961" s="6">
        <f>Table1689106[[#This Row],[Mean Value]]+$V$2</f>
        <v>3.527303060242065</v>
      </c>
      <c r="H961" s="6">
        <f>Table1689106[[#This Row],[Mean Value]]-$V$2</f>
        <v>3.4874096469402533</v>
      </c>
      <c r="I961" s="26">
        <f>Table1689106[[#This Row],[Mean Value]]+$W$2</f>
        <v>3.5472497668929703</v>
      </c>
      <c r="J961" s="26">
        <f>Table1689106[[#This Row],[Mean Value]]-($W$2)</f>
        <v>3.467462940289348</v>
      </c>
      <c r="K961" s="8">
        <f>Table1689106[[#This Row],[Mean Value]]+$X$2</f>
        <v>3.5671964735438761</v>
      </c>
      <c r="L961" s="9">
        <f>Table1689106[[#This Row],[Mean Value]]-$X$2</f>
        <v>3.4475162336384422</v>
      </c>
      <c r="M961" s="23" t="str">
        <f t="array" ref="M961">IF(OR(D961&lt;$AF$2, D961&gt;$AE$2), "Yes", "No")</f>
        <v>No</v>
      </c>
      <c r="N961" s="3"/>
      <c r="O961" s="3" t="b">
        <f>AND(Table1689106[[#This Row],[Measured Value]]&gt;Table1689106[[#This Row],[Mean Value]],D960&gt;E960,D959&gt;E959,D958&gt;E958,D957&gt;E957,D956&gt;E956,D955&gt;E955,D954&gt;E954)</f>
        <v>0</v>
      </c>
      <c r="P961" s="3" t="b">
        <f>AND(Table1689106[[#This Row],[Measured Value]]&lt;Table1689106[[#This Row],[Mean Value]],D960&lt;E960,D959&lt;E959,D958&lt;E958,D957&lt;E957,D956&lt;E956,D955&lt;E955,D954&lt;E954)</f>
        <v>0</v>
      </c>
      <c r="Q961" s="3" t="b">
        <f>AND(Table1689106[[#This Row],[Measured Value]]&gt;E960,E960&gt;E959,E959&gt;E958,E958&gt;E957,E957&gt;E956)</f>
        <v>0</v>
      </c>
      <c r="R961" s="3" t="b">
        <f>AND(Table1689106[[#This Row],[Measured Value]]&lt;E960,E960&lt;E959,E959&lt;E958,E958&lt;E957,E957&lt;E956)</f>
        <v>0</v>
      </c>
      <c r="S961" s="3" t="b">
        <f>AND(Table1689106[[#This Row],[Measured Value]]&gt;E960,E960&lt;E959,E959&gt;E958,E958&lt;E957,E957&gt;E956,E956&lt;E955,E955&gt;E954,E954&lt;E953,E953&gt;E952,E952&lt;E951,E951&gt;E950,E950&lt;E949,E949&gt;E948)</f>
        <v>0</v>
      </c>
      <c r="T961" s="3" t="b">
        <f>AND(Table1689106[[#This Row],[Measured Value]]&lt;F960,F960&gt;F959,F959&lt;F958,F958&gt;F957,F957&lt;F956,F956&gt;F955,F955&lt;F954,F954&gt;F953,F953&lt;F952,F952&gt;F951,F951&lt;F950,F950&gt;F949,F949&lt;F948)</f>
        <v>0</v>
      </c>
    </row>
    <row r="962" spans="1:20" x14ac:dyDescent="0.25">
      <c r="A962" s="2">
        <v>43405</v>
      </c>
      <c r="B962" s="17">
        <v>1616</v>
      </c>
      <c r="C962" s="21" t="s">
        <v>54</v>
      </c>
      <c r="D962" s="25">
        <v>3.5</v>
      </c>
      <c r="E962" s="22">
        <f>'[1]pH meter #2__083118AM'!$O$2</f>
        <v>3.5073563535911592</v>
      </c>
      <c r="F9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43405.677777777775</v>
      </c>
      <c r="G962" s="6">
        <f>Table1689106[[#This Row],[Mean Value]]+$V$2</f>
        <v>3.527303060242065</v>
      </c>
      <c r="H962" s="6">
        <f>Table1689106[[#This Row],[Mean Value]]-$V$2</f>
        <v>3.4874096469402533</v>
      </c>
      <c r="I962" s="26">
        <f>Table1689106[[#This Row],[Mean Value]]+$W$2</f>
        <v>3.5472497668929703</v>
      </c>
      <c r="J962" s="26">
        <f>Table1689106[[#This Row],[Mean Value]]-($W$2)</f>
        <v>3.467462940289348</v>
      </c>
      <c r="K962" s="8">
        <f>Table1689106[[#This Row],[Mean Value]]+$X$2</f>
        <v>3.5671964735438761</v>
      </c>
      <c r="L962" s="9">
        <f>Table1689106[[#This Row],[Mean Value]]-$X$2</f>
        <v>3.4475162336384422</v>
      </c>
      <c r="M962" s="23" t="str">
        <f t="array" ref="M962">IF(OR(D962&lt;$AF$2, D962&gt;$AE$2), "Yes", "No")</f>
        <v>No</v>
      </c>
      <c r="N962" s="3"/>
      <c r="O962" s="3" t="b">
        <f>AND(Table1689106[[#This Row],[Measured Value]]&gt;Table1689106[[#This Row],[Mean Value]],D961&gt;E961,D960&gt;E960,D959&gt;E959,D958&gt;E958,D957&gt;E957,D956&gt;E956,D955&gt;E955)</f>
        <v>0</v>
      </c>
      <c r="P962" s="3" t="b">
        <f>AND(Table1689106[[#This Row],[Measured Value]]&lt;Table1689106[[#This Row],[Mean Value]],D961&lt;E961,D960&lt;E960,D959&lt;E959,D958&lt;E958,D957&lt;E957,D956&lt;E956,D955&lt;E955)</f>
        <v>0</v>
      </c>
      <c r="Q962" s="3" t="b">
        <f>AND(Table1689106[[#This Row],[Measured Value]]&gt;E961,E961&gt;E960,E960&gt;E959,E959&gt;E958,E958&gt;E957)</f>
        <v>0</v>
      </c>
      <c r="R962" s="3" t="b">
        <f>AND(Table1689106[[#This Row],[Measured Value]]&lt;E961,E961&lt;E960,E960&lt;E959,E959&lt;E958,E958&lt;E957)</f>
        <v>0</v>
      </c>
      <c r="S962" s="3" t="b">
        <f>AND(Table1689106[[#This Row],[Measured Value]]&gt;E961,E961&lt;E960,E960&gt;E959,E959&lt;E958,E958&gt;E957,E957&lt;E956,E956&gt;E955,E955&lt;E954,E954&gt;E953,E953&lt;E952,E952&gt;E951,E951&lt;E950,E950&gt;E949)</f>
        <v>0</v>
      </c>
      <c r="T962" s="3" t="b">
        <f>AND(Table1689106[[#This Row],[Measured Value]]&lt;F961,F961&gt;F960,F960&lt;F959,F959&gt;F958,F958&lt;F957,F957&gt;F956,F956&lt;F955,F955&gt;F954,F954&lt;F953,F953&gt;F952,F952&lt;F951,F951&gt;F950,F950&lt;F949)</f>
        <v>0</v>
      </c>
    </row>
    <row r="963" spans="1:20" x14ac:dyDescent="0.25">
      <c r="A963" s="2">
        <v>43405</v>
      </c>
      <c r="B963" s="17">
        <v>1629</v>
      </c>
      <c r="C963" s="21" t="s">
        <v>44</v>
      </c>
      <c r="D963" s="25">
        <v>3.5</v>
      </c>
      <c r="E963" s="22">
        <f>'[1]pH meter #2__083118AM'!$O$2</f>
        <v>3.5073563535911592</v>
      </c>
      <c r="F9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43405.686805555553</v>
      </c>
      <c r="G963" s="6">
        <f>Table1689106[[#This Row],[Mean Value]]+$V$2</f>
        <v>3.527303060242065</v>
      </c>
      <c r="H963" s="6">
        <f>Table1689106[[#This Row],[Mean Value]]-$V$2</f>
        <v>3.4874096469402533</v>
      </c>
      <c r="I963" s="26">
        <f>Table1689106[[#This Row],[Mean Value]]+$W$2</f>
        <v>3.5472497668929703</v>
      </c>
      <c r="J963" s="26">
        <f>Table1689106[[#This Row],[Mean Value]]-($W$2)</f>
        <v>3.467462940289348</v>
      </c>
      <c r="K963" s="8">
        <f>Table1689106[[#This Row],[Mean Value]]+$X$2</f>
        <v>3.5671964735438761</v>
      </c>
      <c r="L963" s="9">
        <f>Table1689106[[#This Row],[Mean Value]]-$X$2</f>
        <v>3.4475162336384422</v>
      </c>
      <c r="M963" s="23" t="str">
        <f t="array" ref="M963">IF(OR(D963&lt;$AF$2, D963&gt;$AE$2), "Yes", "No")</f>
        <v>No</v>
      </c>
      <c r="N963" s="3"/>
      <c r="O963" s="3" t="b">
        <f>AND(Table1689106[[#This Row],[Measured Value]]&gt;Table1689106[[#This Row],[Mean Value]],D962&gt;E962,D961&gt;E961,D960&gt;E960,D959&gt;E959,D958&gt;E958,D957&gt;E957,D956&gt;E956)</f>
        <v>0</v>
      </c>
      <c r="P963" s="3" t="b">
        <f>AND(Table1689106[[#This Row],[Measured Value]]&lt;Table1689106[[#This Row],[Mean Value]],D962&lt;E962,D961&lt;E961,D960&lt;E960,D959&lt;E959,D958&lt;E958,D957&lt;E957,D956&lt;E956)</f>
        <v>0</v>
      </c>
      <c r="Q963" s="3" t="b">
        <f>AND(Table1689106[[#This Row],[Measured Value]]&gt;E962,E962&gt;E961,E961&gt;E960,E960&gt;E959,E959&gt;E958)</f>
        <v>0</v>
      </c>
      <c r="R963" s="3" t="b">
        <f>AND(Table1689106[[#This Row],[Measured Value]]&lt;E962,E962&lt;E961,E961&lt;E960,E960&lt;E959,E959&lt;E958)</f>
        <v>0</v>
      </c>
      <c r="S963" s="3" t="b">
        <f>AND(Table1689106[[#This Row],[Measured Value]]&gt;E962,E962&lt;E961,E961&gt;E960,E960&lt;E959,E959&gt;E958,E958&lt;E957,E957&gt;E956,E956&lt;E955,E955&gt;E954,E954&lt;E953,E953&gt;E952,E952&lt;E951,E951&gt;E950)</f>
        <v>0</v>
      </c>
      <c r="T963" s="3" t="b">
        <f>AND(Table1689106[[#This Row],[Measured Value]]&lt;F962,F962&gt;F961,F961&lt;F960,F960&gt;F959,F959&lt;F958,F958&gt;F957,F957&lt;F956,F956&gt;F955,F955&lt;F954,F954&gt;F953,F953&lt;F952,F952&gt;F951,F951&lt;F950)</f>
        <v>0</v>
      </c>
    </row>
    <row r="964" spans="1:20" x14ac:dyDescent="0.25">
      <c r="A964" s="2">
        <v>43405</v>
      </c>
      <c r="B964" s="17">
        <v>1644</v>
      </c>
      <c r="C964" s="21" t="s">
        <v>51</v>
      </c>
      <c r="D964" s="25">
        <v>3.52</v>
      </c>
      <c r="E964" s="22">
        <f>'[1]pH meter #2__083118AM'!$O$2</f>
        <v>3.5073563535911592</v>
      </c>
      <c r="F9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43405.697222222225</v>
      </c>
      <c r="G964" s="6">
        <f>Table1689106[[#This Row],[Mean Value]]+$V$2</f>
        <v>3.527303060242065</v>
      </c>
      <c r="H964" s="6">
        <f>Table1689106[[#This Row],[Mean Value]]-$V$2</f>
        <v>3.4874096469402533</v>
      </c>
      <c r="I964" s="26">
        <f>Table1689106[[#This Row],[Mean Value]]+$W$2</f>
        <v>3.5472497668929703</v>
      </c>
      <c r="J964" s="26">
        <f>Table1689106[[#This Row],[Mean Value]]-($W$2)</f>
        <v>3.467462940289348</v>
      </c>
      <c r="K964" s="8">
        <f>Table1689106[[#This Row],[Mean Value]]+$X$2</f>
        <v>3.5671964735438761</v>
      </c>
      <c r="L964" s="9">
        <f>Table1689106[[#This Row],[Mean Value]]-$X$2</f>
        <v>3.4475162336384422</v>
      </c>
      <c r="M964" s="23" t="str">
        <f t="array" ref="M964">IF(OR(D964&lt;$AF$2, D964&gt;$AE$2), "Yes", "No")</f>
        <v>No</v>
      </c>
      <c r="N964" s="3"/>
      <c r="O964" s="3" t="b">
        <f>AND(Table1689106[[#This Row],[Measured Value]]&gt;Table1689106[[#This Row],[Mean Value]],D963&gt;E963,D962&gt;E962,D961&gt;E961,D960&gt;E960,D959&gt;E959,D958&gt;E958,D957&gt;E957)</f>
        <v>0</v>
      </c>
      <c r="P964" s="3" t="b">
        <f>AND(Table1689106[[#This Row],[Measured Value]]&lt;Table1689106[[#This Row],[Mean Value]],D963&lt;E963,D962&lt;E962,D961&lt;E961,D960&lt;E960,D959&lt;E959,D958&lt;E958,D957&lt;E957)</f>
        <v>0</v>
      </c>
      <c r="Q964" s="3" t="b">
        <f>AND(Table1689106[[#This Row],[Measured Value]]&gt;E963,E963&gt;E962,E962&gt;E961,E961&gt;E960,E960&gt;E959)</f>
        <v>0</v>
      </c>
      <c r="R964" s="3" t="b">
        <f>AND(Table1689106[[#This Row],[Measured Value]]&lt;E963,E963&lt;E962,E962&lt;E961,E961&lt;E960,E960&lt;E959)</f>
        <v>0</v>
      </c>
      <c r="S964" s="3" t="b">
        <f>AND(Table1689106[[#This Row],[Measured Value]]&gt;E963,E963&lt;E962,E962&gt;E961,E961&lt;E960,E960&gt;E959,E959&lt;E958,E958&gt;E957,E957&lt;E956,E956&gt;E955,E955&lt;E954,E954&gt;E953,E953&lt;E952,E952&gt;E951)</f>
        <v>0</v>
      </c>
      <c r="T964" s="3" t="b">
        <f>AND(Table1689106[[#This Row],[Measured Value]]&lt;F963,F963&gt;F962,F962&lt;F961,F961&gt;F960,F960&lt;F959,F959&gt;F958,F958&lt;F957,F957&gt;F956,F956&lt;F955,F955&gt;F954,F954&lt;F953,F953&gt;F952,F952&lt;F951)</f>
        <v>0</v>
      </c>
    </row>
    <row r="965" spans="1:20" x14ac:dyDescent="0.25">
      <c r="A965" s="2">
        <v>43405</v>
      </c>
      <c r="B965" s="17">
        <v>1712</v>
      </c>
      <c r="C965" s="21" t="s">
        <v>34</v>
      </c>
      <c r="D965" s="25">
        <v>3.51</v>
      </c>
      <c r="E965" s="22">
        <f>'[1]pH meter #2__083118AM'!$O$2</f>
        <v>3.5073563535911592</v>
      </c>
      <c r="F9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43405.716666666667</v>
      </c>
      <c r="G965" s="6">
        <f>Table1689106[[#This Row],[Mean Value]]+$V$2</f>
        <v>3.527303060242065</v>
      </c>
      <c r="H965" s="6">
        <f>Table1689106[[#This Row],[Mean Value]]-$V$2</f>
        <v>3.4874096469402533</v>
      </c>
      <c r="I965" s="26">
        <f>Table1689106[[#This Row],[Mean Value]]+$W$2</f>
        <v>3.5472497668929703</v>
      </c>
      <c r="J965" s="26">
        <f>Table1689106[[#This Row],[Mean Value]]-($W$2)</f>
        <v>3.467462940289348</v>
      </c>
      <c r="K965" s="8">
        <f>Table1689106[[#This Row],[Mean Value]]+$X$2</f>
        <v>3.5671964735438761</v>
      </c>
      <c r="L965" s="9">
        <f>Table1689106[[#This Row],[Mean Value]]-$X$2</f>
        <v>3.4475162336384422</v>
      </c>
      <c r="M965" s="23" t="str">
        <f t="array" ref="M965">IF(OR(D965&lt;$AF$2, D965&gt;$AE$2), "Yes", "No")</f>
        <v>No</v>
      </c>
      <c r="N965" s="3"/>
      <c r="O965" s="3" t="b">
        <f>AND(Table1689106[[#This Row],[Measured Value]]&gt;Table1689106[[#This Row],[Mean Value]],D964&gt;E964,D963&gt;E963,D962&gt;E962,D961&gt;E961,D960&gt;E960,D959&gt;E959,D958&gt;E958)</f>
        <v>0</v>
      </c>
      <c r="P965" s="3" t="b">
        <f>AND(Table1689106[[#This Row],[Measured Value]]&lt;Table1689106[[#This Row],[Mean Value]],D964&lt;E964,D963&lt;E963,D962&lt;E962,D961&lt;E961,D960&lt;E960,D959&lt;E959,D958&lt;E958)</f>
        <v>0</v>
      </c>
      <c r="Q965" s="3" t="b">
        <f>AND(Table1689106[[#This Row],[Measured Value]]&gt;E964,E964&gt;E963,E963&gt;E962,E962&gt;E961,E961&gt;E960)</f>
        <v>0</v>
      </c>
      <c r="R965" s="3" t="b">
        <f>AND(Table1689106[[#This Row],[Measured Value]]&lt;E964,E964&lt;E963,E963&lt;E962,E962&lt;E961,E961&lt;E960)</f>
        <v>0</v>
      </c>
      <c r="S965" s="3" t="b">
        <f>AND(Table1689106[[#This Row],[Measured Value]]&gt;E964,E964&lt;E963,E963&gt;E962,E962&lt;E961,E961&gt;E960,E960&lt;E959,E959&gt;E958,E958&lt;E957,E957&gt;E956,E956&lt;E955,E955&gt;E954,E954&lt;E953,E953&gt;E952)</f>
        <v>0</v>
      </c>
      <c r="T965" s="3" t="b">
        <f>AND(Table1689106[[#This Row],[Measured Value]]&lt;F964,F964&gt;F963,F963&lt;F962,F962&gt;F961,F961&lt;F960,F960&gt;F959,F959&lt;F958,F958&gt;F957,F957&lt;F956,F956&gt;F955,F955&lt;F954,F954&gt;F953,F953&lt;F952)</f>
        <v>0</v>
      </c>
    </row>
    <row r="966" spans="1:20" x14ac:dyDescent="0.25">
      <c r="A966" s="2">
        <v>43405</v>
      </c>
      <c r="B966" s="17">
        <v>1718</v>
      </c>
      <c r="C966" s="21" t="s">
        <v>34</v>
      </c>
      <c r="D966" s="25">
        <v>3.52</v>
      </c>
      <c r="E966" s="22">
        <f>'[1]pH meter #2__083118AM'!$O$2</f>
        <v>3.5073563535911592</v>
      </c>
      <c r="F9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43405.720833333333</v>
      </c>
      <c r="G966" s="6">
        <f>Table1689106[[#This Row],[Mean Value]]+$V$2</f>
        <v>3.527303060242065</v>
      </c>
      <c r="H966" s="6">
        <f>Table1689106[[#This Row],[Mean Value]]-$V$2</f>
        <v>3.4874096469402533</v>
      </c>
      <c r="I966" s="26">
        <f>Table1689106[[#This Row],[Mean Value]]+$W$2</f>
        <v>3.5472497668929703</v>
      </c>
      <c r="J966" s="26">
        <f>Table1689106[[#This Row],[Mean Value]]-($W$2)</f>
        <v>3.467462940289348</v>
      </c>
      <c r="K966" s="8">
        <f>Table1689106[[#This Row],[Mean Value]]+$X$2</f>
        <v>3.5671964735438761</v>
      </c>
      <c r="L966" s="9">
        <f>Table1689106[[#This Row],[Mean Value]]-$X$2</f>
        <v>3.4475162336384422</v>
      </c>
      <c r="M966" s="23" t="str">
        <f t="array" ref="M966">IF(OR(D966&lt;$AF$2, D966&gt;$AE$2), "Yes", "No")</f>
        <v>No</v>
      </c>
      <c r="N966" s="3"/>
      <c r="O966" s="3" t="b">
        <f>AND(Table1689106[[#This Row],[Measured Value]]&gt;Table1689106[[#This Row],[Mean Value]],D965&gt;E965,D964&gt;E964,D963&gt;E963,D962&gt;E962,D961&gt;E961,D960&gt;E960,D959&gt;E959)</f>
        <v>0</v>
      </c>
      <c r="P966" s="3" t="b">
        <f>AND(Table1689106[[#This Row],[Measured Value]]&lt;Table1689106[[#This Row],[Mean Value]],D965&lt;E965,D964&lt;E964,D963&lt;E963,D962&lt;E962,D961&lt;E961,D960&lt;E960,D959&lt;E959)</f>
        <v>0</v>
      </c>
      <c r="Q966" s="3" t="b">
        <f>AND(Table1689106[[#This Row],[Measured Value]]&gt;E965,E965&gt;E964,E964&gt;E963,E963&gt;E962,E962&gt;E961)</f>
        <v>0</v>
      </c>
      <c r="R966" s="3" t="b">
        <f>AND(Table1689106[[#This Row],[Measured Value]]&lt;E965,E965&lt;E964,E964&lt;E963,E963&lt;E962,E962&lt;E961)</f>
        <v>0</v>
      </c>
      <c r="S966" s="3" t="b">
        <f>AND(Table1689106[[#This Row],[Measured Value]]&gt;E965,E965&lt;E964,E964&gt;E963,E963&lt;E962,E962&gt;E961,E961&lt;E960,E960&gt;E959,E959&lt;E958,E958&gt;E957,E957&lt;E956,E956&gt;E955,E955&lt;E954,E954&gt;E953)</f>
        <v>0</v>
      </c>
      <c r="T966" s="3" t="b">
        <f>AND(Table1689106[[#This Row],[Measured Value]]&lt;F965,F965&gt;F964,F964&lt;F963,F963&gt;F962,F962&lt;F961,F961&gt;F960,F960&lt;F959,F959&gt;F958,F958&lt;F957,F957&gt;F956,F956&lt;F955,F955&gt;F954,F954&lt;F953)</f>
        <v>0</v>
      </c>
    </row>
    <row r="967" spans="1:20" x14ac:dyDescent="0.25">
      <c r="A967" s="2">
        <v>43405</v>
      </c>
      <c r="B967" s="17">
        <v>1804</v>
      </c>
      <c r="C967" s="21" t="s">
        <v>51</v>
      </c>
      <c r="D967" s="25">
        <v>3.5</v>
      </c>
      <c r="E967" s="22">
        <f>'[1]pH meter #2__083118AM'!$O$2</f>
        <v>3.5073563535911592</v>
      </c>
      <c r="F9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43405.75277777778</v>
      </c>
      <c r="G967" s="6">
        <f>Table1689106[[#This Row],[Mean Value]]+$V$2</f>
        <v>3.527303060242065</v>
      </c>
      <c r="H967" s="6">
        <f>Table1689106[[#This Row],[Mean Value]]-$V$2</f>
        <v>3.4874096469402533</v>
      </c>
      <c r="I967" s="26">
        <f>Table1689106[[#This Row],[Mean Value]]+$W$2</f>
        <v>3.5472497668929703</v>
      </c>
      <c r="J967" s="26">
        <f>Table1689106[[#This Row],[Mean Value]]-($W$2)</f>
        <v>3.467462940289348</v>
      </c>
      <c r="K967" s="8">
        <f>Table1689106[[#This Row],[Mean Value]]+$X$2</f>
        <v>3.5671964735438761</v>
      </c>
      <c r="L967" s="9">
        <f>Table1689106[[#This Row],[Mean Value]]-$X$2</f>
        <v>3.4475162336384422</v>
      </c>
      <c r="M967" s="23" t="str">
        <f t="array" ref="M967">IF(OR(D967&lt;$AF$2, D967&gt;$AE$2), "Yes", "No")</f>
        <v>No</v>
      </c>
      <c r="N967" s="3"/>
      <c r="O967" s="3" t="b">
        <f>AND(Table1689106[[#This Row],[Measured Value]]&gt;Table1689106[[#This Row],[Mean Value]],D966&gt;E966,D965&gt;E965,D964&gt;E964,D963&gt;E963,D962&gt;E962,D961&gt;E961,D960&gt;E960)</f>
        <v>0</v>
      </c>
      <c r="P967" s="3" t="b">
        <f>AND(Table1689106[[#This Row],[Measured Value]]&lt;Table1689106[[#This Row],[Mean Value]],D966&lt;E966,D965&lt;E965,D964&lt;E964,D963&lt;E963,D962&lt;E962,D961&lt;E961,D960&lt;E960)</f>
        <v>0</v>
      </c>
      <c r="Q967" s="3" t="b">
        <f>AND(Table1689106[[#This Row],[Measured Value]]&gt;E966,E966&gt;E965,E965&gt;E964,E964&gt;E963,E963&gt;E962)</f>
        <v>0</v>
      </c>
      <c r="R967" s="3" t="b">
        <f>AND(Table1689106[[#This Row],[Measured Value]]&lt;E966,E966&lt;E965,E965&lt;E964,E964&lt;E963,E963&lt;E962)</f>
        <v>0</v>
      </c>
      <c r="S967" s="3" t="b">
        <f>AND(Table1689106[[#This Row],[Measured Value]]&gt;E966,E966&lt;E965,E965&gt;E964,E964&lt;E963,E963&gt;E962,E962&lt;E961,E961&gt;E960,E960&lt;E959,E959&gt;E958,E958&lt;E957,E957&gt;E956,E956&lt;E955,E955&gt;E954)</f>
        <v>0</v>
      </c>
      <c r="T967" s="3" t="b">
        <f>AND(Table1689106[[#This Row],[Measured Value]]&lt;F966,F966&gt;F965,F965&lt;F964,F964&gt;F963,F963&lt;F962,F962&gt;F961,F961&lt;F960,F960&gt;F959,F959&lt;F958,F958&gt;F957,F957&lt;F956,F956&gt;F955,F955&lt;F954)</f>
        <v>0</v>
      </c>
    </row>
    <row r="968" spans="1:20" x14ac:dyDescent="0.25">
      <c r="A968" s="2">
        <v>43405</v>
      </c>
      <c r="B968" s="17">
        <v>1806</v>
      </c>
      <c r="C968" s="21" t="s">
        <v>51</v>
      </c>
      <c r="D968" s="25">
        <v>3.51</v>
      </c>
      <c r="E968" s="22">
        <f>'[1]pH meter #2__083118AM'!$O$2</f>
        <v>3.5073563535911592</v>
      </c>
      <c r="F9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43405.754166666666</v>
      </c>
      <c r="G968" s="6">
        <f>Table1689106[[#This Row],[Mean Value]]+$V$2</f>
        <v>3.527303060242065</v>
      </c>
      <c r="H968" s="6">
        <f>Table1689106[[#This Row],[Mean Value]]-$V$2</f>
        <v>3.4874096469402533</v>
      </c>
      <c r="I968" s="26">
        <f>Table1689106[[#This Row],[Mean Value]]+$W$2</f>
        <v>3.5472497668929703</v>
      </c>
      <c r="J968" s="26">
        <f>Table1689106[[#This Row],[Mean Value]]-($W$2)</f>
        <v>3.467462940289348</v>
      </c>
      <c r="K968" s="8">
        <f>Table1689106[[#This Row],[Mean Value]]+$X$2</f>
        <v>3.5671964735438761</v>
      </c>
      <c r="L968" s="9">
        <f>Table1689106[[#This Row],[Mean Value]]-$X$2</f>
        <v>3.4475162336384422</v>
      </c>
      <c r="M968" s="23" t="str">
        <f t="array" ref="M968">IF(OR(D968&lt;$AF$2, D968&gt;$AE$2), "Yes", "No")</f>
        <v>No</v>
      </c>
      <c r="N968" s="3"/>
      <c r="O968" s="3" t="b">
        <f>AND(Table1689106[[#This Row],[Measured Value]]&gt;Table1689106[[#This Row],[Mean Value]],D967&gt;E967,D966&gt;E966,D965&gt;E965,D964&gt;E964,D963&gt;E963,D962&gt;E962,D961&gt;E961)</f>
        <v>0</v>
      </c>
      <c r="P968" s="3" t="b">
        <f>AND(Table1689106[[#This Row],[Measured Value]]&lt;Table1689106[[#This Row],[Mean Value]],D967&lt;E967,D966&lt;E966,D965&lt;E965,D964&lt;E964,D963&lt;E963,D962&lt;E962,D961&lt;E961)</f>
        <v>0</v>
      </c>
      <c r="Q968" s="3" t="b">
        <f>AND(Table1689106[[#This Row],[Measured Value]]&gt;E967,E967&gt;E966,E966&gt;E965,E965&gt;E964,E964&gt;E963)</f>
        <v>0</v>
      </c>
      <c r="R968" s="3" t="b">
        <f>AND(Table1689106[[#This Row],[Measured Value]]&lt;E967,E967&lt;E966,E966&lt;E965,E965&lt;E964,E964&lt;E963)</f>
        <v>0</v>
      </c>
      <c r="S968" s="3" t="b">
        <f>AND(Table1689106[[#This Row],[Measured Value]]&gt;E967,E967&lt;E966,E966&gt;E965,E965&lt;E964,E964&gt;E963,E963&lt;E962,E962&gt;E961,E961&lt;E960,E960&gt;E959,E959&lt;E958,E958&gt;E957,E957&lt;E956,E956&gt;E955)</f>
        <v>0</v>
      </c>
      <c r="T968" s="3" t="b">
        <f>AND(Table1689106[[#This Row],[Measured Value]]&lt;F967,F967&gt;F966,F966&lt;F965,F965&gt;F964,F964&lt;F963,F963&gt;F962,F962&lt;F961,F961&gt;F960,F960&lt;F959,F959&gt;F958,F958&lt;F957,F957&gt;F956,F956&lt;F955)</f>
        <v>0</v>
      </c>
    </row>
    <row r="969" spans="1:20" x14ac:dyDescent="0.25">
      <c r="A969" s="2">
        <v>43405</v>
      </c>
      <c r="B969" s="17">
        <v>1838</v>
      </c>
      <c r="C969" s="21" t="s">
        <v>54</v>
      </c>
      <c r="D969" s="25">
        <v>3.51</v>
      </c>
      <c r="E969" s="22">
        <f>'[1]pH meter #2__083118AM'!$O$2</f>
        <v>3.5073563535911592</v>
      </c>
      <c r="F9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43405.776388888888</v>
      </c>
      <c r="G969" s="6">
        <f>Table1689106[[#This Row],[Mean Value]]+$V$2</f>
        <v>3.527303060242065</v>
      </c>
      <c r="H969" s="6">
        <f>Table1689106[[#This Row],[Mean Value]]-$V$2</f>
        <v>3.4874096469402533</v>
      </c>
      <c r="I969" s="26">
        <f>Table1689106[[#This Row],[Mean Value]]+$W$2</f>
        <v>3.5472497668929703</v>
      </c>
      <c r="J969" s="26">
        <f>Table1689106[[#This Row],[Mean Value]]-($W$2)</f>
        <v>3.467462940289348</v>
      </c>
      <c r="K969" s="8">
        <f>Table1689106[[#This Row],[Mean Value]]+$X$2</f>
        <v>3.5671964735438761</v>
      </c>
      <c r="L969" s="9">
        <f>Table1689106[[#This Row],[Mean Value]]-$X$2</f>
        <v>3.4475162336384422</v>
      </c>
      <c r="M969" s="23" t="str">
        <f t="array" ref="M969">IF(OR(D969&lt;$AF$2, D969&gt;$AE$2), "Yes", "No")</f>
        <v>No</v>
      </c>
      <c r="N969" s="3"/>
      <c r="O969" s="3" t="b">
        <f>AND(Table1689106[[#This Row],[Measured Value]]&gt;Table1689106[[#This Row],[Mean Value]],D968&gt;E968,D967&gt;E967,D966&gt;E966,D965&gt;E965,D964&gt;E964,D963&gt;E963,D962&gt;E962)</f>
        <v>0</v>
      </c>
      <c r="P969" s="3" t="b">
        <f>AND(Table1689106[[#This Row],[Measured Value]]&lt;Table1689106[[#This Row],[Mean Value]],D968&lt;E968,D967&lt;E967,D966&lt;E966,D965&lt;E965,D964&lt;E964,D963&lt;E963,D962&lt;E962)</f>
        <v>0</v>
      </c>
      <c r="Q969" s="3" t="b">
        <f>AND(Table1689106[[#This Row],[Measured Value]]&gt;E968,E968&gt;E967,E967&gt;E966,E966&gt;E965,E965&gt;E964)</f>
        <v>0</v>
      </c>
      <c r="R969" s="3" t="b">
        <f>AND(Table1689106[[#This Row],[Measured Value]]&lt;E968,E968&lt;E967,E967&lt;E966,E966&lt;E965,E965&lt;E964)</f>
        <v>0</v>
      </c>
      <c r="S969" s="3" t="b">
        <f>AND(Table1689106[[#This Row],[Measured Value]]&gt;E968,E968&lt;E967,E967&gt;E966,E966&lt;E965,E965&gt;E964,E964&lt;E963,E963&gt;E962,E962&lt;E961,E961&gt;E960,E960&lt;E959,E959&gt;E958,E958&lt;E957,E957&gt;E956)</f>
        <v>0</v>
      </c>
      <c r="T969" s="3" t="b">
        <f>AND(Table1689106[[#This Row],[Measured Value]]&lt;F968,F968&gt;F967,F967&lt;F966,F966&gt;F965,F965&lt;F964,F964&gt;F963,F963&lt;F962,F962&gt;F961,F961&lt;F960,F960&gt;F959,F959&lt;F958,F958&gt;F957,F957&lt;F956)</f>
        <v>0</v>
      </c>
    </row>
    <row r="970" spans="1:20" x14ac:dyDescent="0.25">
      <c r="A970" s="2">
        <v>43405</v>
      </c>
      <c r="B970" s="17">
        <v>1940</v>
      </c>
      <c r="C970" s="21" t="s">
        <v>28</v>
      </c>
      <c r="D970" s="25">
        <v>3.51</v>
      </c>
      <c r="E970" s="22">
        <f>'[1]pH meter #2__083118AM'!$O$2</f>
        <v>3.5073563535911592</v>
      </c>
      <c r="F9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43405.819444444445</v>
      </c>
      <c r="G970" s="6">
        <f>Table1689106[[#This Row],[Mean Value]]+$V$2</f>
        <v>3.527303060242065</v>
      </c>
      <c r="H970" s="6">
        <f>Table1689106[[#This Row],[Mean Value]]-$V$2</f>
        <v>3.4874096469402533</v>
      </c>
      <c r="I970" s="26">
        <f>Table1689106[[#This Row],[Mean Value]]+$W$2</f>
        <v>3.5472497668929703</v>
      </c>
      <c r="J970" s="26">
        <f>Table1689106[[#This Row],[Mean Value]]-($W$2)</f>
        <v>3.467462940289348</v>
      </c>
      <c r="K970" s="8">
        <f>Table1689106[[#This Row],[Mean Value]]+$X$2</f>
        <v>3.5671964735438761</v>
      </c>
      <c r="L970" s="9">
        <f>Table1689106[[#This Row],[Mean Value]]-$X$2</f>
        <v>3.4475162336384422</v>
      </c>
      <c r="M970" s="23" t="str">
        <f t="array" ref="M970">IF(OR(D970&lt;$AF$2, D970&gt;$AE$2), "Yes", "No")</f>
        <v>No</v>
      </c>
      <c r="N970" s="3"/>
      <c r="O970" s="3" t="b">
        <f>AND(Table1689106[[#This Row],[Measured Value]]&gt;Table1689106[[#This Row],[Mean Value]],D969&gt;E969,D968&gt;E968,D967&gt;E967,D966&gt;E966,D965&gt;E965,D964&gt;E964,D963&gt;E963)</f>
        <v>0</v>
      </c>
      <c r="P970" s="3" t="b">
        <f>AND(Table1689106[[#This Row],[Measured Value]]&lt;Table1689106[[#This Row],[Mean Value]],D969&lt;E969,D968&lt;E968,D967&lt;E967,D966&lt;E966,D965&lt;E965,D964&lt;E964,D963&lt;E963)</f>
        <v>0</v>
      </c>
      <c r="Q970" s="3" t="b">
        <f>AND(Table1689106[[#This Row],[Measured Value]]&gt;E969,E969&gt;E968,E968&gt;E967,E967&gt;E966,E966&gt;E965)</f>
        <v>0</v>
      </c>
      <c r="R970" s="3" t="b">
        <f>AND(Table1689106[[#This Row],[Measured Value]]&lt;E969,E969&lt;E968,E968&lt;E967,E967&lt;E966,E966&lt;E965)</f>
        <v>0</v>
      </c>
      <c r="S970" s="3" t="b">
        <f>AND(Table1689106[[#This Row],[Measured Value]]&gt;E969,E969&lt;E968,E968&gt;E967,E967&lt;E966,E966&gt;E965,E965&lt;E964,E964&gt;E963,E963&lt;E962,E962&gt;E961,E961&lt;E960,E960&gt;E959,E959&lt;E958,E958&gt;E957)</f>
        <v>0</v>
      </c>
      <c r="T970" s="3" t="b">
        <f>AND(Table1689106[[#This Row],[Measured Value]]&lt;F969,F969&gt;F968,F968&lt;F967,F967&gt;F966,F966&lt;F965,F965&gt;F964,F964&lt;F963,F963&gt;F962,F962&lt;F961,F961&gt;F960,F960&lt;F959,F959&gt;F958,F958&lt;F957)</f>
        <v>0</v>
      </c>
    </row>
    <row r="971" spans="1:20" x14ac:dyDescent="0.25">
      <c r="A971" s="2">
        <v>43406</v>
      </c>
      <c r="B971" s="17">
        <v>601</v>
      </c>
      <c r="C971" s="21" t="s">
        <v>31</v>
      </c>
      <c r="D971" s="25">
        <v>3.54</v>
      </c>
      <c r="E971" s="22">
        <f>'[1]pH meter #2__083118AM'!$O$2</f>
        <v>3.5073563535911592</v>
      </c>
      <c r="F9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43406.250694444447</v>
      </c>
      <c r="G971" s="6">
        <f>Table1689106[[#This Row],[Mean Value]]+$V$2</f>
        <v>3.527303060242065</v>
      </c>
      <c r="H971" s="6">
        <f>Table1689106[[#This Row],[Mean Value]]-$V$2</f>
        <v>3.4874096469402533</v>
      </c>
      <c r="I971" s="26">
        <f>Table1689106[[#This Row],[Mean Value]]+$W$2</f>
        <v>3.5472497668929703</v>
      </c>
      <c r="J971" s="26">
        <f>Table1689106[[#This Row],[Mean Value]]-($W$2)</f>
        <v>3.467462940289348</v>
      </c>
      <c r="K971" s="8">
        <f>Table1689106[[#This Row],[Mean Value]]+$X$2</f>
        <v>3.5671964735438761</v>
      </c>
      <c r="L971" s="9">
        <f>Table1689106[[#This Row],[Mean Value]]-$X$2</f>
        <v>3.4475162336384422</v>
      </c>
      <c r="M971" s="23" t="str">
        <f t="array" ref="M971">IF(OR(D971&lt;$AF$2, D971&gt;$AE$2), "Yes", "No")</f>
        <v>No</v>
      </c>
      <c r="N971" s="3"/>
      <c r="O971" s="3" t="b">
        <f>AND(Table1689106[[#This Row],[Measured Value]]&gt;Table1689106[[#This Row],[Mean Value]],D970&gt;E970,D969&gt;E969,D968&gt;E968,D967&gt;E967,D966&gt;E966,D965&gt;E965,D964&gt;E964)</f>
        <v>0</v>
      </c>
      <c r="P971" s="3" t="b">
        <f>AND(Table1689106[[#This Row],[Measured Value]]&lt;Table1689106[[#This Row],[Mean Value]],D970&lt;E970,D969&lt;E969,D968&lt;E968,D967&lt;E967,D966&lt;E966,D965&lt;E965,D964&lt;E964)</f>
        <v>0</v>
      </c>
      <c r="Q971" s="3" t="b">
        <f>AND(Table1689106[[#This Row],[Measured Value]]&gt;E970,E970&gt;E969,E969&gt;E968,E968&gt;E967,E967&gt;E966)</f>
        <v>0</v>
      </c>
      <c r="R971" s="3" t="b">
        <f>AND(Table1689106[[#This Row],[Measured Value]]&lt;E970,E970&lt;E969,E969&lt;E968,E968&lt;E967,E967&lt;E966)</f>
        <v>0</v>
      </c>
      <c r="S971" s="3" t="b">
        <f>AND(Table1689106[[#This Row],[Measured Value]]&gt;E970,E970&lt;E969,E969&gt;E968,E968&lt;E967,E967&gt;E966,E966&lt;E965,E965&gt;E964,E964&lt;E963,E963&gt;E962,E962&lt;E961,E961&gt;E960,E960&lt;E959,E959&gt;E958)</f>
        <v>0</v>
      </c>
      <c r="T971" s="3" t="b">
        <f>AND(Table1689106[[#This Row],[Measured Value]]&lt;F970,F970&gt;F969,F969&lt;F968,F968&gt;F967,F967&lt;F966,F966&gt;F965,F965&lt;F964,F964&gt;F963,F963&lt;F962,F962&gt;F961,F961&lt;F960,F960&gt;F959,F959&lt;F958)</f>
        <v>0</v>
      </c>
    </row>
    <row r="972" spans="1:20" x14ac:dyDescent="0.25">
      <c r="A972" s="2">
        <v>43406</v>
      </c>
      <c r="B972" s="17">
        <v>619</v>
      </c>
      <c r="C972" s="21" t="s">
        <v>31</v>
      </c>
      <c r="D972" s="25">
        <v>3.53</v>
      </c>
      <c r="E972" s="22">
        <f>'[1]pH meter #2__083118AM'!$O$2</f>
        <v>3.5073563535911592</v>
      </c>
      <c r="F9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43406.263194444444</v>
      </c>
      <c r="G972" s="6">
        <f>Table1689106[[#This Row],[Mean Value]]+$V$2</f>
        <v>3.527303060242065</v>
      </c>
      <c r="H972" s="6">
        <f>Table1689106[[#This Row],[Mean Value]]-$V$2</f>
        <v>3.4874096469402533</v>
      </c>
      <c r="I972" s="26">
        <f>Table1689106[[#This Row],[Mean Value]]+$W$2</f>
        <v>3.5472497668929703</v>
      </c>
      <c r="J972" s="26">
        <f>Table1689106[[#This Row],[Mean Value]]-($W$2)</f>
        <v>3.467462940289348</v>
      </c>
      <c r="K972" s="8">
        <f>Table1689106[[#This Row],[Mean Value]]+$X$2</f>
        <v>3.5671964735438761</v>
      </c>
      <c r="L972" s="9">
        <f>Table1689106[[#This Row],[Mean Value]]-$X$2</f>
        <v>3.4475162336384422</v>
      </c>
      <c r="M972" s="23" t="str">
        <f t="array" ref="M972">IF(OR(D972&lt;$AF$2, D972&gt;$AE$2), "Yes", "No")</f>
        <v>No</v>
      </c>
      <c r="N972" s="3"/>
      <c r="O972" s="3" t="b">
        <f>AND(Table1689106[[#This Row],[Measured Value]]&gt;Table1689106[[#This Row],[Mean Value]],D971&gt;E971,D970&gt;E970,D969&gt;E969,D968&gt;E968,D967&gt;E967,D966&gt;E966,D965&gt;E965)</f>
        <v>0</v>
      </c>
      <c r="P972" s="3" t="b">
        <f>AND(Table1689106[[#This Row],[Measured Value]]&lt;Table1689106[[#This Row],[Mean Value]],D971&lt;E971,D970&lt;E970,D969&lt;E969,D968&lt;E968,D967&lt;E967,D966&lt;E966,D965&lt;E965)</f>
        <v>0</v>
      </c>
      <c r="Q972" s="3" t="b">
        <f>AND(Table1689106[[#This Row],[Measured Value]]&gt;E971,E971&gt;E970,E970&gt;E969,E969&gt;E968,E968&gt;E967)</f>
        <v>0</v>
      </c>
      <c r="R972" s="3" t="b">
        <f>AND(Table1689106[[#This Row],[Measured Value]]&lt;E971,E971&lt;E970,E970&lt;E969,E969&lt;E968,E968&lt;E967)</f>
        <v>0</v>
      </c>
      <c r="S972" s="3" t="b">
        <f>AND(Table1689106[[#This Row],[Measured Value]]&gt;E971,E971&lt;E970,E970&gt;E969,E969&lt;E968,E968&gt;E967,E967&lt;E966,E966&gt;E965,E965&lt;E964,E964&gt;E963,E963&lt;E962,E962&gt;E961,E961&lt;E960,E960&gt;E959)</f>
        <v>0</v>
      </c>
      <c r="T972" s="3" t="b">
        <f>AND(Table1689106[[#This Row],[Measured Value]]&lt;F971,F971&gt;F970,F970&lt;F969,F969&gt;F968,F968&lt;F967,F967&gt;F966,F966&lt;F965,F965&gt;F964,F964&lt;F963,F963&gt;F962,F962&lt;F961,F961&gt;F960,F960&lt;F959)</f>
        <v>0</v>
      </c>
    </row>
    <row r="973" spans="1:20" x14ac:dyDescent="0.25">
      <c r="A973" s="2">
        <v>43406</v>
      </c>
      <c r="B973" s="17">
        <v>636</v>
      </c>
      <c r="C973" s="21" t="s">
        <v>31</v>
      </c>
      <c r="D973" s="25">
        <v>3.54</v>
      </c>
      <c r="E973" s="22">
        <f>'[1]pH meter #2__083118AM'!$O$2</f>
        <v>3.5073563535911592</v>
      </c>
      <c r="F9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43406.275000000001</v>
      </c>
      <c r="G973" s="6">
        <f>Table1689106[[#This Row],[Mean Value]]+$V$2</f>
        <v>3.527303060242065</v>
      </c>
      <c r="H973" s="6">
        <f>Table1689106[[#This Row],[Mean Value]]-$V$2</f>
        <v>3.4874096469402533</v>
      </c>
      <c r="I973" s="26">
        <f>Table1689106[[#This Row],[Mean Value]]+$W$2</f>
        <v>3.5472497668929703</v>
      </c>
      <c r="J973" s="26">
        <f>Table1689106[[#This Row],[Mean Value]]-($W$2)</f>
        <v>3.467462940289348</v>
      </c>
      <c r="K973" s="8">
        <f>Table1689106[[#This Row],[Mean Value]]+$X$2</f>
        <v>3.5671964735438761</v>
      </c>
      <c r="L973" s="9">
        <f>Table1689106[[#This Row],[Mean Value]]-$X$2</f>
        <v>3.4475162336384422</v>
      </c>
      <c r="M973" s="23" t="str">
        <f t="array" ref="M973">IF(OR(D973&lt;$AF$2, D973&gt;$AE$2), "Yes", "No")</f>
        <v>No</v>
      </c>
      <c r="N973" s="3"/>
      <c r="O973" s="3" t="b">
        <f>AND(Table1689106[[#This Row],[Measured Value]]&gt;Table1689106[[#This Row],[Mean Value]],D972&gt;E972,D971&gt;E971,D970&gt;E970,D969&gt;E969,D968&gt;E968,D967&gt;E967,D966&gt;E966)</f>
        <v>0</v>
      </c>
      <c r="P973" s="3" t="b">
        <f>AND(Table1689106[[#This Row],[Measured Value]]&lt;Table1689106[[#This Row],[Mean Value]],D972&lt;E972,D971&lt;E971,D970&lt;E970,D969&lt;E969,D968&lt;E968,D967&lt;E967,D966&lt;E966)</f>
        <v>0</v>
      </c>
      <c r="Q973" s="3" t="b">
        <f>AND(Table1689106[[#This Row],[Measured Value]]&gt;E972,E972&gt;E971,E971&gt;E970,E970&gt;E969,E969&gt;E968)</f>
        <v>0</v>
      </c>
      <c r="R973" s="3" t="b">
        <f>AND(Table1689106[[#This Row],[Measured Value]]&lt;E972,E972&lt;E971,E971&lt;E970,E970&lt;E969,E969&lt;E968)</f>
        <v>0</v>
      </c>
      <c r="S973" s="3" t="b">
        <f>AND(Table1689106[[#This Row],[Measured Value]]&gt;E972,E972&lt;E971,E971&gt;E970,E970&lt;E969,E969&gt;E968,E968&lt;E967,E967&gt;E966,E966&lt;E965,E965&gt;E964,E964&lt;E963,E963&gt;E962,E962&lt;E961,E961&gt;E960)</f>
        <v>0</v>
      </c>
      <c r="T973" s="3" t="b">
        <f>AND(Table1689106[[#This Row],[Measured Value]]&lt;F972,F972&gt;F971,F971&lt;F970,F970&gt;F969,F969&lt;F968,F968&gt;F967,F967&lt;F966,F966&gt;F965,F965&lt;F964,F964&gt;F963,F963&lt;F962,F962&gt;F961,F961&lt;F960)</f>
        <v>0</v>
      </c>
    </row>
    <row r="974" spans="1:20" x14ac:dyDescent="0.25">
      <c r="A974" s="2">
        <v>43406</v>
      </c>
      <c r="B974" s="17">
        <v>707</v>
      </c>
      <c r="C974" s="21" t="s">
        <v>31</v>
      </c>
      <c r="D974" s="25">
        <v>3.53</v>
      </c>
      <c r="E974" s="22">
        <f>'[1]pH meter #2__083118AM'!$O$2</f>
        <v>3.5073563535911592</v>
      </c>
      <c r="F9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43406.296527777777</v>
      </c>
      <c r="G974" s="6">
        <f>Table1689106[[#This Row],[Mean Value]]+$V$2</f>
        <v>3.527303060242065</v>
      </c>
      <c r="H974" s="6">
        <f>Table1689106[[#This Row],[Mean Value]]-$V$2</f>
        <v>3.4874096469402533</v>
      </c>
      <c r="I974" s="26">
        <f>Table1689106[[#This Row],[Mean Value]]+$W$2</f>
        <v>3.5472497668929703</v>
      </c>
      <c r="J974" s="26">
        <f>Table1689106[[#This Row],[Mean Value]]-($W$2)</f>
        <v>3.467462940289348</v>
      </c>
      <c r="K974" s="8">
        <f>Table1689106[[#This Row],[Mean Value]]+$X$2</f>
        <v>3.5671964735438761</v>
      </c>
      <c r="L974" s="9">
        <f>Table1689106[[#This Row],[Mean Value]]-$X$2</f>
        <v>3.4475162336384422</v>
      </c>
      <c r="M974" s="23" t="str">
        <f t="array" ref="M974">IF(OR(D974&lt;$AF$2, D974&gt;$AE$2), "Yes", "No")</f>
        <v>No</v>
      </c>
      <c r="N974" s="3"/>
      <c r="O974" s="3" t="b">
        <f>AND(Table1689106[[#This Row],[Measured Value]]&gt;Table1689106[[#This Row],[Mean Value]],D973&gt;E973,D972&gt;E972,D971&gt;E971,D970&gt;E970,D969&gt;E969,D968&gt;E968,D967&gt;E967)</f>
        <v>0</v>
      </c>
      <c r="P974" s="3" t="b">
        <f>AND(Table1689106[[#This Row],[Measured Value]]&lt;Table1689106[[#This Row],[Mean Value]],D973&lt;E973,D972&lt;E972,D971&lt;E971,D970&lt;E970,D969&lt;E969,D968&lt;E968,D967&lt;E967)</f>
        <v>0</v>
      </c>
      <c r="Q974" s="3" t="b">
        <f>AND(Table1689106[[#This Row],[Measured Value]]&gt;E973,E973&gt;E972,E972&gt;E971,E971&gt;E970,E970&gt;E969)</f>
        <v>0</v>
      </c>
      <c r="R974" s="3" t="b">
        <f>AND(Table1689106[[#This Row],[Measured Value]]&lt;E973,E973&lt;E972,E972&lt;E971,E971&lt;E970,E970&lt;E969)</f>
        <v>0</v>
      </c>
      <c r="S974" s="3" t="b">
        <f>AND(Table1689106[[#This Row],[Measured Value]]&gt;E973,E973&lt;E972,E972&gt;E971,E971&lt;E970,E970&gt;E969,E969&lt;E968,E968&gt;E967,E967&lt;E966,E966&gt;E965,E965&lt;E964,E964&gt;E963,E963&lt;E962,E962&gt;E961)</f>
        <v>0</v>
      </c>
      <c r="T974" s="3" t="b">
        <f>AND(Table1689106[[#This Row],[Measured Value]]&lt;F973,F973&gt;F972,F972&lt;F971,F971&gt;F970,F970&lt;F969,F969&gt;F968,F968&lt;F967,F967&gt;F966,F966&lt;F965,F965&gt;F964,F964&lt;F963,F963&gt;F962,F962&lt;F961)</f>
        <v>0</v>
      </c>
    </row>
    <row r="975" spans="1:20" x14ac:dyDescent="0.25">
      <c r="A975" s="2">
        <v>43406</v>
      </c>
      <c r="B975" s="17">
        <v>845</v>
      </c>
      <c r="C975" s="21" t="s">
        <v>31</v>
      </c>
      <c r="D975" s="25">
        <v>3.52</v>
      </c>
      <c r="E975" s="22">
        <f>'[1]pH meter #2__083118AM'!$O$2</f>
        <v>3.5073563535911592</v>
      </c>
      <c r="F9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43406.364583333336</v>
      </c>
      <c r="G975" s="6">
        <f>Table1689106[[#This Row],[Mean Value]]+$V$2</f>
        <v>3.527303060242065</v>
      </c>
      <c r="H975" s="6">
        <f>Table1689106[[#This Row],[Mean Value]]-$V$2</f>
        <v>3.4874096469402533</v>
      </c>
      <c r="I975" s="26">
        <f>Table1689106[[#This Row],[Mean Value]]+$W$2</f>
        <v>3.5472497668929703</v>
      </c>
      <c r="J975" s="26">
        <f>Table1689106[[#This Row],[Mean Value]]-($W$2)</f>
        <v>3.467462940289348</v>
      </c>
      <c r="K975" s="8">
        <f>Table1689106[[#This Row],[Mean Value]]+$X$2</f>
        <v>3.5671964735438761</v>
      </c>
      <c r="L975" s="9">
        <f>Table1689106[[#This Row],[Mean Value]]-$X$2</f>
        <v>3.4475162336384422</v>
      </c>
      <c r="M975" s="23" t="str">
        <f t="array" ref="M975">IF(OR(D975&lt;$AF$2, D975&gt;$AE$2), "Yes", "No")</f>
        <v>No</v>
      </c>
      <c r="N975" s="3"/>
      <c r="O975" s="3" t="b">
        <f>AND(Table1689106[[#This Row],[Measured Value]]&gt;Table1689106[[#This Row],[Mean Value]],D974&gt;E974,D973&gt;E973,D972&gt;E972,D971&gt;E971,D970&gt;E970,D969&gt;E969,D968&gt;E968)</f>
        <v>1</v>
      </c>
      <c r="P975" s="3" t="b">
        <f>AND(Table1689106[[#This Row],[Measured Value]]&lt;Table1689106[[#This Row],[Mean Value]],D974&lt;E974,D973&lt;E973,D972&lt;E972,D971&lt;E971,D970&lt;E970,D969&lt;E969,D968&lt;E968)</f>
        <v>0</v>
      </c>
      <c r="Q975" s="3" t="b">
        <f>AND(Table1689106[[#This Row],[Measured Value]]&gt;E974,E974&gt;E973,E973&gt;E972,E972&gt;E971,E971&gt;E970)</f>
        <v>0</v>
      </c>
      <c r="R975" s="3" t="b">
        <f>AND(Table1689106[[#This Row],[Measured Value]]&lt;E974,E974&lt;E973,E973&lt;E972,E972&lt;E971,E971&lt;E970)</f>
        <v>0</v>
      </c>
      <c r="S975" s="3" t="b">
        <f>AND(Table1689106[[#This Row],[Measured Value]]&gt;E974,E974&lt;E973,E973&gt;E972,E972&lt;E971,E971&gt;E970,E970&lt;E969,E969&gt;E968,E968&lt;E967,E967&gt;E966,E966&lt;E965,E965&gt;E964,E964&lt;E963,E963&gt;E962)</f>
        <v>0</v>
      </c>
      <c r="T975" s="3" t="b">
        <f>AND(Table1689106[[#This Row],[Measured Value]]&lt;F974,F974&gt;F973,F973&lt;F972,F972&gt;F971,F971&lt;F970,F970&gt;F969,F969&lt;F968,F968&gt;F967,F967&lt;F966,F966&gt;F965,F965&lt;F964,F964&gt;F963,F963&lt;F962)</f>
        <v>0</v>
      </c>
    </row>
    <row r="976" spans="1:20" x14ac:dyDescent="0.25">
      <c r="A976" s="2">
        <v>43406</v>
      </c>
      <c r="B976" s="17">
        <v>923</v>
      </c>
      <c r="C976" s="21" t="s">
        <v>40</v>
      </c>
      <c r="D976" s="25">
        <v>3.52</v>
      </c>
      <c r="E976" s="22">
        <f>'[1]pH meter #2__083118AM'!$O$2</f>
        <v>3.5073563535911592</v>
      </c>
      <c r="F9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43406.390972222223</v>
      </c>
      <c r="G976" s="6">
        <f>Table1689106[[#This Row],[Mean Value]]+$V$2</f>
        <v>3.527303060242065</v>
      </c>
      <c r="H976" s="6">
        <f>Table1689106[[#This Row],[Mean Value]]-$V$2</f>
        <v>3.4874096469402533</v>
      </c>
      <c r="I976" s="26">
        <f>Table1689106[[#This Row],[Mean Value]]+$W$2</f>
        <v>3.5472497668929703</v>
      </c>
      <c r="J976" s="26">
        <f>Table1689106[[#This Row],[Mean Value]]-($W$2)</f>
        <v>3.467462940289348</v>
      </c>
      <c r="K976" s="8">
        <f>Table1689106[[#This Row],[Mean Value]]+$X$2</f>
        <v>3.5671964735438761</v>
      </c>
      <c r="L976" s="9">
        <f>Table1689106[[#This Row],[Mean Value]]-$X$2</f>
        <v>3.4475162336384422</v>
      </c>
      <c r="M976" s="23" t="str">
        <f t="array" ref="M976">IF(OR(D976&lt;$AF$2, D976&gt;$AE$2), "Yes", "No")</f>
        <v>No</v>
      </c>
      <c r="N976" s="3"/>
      <c r="O976" s="3" t="b">
        <f>AND(Table1689106[[#This Row],[Measured Value]]&gt;Table1689106[[#This Row],[Mean Value]],D975&gt;E975,D974&gt;E974,D973&gt;E973,D972&gt;E972,D971&gt;E971,D970&gt;E970,D969&gt;E969)</f>
        <v>1</v>
      </c>
      <c r="P976" s="3" t="b">
        <f>AND(Table1689106[[#This Row],[Measured Value]]&lt;Table1689106[[#This Row],[Mean Value]],D975&lt;E975,D974&lt;E974,D973&lt;E973,D972&lt;E972,D971&lt;E971,D970&lt;E970,D969&lt;E969)</f>
        <v>0</v>
      </c>
      <c r="Q976" s="3" t="b">
        <f>AND(Table1689106[[#This Row],[Measured Value]]&gt;E975,E975&gt;E974,E974&gt;E973,E973&gt;E972,E972&gt;E971)</f>
        <v>0</v>
      </c>
      <c r="R976" s="3" t="b">
        <f>AND(Table1689106[[#This Row],[Measured Value]]&lt;E975,E975&lt;E974,E974&lt;E973,E973&lt;E972,E972&lt;E971)</f>
        <v>0</v>
      </c>
      <c r="S976" s="3" t="b">
        <f>AND(Table1689106[[#This Row],[Measured Value]]&gt;E975,E975&lt;E974,E974&gt;E973,E973&lt;E972,E972&gt;E971,E971&lt;E970,E970&gt;E969,E969&lt;E968,E968&gt;E967,E967&lt;E966,E966&gt;E965,E965&lt;E964,E964&gt;E963)</f>
        <v>0</v>
      </c>
      <c r="T976" s="3" t="b">
        <f>AND(Table1689106[[#This Row],[Measured Value]]&lt;F975,F975&gt;F974,F974&lt;F973,F973&gt;F972,F972&lt;F971,F971&gt;F970,F970&lt;F969,F969&gt;F968,F968&lt;F967,F967&gt;F966,F966&lt;F965,F965&gt;F964,F964&lt;F963)</f>
        <v>0</v>
      </c>
    </row>
    <row r="977" spans="1:20" x14ac:dyDescent="0.25">
      <c r="A977" s="2">
        <v>43406</v>
      </c>
      <c r="B977" s="17">
        <v>1004</v>
      </c>
      <c r="C977" s="21" t="s">
        <v>34</v>
      </c>
      <c r="D977" s="25">
        <v>3.52</v>
      </c>
      <c r="E977" s="22">
        <f>'[1]pH meter #2__083118AM'!$O$2</f>
        <v>3.5073563535911592</v>
      </c>
      <c r="F9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43406.419444444444</v>
      </c>
      <c r="G977" s="6">
        <f>Table1689106[[#This Row],[Mean Value]]+$V$2</f>
        <v>3.527303060242065</v>
      </c>
      <c r="H977" s="6">
        <f>Table1689106[[#This Row],[Mean Value]]-$V$2</f>
        <v>3.4874096469402533</v>
      </c>
      <c r="I977" s="26">
        <f>Table1689106[[#This Row],[Mean Value]]+$W$2</f>
        <v>3.5472497668929703</v>
      </c>
      <c r="J977" s="26">
        <f>Table1689106[[#This Row],[Mean Value]]-($W$2)</f>
        <v>3.467462940289348</v>
      </c>
      <c r="K977" s="8">
        <f>Table1689106[[#This Row],[Mean Value]]+$X$2</f>
        <v>3.5671964735438761</v>
      </c>
      <c r="L977" s="9">
        <f>Table1689106[[#This Row],[Mean Value]]-$X$2</f>
        <v>3.4475162336384422</v>
      </c>
      <c r="M977" s="23" t="str">
        <f t="array" ref="M977">IF(OR(D977&lt;$AF$2, D977&gt;$AE$2), "Yes", "No")</f>
        <v>No</v>
      </c>
      <c r="N977" s="3"/>
      <c r="O977" s="3" t="b">
        <f>AND(Table1689106[[#This Row],[Measured Value]]&gt;Table1689106[[#This Row],[Mean Value]],D976&gt;E976,D975&gt;E975,D974&gt;E974,D973&gt;E973,D972&gt;E972,D971&gt;E971,D970&gt;E970)</f>
        <v>1</v>
      </c>
      <c r="P977" s="3" t="b">
        <f>AND(Table1689106[[#This Row],[Measured Value]]&lt;Table1689106[[#This Row],[Mean Value]],D976&lt;E976,D975&lt;E975,D974&lt;E974,D973&lt;E973,D972&lt;E972,D971&lt;E971,D970&lt;E970)</f>
        <v>0</v>
      </c>
      <c r="Q977" s="3" t="b">
        <f>AND(Table1689106[[#This Row],[Measured Value]]&gt;E976,E976&gt;E975,E975&gt;E974,E974&gt;E973,E973&gt;E972)</f>
        <v>0</v>
      </c>
      <c r="R977" s="3" t="b">
        <f>AND(Table1689106[[#This Row],[Measured Value]]&lt;E976,E976&lt;E975,E975&lt;E974,E974&lt;E973,E973&lt;E972)</f>
        <v>0</v>
      </c>
      <c r="S977" s="3" t="b">
        <f>AND(Table1689106[[#This Row],[Measured Value]]&gt;E976,E976&lt;E975,E975&gt;E974,E974&lt;E973,E973&gt;E972,E972&lt;E971,E971&gt;E970,E970&lt;E969,E969&gt;E968,E968&lt;E967,E967&gt;E966,E966&lt;E965,E965&gt;E964)</f>
        <v>0</v>
      </c>
      <c r="T977" s="3" t="b">
        <f>AND(Table1689106[[#This Row],[Measured Value]]&lt;F976,F976&gt;F975,F975&lt;F974,F974&gt;F973,F973&lt;F972,F972&gt;F971,F971&lt;F970,F970&gt;F969,F969&lt;F968,F968&gt;F967,F967&lt;F966,F966&gt;F965,F965&lt;F964)</f>
        <v>0</v>
      </c>
    </row>
    <row r="978" spans="1:20" x14ac:dyDescent="0.25">
      <c r="A978" s="2">
        <v>43406</v>
      </c>
      <c r="B978" s="17">
        <v>1020</v>
      </c>
      <c r="C978" s="21" t="s">
        <v>34</v>
      </c>
      <c r="D978" s="25">
        <v>3.52</v>
      </c>
      <c r="E978" s="22">
        <f>'[1]pH meter #2__083118AM'!$O$2</f>
        <v>3.5073563535911592</v>
      </c>
      <c r="F9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43406.430555555555</v>
      </c>
      <c r="G978" s="6">
        <f>Table1689106[[#This Row],[Mean Value]]+$V$2</f>
        <v>3.527303060242065</v>
      </c>
      <c r="H978" s="6">
        <f>Table1689106[[#This Row],[Mean Value]]-$V$2</f>
        <v>3.4874096469402533</v>
      </c>
      <c r="I978" s="26">
        <f>Table1689106[[#This Row],[Mean Value]]+$W$2</f>
        <v>3.5472497668929703</v>
      </c>
      <c r="J978" s="26">
        <f>Table1689106[[#This Row],[Mean Value]]-($W$2)</f>
        <v>3.467462940289348</v>
      </c>
      <c r="K978" s="8">
        <f>Table1689106[[#This Row],[Mean Value]]+$X$2</f>
        <v>3.5671964735438761</v>
      </c>
      <c r="L978" s="9">
        <f>Table1689106[[#This Row],[Mean Value]]-$X$2</f>
        <v>3.4475162336384422</v>
      </c>
      <c r="M978" s="23" t="str">
        <f t="array" ref="M978">IF(OR(D978&lt;$AF$2, D978&gt;$AE$2), "Yes", "No")</f>
        <v>No</v>
      </c>
      <c r="N978" s="3"/>
      <c r="O978" s="3" t="b">
        <f>AND(Table1689106[[#This Row],[Measured Value]]&gt;Table1689106[[#This Row],[Mean Value]],D977&gt;E977,D976&gt;E976,D975&gt;E975,D974&gt;E974,D973&gt;E973,D972&gt;E972,D971&gt;E971)</f>
        <v>1</v>
      </c>
      <c r="P978" s="3" t="b">
        <f>AND(Table1689106[[#This Row],[Measured Value]]&lt;Table1689106[[#This Row],[Mean Value]],D977&lt;E977,D976&lt;E976,D975&lt;E975,D974&lt;E974,D973&lt;E973,D972&lt;E972,D971&lt;E971)</f>
        <v>0</v>
      </c>
      <c r="Q978" s="3" t="b">
        <f>AND(Table1689106[[#This Row],[Measured Value]]&gt;E977,E977&gt;E976,E976&gt;E975,E975&gt;E974,E974&gt;E973)</f>
        <v>0</v>
      </c>
      <c r="R978" s="3" t="b">
        <f>AND(Table1689106[[#This Row],[Measured Value]]&lt;E977,E977&lt;E976,E976&lt;E975,E975&lt;E974,E974&lt;E973)</f>
        <v>0</v>
      </c>
      <c r="S978" s="3" t="b">
        <f>AND(Table1689106[[#This Row],[Measured Value]]&gt;E977,E977&lt;E976,E976&gt;E975,E975&lt;E974,E974&gt;E973,E973&lt;E972,E972&gt;E971,E971&lt;E970,E970&gt;E969,E969&lt;E968,E968&gt;E967,E967&lt;E966,E966&gt;E965)</f>
        <v>0</v>
      </c>
      <c r="T978" s="3" t="b">
        <f>AND(Table1689106[[#This Row],[Measured Value]]&lt;F977,F977&gt;F976,F976&lt;F975,F975&gt;F974,F974&lt;F973,F973&gt;F972,F972&lt;F971,F971&gt;F970,F970&lt;F969,F969&gt;F968,F968&lt;F967,F967&gt;F966,F966&lt;F965)</f>
        <v>0</v>
      </c>
    </row>
    <row r="979" spans="1:20" x14ac:dyDescent="0.25">
      <c r="A979" s="2">
        <v>43406</v>
      </c>
      <c r="B979" s="17">
        <v>1039</v>
      </c>
      <c r="C979" s="21" t="s">
        <v>40</v>
      </c>
      <c r="D979" s="25">
        <v>3.52</v>
      </c>
      <c r="E979" s="22">
        <f>'[1]pH meter #2__083118AM'!$O$2</f>
        <v>3.5073563535911592</v>
      </c>
      <c r="F9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43406.443749999999</v>
      </c>
      <c r="G979" s="6">
        <f>Table1689106[[#This Row],[Mean Value]]+$V$2</f>
        <v>3.527303060242065</v>
      </c>
      <c r="H979" s="6">
        <f>Table1689106[[#This Row],[Mean Value]]-$V$2</f>
        <v>3.4874096469402533</v>
      </c>
      <c r="I979" s="26">
        <f>Table1689106[[#This Row],[Mean Value]]+$W$2</f>
        <v>3.5472497668929703</v>
      </c>
      <c r="J979" s="26">
        <f>Table1689106[[#This Row],[Mean Value]]-($W$2)</f>
        <v>3.467462940289348</v>
      </c>
      <c r="K979" s="8">
        <f>Table1689106[[#This Row],[Mean Value]]+$X$2</f>
        <v>3.5671964735438761</v>
      </c>
      <c r="L979" s="9">
        <f>Table1689106[[#This Row],[Mean Value]]-$X$2</f>
        <v>3.4475162336384422</v>
      </c>
      <c r="M979" s="23" t="str">
        <f t="array" ref="M979">IF(OR(D979&lt;$AF$2, D979&gt;$AE$2), "Yes", "No")</f>
        <v>No</v>
      </c>
      <c r="N979" s="3"/>
      <c r="O979" s="3" t="b">
        <f>AND(Table1689106[[#This Row],[Measured Value]]&gt;Table1689106[[#This Row],[Mean Value]],D978&gt;E978,D977&gt;E977,D976&gt;E976,D975&gt;E975,D974&gt;E974,D973&gt;E973,D972&gt;E972)</f>
        <v>1</v>
      </c>
      <c r="P979" s="3" t="b">
        <f>AND(Table1689106[[#This Row],[Measured Value]]&lt;Table1689106[[#This Row],[Mean Value]],D978&lt;E978,D977&lt;E977,D976&lt;E976,D975&lt;E975,D974&lt;E974,D973&lt;E973,D972&lt;E972)</f>
        <v>0</v>
      </c>
      <c r="Q979" s="3" t="b">
        <f>AND(Table1689106[[#This Row],[Measured Value]]&gt;E978,E978&gt;E977,E977&gt;E976,E976&gt;E975,E975&gt;E974)</f>
        <v>0</v>
      </c>
      <c r="R979" s="3" t="b">
        <f>AND(Table1689106[[#This Row],[Measured Value]]&lt;E978,E978&lt;E977,E977&lt;E976,E976&lt;E975,E975&lt;E974)</f>
        <v>0</v>
      </c>
      <c r="S979" s="3" t="b">
        <f>AND(Table1689106[[#This Row],[Measured Value]]&gt;E978,E978&lt;E977,E977&gt;E976,E976&lt;E975,E975&gt;E974,E974&lt;E973,E973&gt;E972,E972&lt;E971,E971&gt;E970,E970&lt;E969,E969&gt;E968,E968&lt;E967,E967&gt;E966)</f>
        <v>0</v>
      </c>
      <c r="T979" s="3" t="b">
        <f>AND(Table1689106[[#This Row],[Measured Value]]&lt;F978,F978&gt;F977,F977&lt;F976,F976&gt;F975,F975&lt;F974,F974&gt;F973,F973&lt;F972,F972&gt;F971,F971&lt;F970,F970&gt;F969,F969&lt;F968,F968&gt;F967,F967&lt;F966)</f>
        <v>0</v>
      </c>
    </row>
    <row r="980" spans="1:20" x14ac:dyDescent="0.25">
      <c r="A980" s="2">
        <v>43406</v>
      </c>
      <c r="B980" s="17">
        <v>1043</v>
      </c>
      <c r="C980" s="21" t="s">
        <v>40</v>
      </c>
      <c r="D980" s="25">
        <v>3.51</v>
      </c>
      <c r="E980" s="22">
        <f>'[1]pH meter #2__083118AM'!$O$2</f>
        <v>3.5073563535911592</v>
      </c>
      <c r="F9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43406.446527777778</v>
      </c>
      <c r="G980" s="6">
        <f>Table1689106[[#This Row],[Mean Value]]+$V$2</f>
        <v>3.527303060242065</v>
      </c>
      <c r="H980" s="6">
        <f>Table1689106[[#This Row],[Mean Value]]-$V$2</f>
        <v>3.4874096469402533</v>
      </c>
      <c r="I980" s="26">
        <f>Table1689106[[#This Row],[Mean Value]]+$W$2</f>
        <v>3.5472497668929703</v>
      </c>
      <c r="J980" s="26">
        <f>Table1689106[[#This Row],[Mean Value]]-($W$2)</f>
        <v>3.467462940289348</v>
      </c>
      <c r="K980" s="8">
        <f>Table1689106[[#This Row],[Mean Value]]+$X$2</f>
        <v>3.5671964735438761</v>
      </c>
      <c r="L980" s="9">
        <f>Table1689106[[#This Row],[Mean Value]]-$X$2</f>
        <v>3.4475162336384422</v>
      </c>
      <c r="M980" s="23" t="str">
        <f t="array" ref="M980">IF(OR(D980&lt;$AF$2, D980&gt;$AE$2), "Yes", "No")</f>
        <v>No</v>
      </c>
      <c r="N980" s="3"/>
      <c r="O980" s="3" t="b">
        <f>AND(Table1689106[[#This Row],[Measured Value]]&gt;Table1689106[[#This Row],[Mean Value]],D979&gt;E979,D978&gt;E978,D977&gt;E977,D976&gt;E976,D975&gt;E975,D974&gt;E974,D973&gt;E973)</f>
        <v>1</v>
      </c>
      <c r="P980" s="3" t="b">
        <f>AND(Table1689106[[#This Row],[Measured Value]]&lt;Table1689106[[#This Row],[Mean Value]],D979&lt;E979,D978&lt;E978,D977&lt;E977,D976&lt;E976,D975&lt;E975,D974&lt;E974,D973&lt;E973)</f>
        <v>0</v>
      </c>
      <c r="Q980" s="3" t="b">
        <f>AND(Table1689106[[#This Row],[Measured Value]]&gt;E979,E979&gt;E978,E978&gt;E977,E977&gt;E976,E976&gt;E975)</f>
        <v>0</v>
      </c>
      <c r="R980" s="3" t="b">
        <f>AND(Table1689106[[#This Row],[Measured Value]]&lt;E979,E979&lt;E978,E978&lt;E977,E977&lt;E976,E976&lt;E975)</f>
        <v>0</v>
      </c>
      <c r="S980" s="3" t="b">
        <f>AND(Table1689106[[#This Row],[Measured Value]]&gt;E979,E979&lt;E978,E978&gt;E977,E977&lt;E976,E976&gt;E975,E975&lt;E974,E974&gt;E973,E973&lt;E972,E972&gt;E971,E971&lt;E970,E970&gt;E969,E969&lt;E968,E968&gt;E967)</f>
        <v>0</v>
      </c>
      <c r="T980" s="3" t="b">
        <f>AND(Table1689106[[#This Row],[Measured Value]]&lt;F979,F979&gt;F978,F978&lt;F977,F977&gt;F976,F976&lt;F975,F975&gt;F974,F974&lt;F973,F973&gt;F972,F972&lt;F971,F971&gt;F970,F970&lt;F969,F969&gt;F968,F968&lt;F967)</f>
        <v>0</v>
      </c>
    </row>
    <row r="981" spans="1:20" x14ac:dyDescent="0.25">
      <c r="A981" s="2">
        <v>43406</v>
      </c>
      <c r="B981" s="17">
        <v>1130</v>
      </c>
      <c r="C981" s="21" t="s">
        <v>30</v>
      </c>
      <c r="D981" s="25">
        <v>3.51</v>
      </c>
      <c r="E981" s="22">
        <f>'[1]pH meter #2__083118AM'!$O$2</f>
        <v>3.5073563535911592</v>
      </c>
      <c r="F9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43406.479166666664</v>
      </c>
      <c r="G981" s="6">
        <f>Table1689106[[#This Row],[Mean Value]]+$V$2</f>
        <v>3.527303060242065</v>
      </c>
      <c r="H981" s="6">
        <f>Table1689106[[#This Row],[Mean Value]]-$V$2</f>
        <v>3.4874096469402533</v>
      </c>
      <c r="I981" s="26">
        <f>Table1689106[[#This Row],[Mean Value]]+$W$2</f>
        <v>3.5472497668929703</v>
      </c>
      <c r="J981" s="26">
        <f>Table1689106[[#This Row],[Mean Value]]-($W$2)</f>
        <v>3.467462940289348</v>
      </c>
      <c r="K981" s="8">
        <f>Table1689106[[#This Row],[Mean Value]]+$X$2</f>
        <v>3.5671964735438761</v>
      </c>
      <c r="L981" s="9">
        <f>Table1689106[[#This Row],[Mean Value]]-$X$2</f>
        <v>3.4475162336384422</v>
      </c>
      <c r="M981" s="23" t="str">
        <f t="array" ref="M981">IF(OR(D981&lt;$AF$2, D981&gt;$AE$2), "Yes", "No")</f>
        <v>No</v>
      </c>
      <c r="N981" s="3"/>
      <c r="O981" s="3" t="b">
        <f>AND(Table1689106[[#This Row],[Measured Value]]&gt;Table1689106[[#This Row],[Mean Value]],D980&gt;E980,D979&gt;E979,D978&gt;E978,D977&gt;E977,D976&gt;E976,D975&gt;E975,D974&gt;E974)</f>
        <v>1</v>
      </c>
      <c r="P981" s="3" t="b">
        <f>AND(Table1689106[[#This Row],[Measured Value]]&lt;Table1689106[[#This Row],[Mean Value]],D980&lt;E980,D979&lt;E979,D978&lt;E978,D977&lt;E977,D976&lt;E976,D975&lt;E975,D974&lt;E974)</f>
        <v>0</v>
      </c>
      <c r="Q981" s="3" t="b">
        <f>AND(Table1689106[[#This Row],[Measured Value]]&gt;E980,E980&gt;E979,E979&gt;E978,E978&gt;E977,E977&gt;E976)</f>
        <v>0</v>
      </c>
      <c r="R981" s="3" t="b">
        <f>AND(Table1689106[[#This Row],[Measured Value]]&lt;E980,E980&lt;E979,E979&lt;E978,E978&lt;E977,E977&lt;E976)</f>
        <v>0</v>
      </c>
      <c r="S981" s="3" t="b">
        <f>AND(Table1689106[[#This Row],[Measured Value]]&gt;E980,E980&lt;E979,E979&gt;E978,E978&lt;E977,E977&gt;E976,E976&lt;E975,E975&gt;E974,E974&lt;E973,E973&gt;E972,E972&lt;E971,E971&gt;E970,E970&lt;E969,E969&gt;E968)</f>
        <v>0</v>
      </c>
      <c r="T981" s="3" t="b">
        <f>AND(Table1689106[[#This Row],[Measured Value]]&lt;F980,F980&gt;F979,F979&lt;F978,F978&gt;F977,F977&lt;F976,F976&gt;F975,F975&lt;F974,F974&gt;F973,F973&lt;F972,F972&gt;F971,F971&lt;F970,F970&gt;F969,F969&lt;F968)</f>
        <v>0</v>
      </c>
    </row>
    <row r="982" spans="1:20" x14ac:dyDescent="0.25">
      <c r="A982" s="2">
        <v>43406</v>
      </c>
      <c r="B982" s="17">
        <v>1150</v>
      </c>
      <c r="C982" s="21" t="s">
        <v>30</v>
      </c>
      <c r="D982" s="25">
        <v>3.52</v>
      </c>
      <c r="E982" s="22">
        <f>'[1]pH meter #2__083118AM'!$O$2</f>
        <v>3.5073563535911592</v>
      </c>
      <c r="F9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43406.493055555555</v>
      </c>
      <c r="G982" s="6">
        <f>Table1689106[[#This Row],[Mean Value]]+$V$2</f>
        <v>3.527303060242065</v>
      </c>
      <c r="H982" s="6">
        <f>Table1689106[[#This Row],[Mean Value]]-$V$2</f>
        <v>3.4874096469402533</v>
      </c>
      <c r="I982" s="26">
        <f>Table1689106[[#This Row],[Mean Value]]+$W$2</f>
        <v>3.5472497668929703</v>
      </c>
      <c r="J982" s="26">
        <f>Table1689106[[#This Row],[Mean Value]]-($W$2)</f>
        <v>3.467462940289348</v>
      </c>
      <c r="K982" s="8">
        <f>Table1689106[[#This Row],[Mean Value]]+$X$2</f>
        <v>3.5671964735438761</v>
      </c>
      <c r="L982" s="9">
        <f>Table1689106[[#This Row],[Mean Value]]-$X$2</f>
        <v>3.4475162336384422</v>
      </c>
      <c r="M982" s="23" t="str">
        <f t="array" ref="M982">IF(OR(D982&lt;$AF$2, D982&gt;$AE$2), "Yes", "No")</f>
        <v>No</v>
      </c>
      <c r="N982" s="3"/>
      <c r="O982" s="3" t="b">
        <f>AND(Table1689106[[#This Row],[Measured Value]]&gt;Table1689106[[#This Row],[Mean Value]],D981&gt;E981,D980&gt;E980,D979&gt;E979,D978&gt;E978,D977&gt;E977,D976&gt;E976,D975&gt;E975)</f>
        <v>1</v>
      </c>
      <c r="P982" s="3" t="b">
        <f>AND(Table1689106[[#This Row],[Measured Value]]&lt;Table1689106[[#This Row],[Mean Value]],D981&lt;E981,D980&lt;E980,D979&lt;E979,D978&lt;E978,D977&lt;E977,D976&lt;E976,D975&lt;E975)</f>
        <v>0</v>
      </c>
      <c r="Q982" s="3" t="b">
        <f>AND(Table1689106[[#This Row],[Measured Value]]&gt;E981,E981&gt;E980,E980&gt;E979,E979&gt;E978,E978&gt;E977)</f>
        <v>0</v>
      </c>
      <c r="R982" s="3" t="b">
        <f>AND(Table1689106[[#This Row],[Measured Value]]&lt;E981,E981&lt;E980,E980&lt;E979,E979&lt;E978,E978&lt;E977)</f>
        <v>0</v>
      </c>
      <c r="S982" s="3" t="b">
        <f>AND(Table1689106[[#This Row],[Measured Value]]&gt;E981,E981&lt;E980,E980&gt;E979,E979&lt;E978,E978&gt;E977,E977&lt;E976,E976&gt;E975,E975&lt;E974,E974&gt;E973,E973&lt;E972,E972&gt;E971,E971&lt;E970,E970&gt;E969)</f>
        <v>0</v>
      </c>
      <c r="T982" s="3" t="b">
        <f>AND(Table1689106[[#This Row],[Measured Value]]&lt;F981,F981&gt;F980,F980&lt;F979,F979&gt;F978,F978&lt;F977,F977&gt;F976,F976&lt;F975,F975&gt;F974,F974&lt;F973,F973&gt;F972,F972&lt;F971,F971&gt;F970,F970&lt;F969)</f>
        <v>0</v>
      </c>
    </row>
    <row r="983" spans="1:20" x14ac:dyDescent="0.25">
      <c r="A983" s="2">
        <v>43406</v>
      </c>
      <c r="B983" s="17">
        <v>1154</v>
      </c>
      <c r="C983" s="21" t="s">
        <v>34</v>
      </c>
      <c r="D983" s="25">
        <v>3.51</v>
      </c>
      <c r="E983" s="22">
        <f>'[1]pH meter #2__083118AM'!$O$2</f>
        <v>3.5073563535911592</v>
      </c>
      <c r="F9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43406.495833333334</v>
      </c>
      <c r="G983" s="6">
        <f>Table1689106[[#This Row],[Mean Value]]+$V$2</f>
        <v>3.527303060242065</v>
      </c>
      <c r="H983" s="6">
        <f>Table1689106[[#This Row],[Mean Value]]-$V$2</f>
        <v>3.4874096469402533</v>
      </c>
      <c r="I983" s="26">
        <f>Table1689106[[#This Row],[Mean Value]]+$W$2</f>
        <v>3.5472497668929703</v>
      </c>
      <c r="J983" s="26">
        <f>Table1689106[[#This Row],[Mean Value]]-($W$2)</f>
        <v>3.467462940289348</v>
      </c>
      <c r="K983" s="8">
        <f>Table1689106[[#This Row],[Mean Value]]+$X$2</f>
        <v>3.5671964735438761</v>
      </c>
      <c r="L983" s="9">
        <f>Table1689106[[#This Row],[Mean Value]]-$X$2</f>
        <v>3.4475162336384422</v>
      </c>
      <c r="M983" s="23" t="str">
        <f t="array" ref="M983">IF(OR(D983&lt;$AF$2, D983&gt;$AE$2), "Yes", "No")</f>
        <v>No</v>
      </c>
      <c r="N983" s="3"/>
      <c r="O983" s="3" t="b">
        <f>AND(Table1689106[[#This Row],[Measured Value]]&gt;Table1689106[[#This Row],[Mean Value]],D982&gt;E982,D981&gt;E981,D980&gt;E980,D979&gt;E979,D978&gt;E978,D977&gt;E977,D976&gt;E976)</f>
        <v>1</v>
      </c>
      <c r="P983" s="3" t="b">
        <f>AND(Table1689106[[#This Row],[Measured Value]]&lt;Table1689106[[#This Row],[Mean Value]],D982&lt;E982,D981&lt;E981,D980&lt;E980,D979&lt;E979,D978&lt;E978,D977&lt;E977,D976&lt;E976)</f>
        <v>0</v>
      </c>
      <c r="Q983" s="3" t="b">
        <f>AND(Table1689106[[#This Row],[Measured Value]]&gt;E982,E982&gt;E981,E981&gt;E980,E980&gt;E979,E979&gt;E978)</f>
        <v>0</v>
      </c>
      <c r="R983" s="3" t="b">
        <f>AND(Table1689106[[#This Row],[Measured Value]]&lt;E982,E982&lt;E981,E981&lt;E980,E980&lt;E979,E979&lt;E978)</f>
        <v>0</v>
      </c>
      <c r="S983" s="3" t="b">
        <f>AND(Table1689106[[#This Row],[Measured Value]]&gt;E982,E982&lt;E981,E981&gt;E980,E980&lt;E979,E979&gt;E978,E978&lt;E977,E977&gt;E976,E976&lt;E975,E975&gt;E974,E974&lt;E973,E973&gt;E972,E972&lt;E971,E971&gt;E970)</f>
        <v>0</v>
      </c>
      <c r="T983" s="3" t="b">
        <f>AND(Table1689106[[#This Row],[Measured Value]]&lt;F982,F982&gt;F981,F981&lt;F980,F980&gt;F979,F979&lt;F978,F978&gt;F977,F977&lt;F976,F976&gt;F975,F975&lt;F974,F974&gt;F973,F973&lt;F972,F972&gt;F971,F971&lt;F970)</f>
        <v>0</v>
      </c>
    </row>
    <row r="984" spans="1:20" x14ac:dyDescent="0.25">
      <c r="A984" s="2">
        <v>43406</v>
      </c>
      <c r="B984" s="17">
        <v>1358</v>
      </c>
      <c r="C984" s="21" t="s">
        <v>31</v>
      </c>
      <c r="D984" s="25">
        <v>3.5</v>
      </c>
      <c r="E984" s="22">
        <f>'[1]pH meter #2__083118AM'!$O$2</f>
        <v>3.5073563535911592</v>
      </c>
      <c r="F9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43406.581944444442</v>
      </c>
      <c r="G984" s="6">
        <f>Table1689106[[#This Row],[Mean Value]]+$V$2</f>
        <v>3.527303060242065</v>
      </c>
      <c r="H984" s="6">
        <f>Table1689106[[#This Row],[Mean Value]]-$V$2</f>
        <v>3.4874096469402533</v>
      </c>
      <c r="I984" s="26">
        <f>Table1689106[[#This Row],[Mean Value]]+$W$2</f>
        <v>3.5472497668929703</v>
      </c>
      <c r="J984" s="26">
        <f>Table1689106[[#This Row],[Mean Value]]-($W$2)</f>
        <v>3.467462940289348</v>
      </c>
      <c r="K984" s="8">
        <f>Table1689106[[#This Row],[Mean Value]]+$X$2</f>
        <v>3.5671964735438761</v>
      </c>
      <c r="L984" s="9">
        <f>Table1689106[[#This Row],[Mean Value]]-$X$2</f>
        <v>3.4475162336384422</v>
      </c>
      <c r="M984" s="23" t="str">
        <f t="array" ref="M984">IF(OR(D984&lt;$AF$2, D984&gt;$AE$2), "Yes", "No")</f>
        <v>No</v>
      </c>
      <c r="N984" s="3"/>
      <c r="O984" s="3" t="b">
        <f>AND(Table1689106[[#This Row],[Measured Value]]&gt;Table1689106[[#This Row],[Mean Value]],D983&gt;E983,D982&gt;E982,D981&gt;E981,D980&gt;E980,D979&gt;E979,D978&gt;E978,D977&gt;E977)</f>
        <v>0</v>
      </c>
      <c r="P984" s="3" t="b">
        <f>AND(Table1689106[[#This Row],[Measured Value]]&lt;Table1689106[[#This Row],[Mean Value]],D983&lt;E983,D982&lt;E982,D981&lt;E981,D980&lt;E980,D979&lt;E979,D978&lt;E978,D977&lt;E977)</f>
        <v>0</v>
      </c>
      <c r="Q984" s="3" t="b">
        <f>AND(Table1689106[[#This Row],[Measured Value]]&gt;E983,E983&gt;E982,E982&gt;E981,E981&gt;E980,E980&gt;E979)</f>
        <v>0</v>
      </c>
      <c r="R984" s="3" t="b">
        <f>AND(Table1689106[[#This Row],[Measured Value]]&lt;E983,E983&lt;E982,E982&lt;E981,E981&lt;E980,E980&lt;E979)</f>
        <v>0</v>
      </c>
      <c r="S984" s="3" t="b">
        <f>AND(Table1689106[[#This Row],[Measured Value]]&gt;E983,E983&lt;E982,E982&gt;E981,E981&lt;E980,E980&gt;E979,E979&lt;E978,E978&gt;E977,E977&lt;E976,E976&gt;E975,E975&lt;E974,E974&gt;E973,E973&lt;E972,E972&gt;E971)</f>
        <v>0</v>
      </c>
      <c r="T984" s="3" t="b">
        <f>AND(Table1689106[[#This Row],[Measured Value]]&lt;F983,F983&gt;F982,F982&lt;F981,F981&gt;F980,F980&lt;F979,F979&gt;F978,F978&lt;F977,F977&gt;F976,F976&lt;F975,F975&gt;F974,F974&lt;F973,F973&gt;F972,F972&lt;F971)</f>
        <v>0</v>
      </c>
    </row>
    <row r="985" spans="1:20" x14ac:dyDescent="0.25">
      <c r="A985" s="2">
        <v>43406</v>
      </c>
      <c r="B985" s="17">
        <v>1406</v>
      </c>
      <c r="C985" s="21" t="s">
        <v>34</v>
      </c>
      <c r="D985" s="25">
        <v>3.5</v>
      </c>
      <c r="E985" s="22">
        <f>'[1]pH meter #2__083118AM'!$O$2</f>
        <v>3.5073563535911592</v>
      </c>
      <c r="F9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43406.587500000001</v>
      </c>
      <c r="G985" s="6">
        <f>Table1689106[[#This Row],[Mean Value]]+$V$2</f>
        <v>3.527303060242065</v>
      </c>
      <c r="H985" s="6">
        <f>Table1689106[[#This Row],[Mean Value]]-$V$2</f>
        <v>3.4874096469402533</v>
      </c>
      <c r="I985" s="26">
        <f>Table1689106[[#This Row],[Mean Value]]+$W$2</f>
        <v>3.5472497668929703</v>
      </c>
      <c r="J985" s="26">
        <f>Table1689106[[#This Row],[Mean Value]]-($W$2)</f>
        <v>3.467462940289348</v>
      </c>
      <c r="K985" s="8">
        <f>Table1689106[[#This Row],[Mean Value]]+$X$2</f>
        <v>3.5671964735438761</v>
      </c>
      <c r="L985" s="9">
        <f>Table1689106[[#This Row],[Mean Value]]-$X$2</f>
        <v>3.4475162336384422</v>
      </c>
      <c r="M985" s="23" t="str">
        <f t="array" ref="M985">IF(OR(D985&lt;$AF$2, D985&gt;$AE$2), "Yes", "No")</f>
        <v>No</v>
      </c>
      <c r="N985" s="3"/>
      <c r="O985" s="3" t="b">
        <f>AND(Table1689106[[#This Row],[Measured Value]]&gt;Table1689106[[#This Row],[Mean Value]],D984&gt;E984,D983&gt;E983,D982&gt;E982,D981&gt;E981,D980&gt;E980,D979&gt;E979,D978&gt;E978)</f>
        <v>0</v>
      </c>
      <c r="P985" s="3" t="b">
        <f>AND(Table1689106[[#This Row],[Measured Value]]&lt;Table1689106[[#This Row],[Mean Value]],D984&lt;E984,D983&lt;E983,D982&lt;E982,D981&lt;E981,D980&lt;E980,D979&lt;E979,D978&lt;E978)</f>
        <v>0</v>
      </c>
      <c r="Q985" s="3" t="b">
        <f>AND(Table1689106[[#This Row],[Measured Value]]&gt;E984,E984&gt;E983,E983&gt;E982,E982&gt;E981,E981&gt;E980)</f>
        <v>0</v>
      </c>
      <c r="R985" s="3" t="b">
        <f>AND(Table1689106[[#This Row],[Measured Value]]&lt;E984,E984&lt;E983,E983&lt;E982,E982&lt;E981,E981&lt;E980)</f>
        <v>0</v>
      </c>
      <c r="S985" s="3" t="b">
        <f>AND(Table1689106[[#This Row],[Measured Value]]&gt;E984,E984&lt;E983,E983&gt;E982,E982&lt;E981,E981&gt;E980,E980&lt;E979,E979&gt;E978,E978&lt;E977,E977&gt;E976,E976&lt;E975,E975&gt;E974,E974&lt;E973,E973&gt;E972)</f>
        <v>0</v>
      </c>
      <c r="T985" s="3" t="b">
        <f>AND(Table1689106[[#This Row],[Measured Value]]&lt;F984,F984&gt;F983,F983&lt;F982,F982&gt;F981,F981&lt;F980,F980&gt;F979,F979&lt;F978,F978&gt;F977,F977&lt;F976,F976&gt;F975,F975&lt;F974,F974&gt;F973,F973&lt;F972)</f>
        <v>0</v>
      </c>
    </row>
    <row r="986" spans="1:20" x14ac:dyDescent="0.25">
      <c r="A986" s="2">
        <v>43406</v>
      </c>
      <c r="B986" s="17">
        <v>1448</v>
      </c>
      <c r="C986" s="21" t="s">
        <v>51</v>
      </c>
      <c r="D986" s="25">
        <v>3.49</v>
      </c>
      <c r="E986" s="22">
        <f>'[1]pH meter #2__083118AM'!$O$2</f>
        <v>3.5073563535911592</v>
      </c>
      <c r="F9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43406.616666666669</v>
      </c>
      <c r="G986" s="6">
        <f>Table1689106[[#This Row],[Mean Value]]+$V$2</f>
        <v>3.527303060242065</v>
      </c>
      <c r="H986" s="6">
        <f>Table1689106[[#This Row],[Mean Value]]-$V$2</f>
        <v>3.4874096469402533</v>
      </c>
      <c r="I986" s="26">
        <f>Table1689106[[#This Row],[Mean Value]]+$W$2</f>
        <v>3.5472497668929703</v>
      </c>
      <c r="J986" s="26">
        <f>Table1689106[[#This Row],[Mean Value]]-($W$2)</f>
        <v>3.467462940289348</v>
      </c>
      <c r="K986" s="8">
        <f>Table1689106[[#This Row],[Mean Value]]+$X$2</f>
        <v>3.5671964735438761</v>
      </c>
      <c r="L986" s="9">
        <f>Table1689106[[#This Row],[Mean Value]]-$X$2</f>
        <v>3.4475162336384422</v>
      </c>
      <c r="M986" s="23" t="str">
        <f t="array" ref="M986">IF(OR(D986&lt;$AF$2, D986&gt;$AE$2), "Yes", "No")</f>
        <v>No</v>
      </c>
      <c r="N986" s="3"/>
      <c r="O986" s="3" t="b">
        <f>AND(Table1689106[[#This Row],[Measured Value]]&gt;Table1689106[[#This Row],[Mean Value]],D985&gt;E985,D984&gt;E984,D983&gt;E983,D982&gt;E982,D981&gt;E981,D980&gt;E980,D979&gt;E979)</f>
        <v>0</v>
      </c>
      <c r="P986" s="3" t="b">
        <f>AND(Table1689106[[#This Row],[Measured Value]]&lt;Table1689106[[#This Row],[Mean Value]],D985&lt;E985,D984&lt;E984,D983&lt;E983,D982&lt;E982,D981&lt;E981,D980&lt;E980,D979&lt;E979)</f>
        <v>0</v>
      </c>
      <c r="Q986" s="3" t="b">
        <f>AND(Table1689106[[#This Row],[Measured Value]]&gt;E985,E985&gt;E984,E984&gt;E983,E983&gt;E982,E982&gt;E981)</f>
        <v>0</v>
      </c>
      <c r="R986" s="3" t="b">
        <f>AND(Table1689106[[#This Row],[Measured Value]]&lt;E985,E985&lt;E984,E984&lt;E983,E983&lt;E982,E982&lt;E981)</f>
        <v>0</v>
      </c>
      <c r="S986" s="3" t="b">
        <f>AND(Table1689106[[#This Row],[Measured Value]]&gt;E985,E985&lt;E984,E984&gt;E983,E983&lt;E982,E982&gt;E981,E981&lt;E980,E980&gt;E979,E979&lt;E978,E978&gt;E977,E977&lt;E976,E976&gt;E975,E975&lt;E974,E974&gt;E973)</f>
        <v>0</v>
      </c>
      <c r="T986" s="3" t="b">
        <f>AND(Table1689106[[#This Row],[Measured Value]]&lt;F985,F985&gt;F984,F984&lt;F983,F983&gt;F982,F982&lt;F981,F981&gt;F980,F980&lt;F979,F979&gt;F978,F978&lt;F977,F977&gt;F976,F976&lt;F975,F975&gt;F974,F974&lt;F973)</f>
        <v>0</v>
      </c>
    </row>
    <row r="987" spans="1:20" x14ac:dyDescent="0.25">
      <c r="A987" s="2">
        <v>43406</v>
      </c>
      <c r="B987" s="17">
        <v>1548</v>
      </c>
      <c r="C987" s="21" t="s">
        <v>34</v>
      </c>
      <c r="D987" s="25">
        <v>3.49</v>
      </c>
      <c r="E987" s="22">
        <f>'[1]pH meter #2__083118AM'!$O$2</f>
        <v>3.5073563535911592</v>
      </c>
      <c r="F9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43406.658333333333</v>
      </c>
      <c r="G987" s="6">
        <f>Table1689106[[#This Row],[Mean Value]]+$V$2</f>
        <v>3.527303060242065</v>
      </c>
      <c r="H987" s="6">
        <f>Table1689106[[#This Row],[Mean Value]]-$V$2</f>
        <v>3.4874096469402533</v>
      </c>
      <c r="I987" s="26">
        <f>Table1689106[[#This Row],[Mean Value]]+$W$2</f>
        <v>3.5472497668929703</v>
      </c>
      <c r="J987" s="26">
        <f>Table1689106[[#This Row],[Mean Value]]-($W$2)</f>
        <v>3.467462940289348</v>
      </c>
      <c r="K987" s="8">
        <f>Table1689106[[#This Row],[Mean Value]]+$X$2</f>
        <v>3.5671964735438761</v>
      </c>
      <c r="L987" s="9">
        <f>Table1689106[[#This Row],[Mean Value]]-$X$2</f>
        <v>3.4475162336384422</v>
      </c>
      <c r="M987" s="23" t="str">
        <f t="array" ref="M987">IF(OR(D987&lt;$AF$2, D987&gt;$AE$2), "Yes", "No")</f>
        <v>No</v>
      </c>
      <c r="N987" s="3"/>
      <c r="O987" s="3" t="b">
        <f>AND(Table1689106[[#This Row],[Measured Value]]&gt;Table1689106[[#This Row],[Mean Value]],D986&gt;E986,D985&gt;E985,D984&gt;E984,D983&gt;E983,D982&gt;E982,D981&gt;E981,D980&gt;E980)</f>
        <v>0</v>
      </c>
      <c r="P987" s="3" t="b">
        <f>AND(Table1689106[[#This Row],[Measured Value]]&lt;Table1689106[[#This Row],[Mean Value]],D986&lt;E986,D985&lt;E985,D984&lt;E984,D983&lt;E983,D982&lt;E982,D981&lt;E981,D980&lt;E980)</f>
        <v>0</v>
      </c>
      <c r="Q987" s="3" t="b">
        <f>AND(Table1689106[[#This Row],[Measured Value]]&gt;E986,E986&gt;E985,E985&gt;E984,E984&gt;E983,E983&gt;E982)</f>
        <v>0</v>
      </c>
      <c r="R987" s="3" t="b">
        <f>AND(Table1689106[[#This Row],[Measured Value]]&lt;E986,E986&lt;E985,E985&lt;E984,E984&lt;E983,E983&lt;E982)</f>
        <v>0</v>
      </c>
      <c r="S987" s="3" t="b">
        <f>AND(Table1689106[[#This Row],[Measured Value]]&gt;E986,E986&lt;E985,E985&gt;E984,E984&lt;E983,E983&gt;E982,E982&lt;E981,E981&gt;E980,E980&lt;E979,E979&gt;E978,E978&lt;E977,E977&gt;E976,E976&lt;E975,E975&gt;E974)</f>
        <v>0</v>
      </c>
      <c r="T987" s="3" t="b">
        <f>AND(Table1689106[[#This Row],[Measured Value]]&lt;F986,F986&gt;F985,F985&lt;F984,F984&gt;F983,F983&lt;F982,F982&gt;F981,F981&lt;F980,F980&gt;F979,F979&lt;F978,F978&gt;F977,F977&lt;F976,F976&gt;F975,F975&lt;F974)</f>
        <v>0</v>
      </c>
    </row>
    <row r="988" spans="1:20" x14ac:dyDescent="0.25">
      <c r="A988" s="2">
        <v>43406</v>
      </c>
      <c r="B988" s="17">
        <v>1700</v>
      </c>
      <c r="C988" s="21" t="s">
        <v>34</v>
      </c>
      <c r="D988" s="25">
        <v>3.52</v>
      </c>
      <c r="E988" s="22">
        <f>'[1]pH meter #2__083118AM'!$O$2</f>
        <v>3.5073563535911592</v>
      </c>
      <c r="F9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43406.708333333336</v>
      </c>
      <c r="G988" s="6">
        <f>Table1689106[[#This Row],[Mean Value]]+$V$2</f>
        <v>3.527303060242065</v>
      </c>
      <c r="H988" s="6">
        <f>Table1689106[[#This Row],[Mean Value]]-$V$2</f>
        <v>3.4874096469402533</v>
      </c>
      <c r="I988" s="26">
        <f>Table1689106[[#This Row],[Mean Value]]+$W$2</f>
        <v>3.5472497668929703</v>
      </c>
      <c r="J988" s="26">
        <f>Table1689106[[#This Row],[Mean Value]]-($W$2)</f>
        <v>3.467462940289348</v>
      </c>
      <c r="K988" s="8">
        <f>Table1689106[[#This Row],[Mean Value]]+$X$2</f>
        <v>3.5671964735438761</v>
      </c>
      <c r="L988" s="9">
        <f>Table1689106[[#This Row],[Mean Value]]-$X$2</f>
        <v>3.4475162336384422</v>
      </c>
      <c r="M988" s="23" t="str">
        <f t="array" ref="M988">IF(OR(D988&lt;$AF$2, D988&gt;$AE$2), "Yes", "No")</f>
        <v>No</v>
      </c>
      <c r="N988" s="3"/>
      <c r="O988" s="3" t="b">
        <f>AND(Table1689106[[#This Row],[Measured Value]]&gt;Table1689106[[#This Row],[Mean Value]],D987&gt;E987,D986&gt;E986,D985&gt;E985,D984&gt;E984,D983&gt;E983,D982&gt;E982,D981&gt;E981)</f>
        <v>0</v>
      </c>
      <c r="P988" s="3" t="b">
        <f>AND(Table1689106[[#This Row],[Measured Value]]&lt;Table1689106[[#This Row],[Mean Value]],D987&lt;E987,D986&lt;E986,D985&lt;E985,D984&lt;E984,D983&lt;E983,D982&lt;E982,D981&lt;E981)</f>
        <v>0</v>
      </c>
      <c r="Q988" s="3" t="b">
        <f>AND(Table1689106[[#This Row],[Measured Value]]&gt;E987,E987&gt;E986,E986&gt;E985,E985&gt;E984,E984&gt;E983)</f>
        <v>0</v>
      </c>
      <c r="R988" s="3" t="b">
        <f>AND(Table1689106[[#This Row],[Measured Value]]&lt;E987,E987&lt;E986,E986&lt;E985,E985&lt;E984,E984&lt;E983)</f>
        <v>0</v>
      </c>
      <c r="S988" s="3" t="b">
        <f>AND(Table1689106[[#This Row],[Measured Value]]&gt;E987,E987&lt;E986,E986&gt;E985,E985&lt;E984,E984&gt;E983,E983&lt;E982,E982&gt;E981,E981&lt;E980,E980&gt;E979,E979&lt;E978,E978&gt;E977,E977&lt;E976,E976&gt;E975)</f>
        <v>0</v>
      </c>
      <c r="T988" s="3" t="b">
        <f>AND(Table1689106[[#This Row],[Measured Value]]&lt;F987,F987&gt;F986,F986&lt;F985,F985&gt;F984,F984&lt;F983,F983&gt;F982,F982&lt;F981,F981&gt;F980,F980&lt;F979,F979&gt;F978,F978&lt;F977,F977&gt;F976,F976&lt;F975)</f>
        <v>0</v>
      </c>
    </row>
    <row r="989" spans="1:20" x14ac:dyDescent="0.25">
      <c r="A989" s="2">
        <v>43406</v>
      </c>
      <c r="B989" s="17">
        <v>1836</v>
      </c>
      <c r="C989" s="21" t="s">
        <v>51</v>
      </c>
      <c r="D989" s="25">
        <v>3.53</v>
      </c>
      <c r="E989" s="22">
        <f>'[1]pH meter #2__083118AM'!$O$2</f>
        <v>3.5073563535911592</v>
      </c>
      <c r="F9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43406.775000000001</v>
      </c>
      <c r="G989" s="6">
        <f>Table1689106[[#This Row],[Mean Value]]+$V$2</f>
        <v>3.527303060242065</v>
      </c>
      <c r="H989" s="6">
        <f>Table1689106[[#This Row],[Mean Value]]-$V$2</f>
        <v>3.4874096469402533</v>
      </c>
      <c r="I989" s="26">
        <f>Table1689106[[#This Row],[Mean Value]]+$W$2</f>
        <v>3.5472497668929703</v>
      </c>
      <c r="J989" s="26">
        <f>Table1689106[[#This Row],[Mean Value]]-($W$2)</f>
        <v>3.467462940289348</v>
      </c>
      <c r="K989" s="8">
        <f>Table1689106[[#This Row],[Mean Value]]+$X$2</f>
        <v>3.5671964735438761</v>
      </c>
      <c r="L989" s="9">
        <f>Table1689106[[#This Row],[Mean Value]]-$X$2</f>
        <v>3.4475162336384422</v>
      </c>
      <c r="M989" s="23" t="str">
        <f t="array" ref="M989">IF(OR(D989&lt;$AF$2, D989&gt;$AE$2), "Yes", "No")</f>
        <v>No</v>
      </c>
      <c r="N989" s="3"/>
      <c r="O989" s="3" t="b">
        <f>AND(Table1689106[[#This Row],[Measured Value]]&gt;Table1689106[[#This Row],[Mean Value]],D988&gt;E988,D987&gt;E987,D986&gt;E986,D985&gt;E985,D984&gt;E984,D983&gt;E983,D982&gt;E982)</f>
        <v>0</v>
      </c>
      <c r="P989" s="3" t="b">
        <f>AND(Table1689106[[#This Row],[Measured Value]]&lt;Table1689106[[#This Row],[Mean Value]],D988&lt;E988,D987&lt;E987,D986&lt;E986,D985&lt;E985,D984&lt;E984,D983&lt;E983,D982&lt;E982)</f>
        <v>0</v>
      </c>
      <c r="Q989" s="3" t="b">
        <f>AND(Table1689106[[#This Row],[Measured Value]]&gt;E988,E988&gt;E987,E987&gt;E986,E986&gt;E985,E985&gt;E984)</f>
        <v>0</v>
      </c>
      <c r="R989" s="3" t="b">
        <f>AND(Table1689106[[#This Row],[Measured Value]]&lt;E988,E988&lt;E987,E987&lt;E986,E986&lt;E985,E985&lt;E984)</f>
        <v>0</v>
      </c>
      <c r="S989" s="3" t="b">
        <f>AND(Table1689106[[#This Row],[Measured Value]]&gt;E988,E988&lt;E987,E987&gt;E986,E986&lt;E985,E985&gt;E984,E984&lt;E983,E983&gt;E982,E982&lt;E981,E981&gt;E980,E980&lt;E979,E979&gt;E978,E978&lt;E977,E977&gt;E976)</f>
        <v>0</v>
      </c>
      <c r="T989" s="3" t="b">
        <f>AND(Table1689106[[#This Row],[Measured Value]]&lt;F988,F988&gt;F987,F987&lt;F986,F986&gt;F985,F985&lt;F984,F984&gt;F983,F983&lt;F982,F982&gt;F981,F981&lt;F980,F980&gt;F979,F979&lt;F978,F978&gt;F977,F977&lt;F976)</f>
        <v>0</v>
      </c>
    </row>
    <row r="990" spans="1:20" x14ac:dyDescent="0.25">
      <c r="A990" s="2">
        <v>43407</v>
      </c>
      <c r="B990" s="17">
        <v>651</v>
      </c>
      <c r="C990" s="21" t="s">
        <v>31</v>
      </c>
      <c r="D990" s="25">
        <v>3.55</v>
      </c>
      <c r="E990" s="22">
        <f>'[1]pH meter #2__083118AM'!$O$2</f>
        <v>3.5073563535911592</v>
      </c>
      <c r="F9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43407.285416666666</v>
      </c>
      <c r="G990" s="6">
        <f>Table1689106[[#This Row],[Mean Value]]+$V$2</f>
        <v>3.527303060242065</v>
      </c>
      <c r="H990" s="6">
        <f>Table1689106[[#This Row],[Mean Value]]-$V$2</f>
        <v>3.4874096469402533</v>
      </c>
      <c r="I990" s="26">
        <f>Table1689106[[#This Row],[Mean Value]]+$W$2</f>
        <v>3.5472497668929703</v>
      </c>
      <c r="J990" s="26">
        <f>Table1689106[[#This Row],[Mean Value]]-($W$2)</f>
        <v>3.467462940289348</v>
      </c>
      <c r="K990" s="8">
        <f>Table1689106[[#This Row],[Mean Value]]+$X$2</f>
        <v>3.5671964735438761</v>
      </c>
      <c r="L990" s="9">
        <f>Table1689106[[#This Row],[Mean Value]]-$X$2</f>
        <v>3.4475162336384422</v>
      </c>
      <c r="M990" s="23" t="str">
        <f t="array" ref="M990">IF(OR(D990&lt;$AF$2, D990&gt;$AE$2), "Yes", "No")</f>
        <v>No</v>
      </c>
      <c r="N990" s="3"/>
      <c r="O990" s="3" t="b">
        <f>AND(Table1689106[[#This Row],[Measured Value]]&gt;Table1689106[[#This Row],[Mean Value]],D989&gt;E989,D988&gt;E988,D987&gt;E987,D986&gt;E986,D985&gt;E985,D984&gt;E984,D983&gt;E983)</f>
        <v>0</v>
      </c>
      <c r="P990" s="3" t="b">
        <f>AND(Table1689106[[#This Row],[Measured Value]]&lt;Table1689106[[#This Row],[Mean Value]],D989&lt;E989,D988&lt;E988,D987&lt;E987,D986&lt;E986,D985&lt;E985,D984&lt;E984,D983&lt;E983)</f>
        <v>0</v>
      </c>
      <c r="Q990" s="3" t="b">
        <f>AND(Table1689106[[#This Row],[Measured Value]]&gt;E989,E989&gt;E988,E988&gt;E987,E987&gt;E986,E986&gt;E985)</f>
        <v>0</v>
      </c>
      <c r="R990" s="3" t="b">
        <f>AND(Table1689106[[#This Row],[Measured Value]]&lt;E989,E989&lt;E988,E988&lt;E987,E987&lt;E986,E986&lt;E985)</f>
        <v>0</v>
      </c>
      <c r="S990" s="3" t="b">
        <f>AND(Table1689106[[#This Row],[Measured Value]]&gt;E989,E989&lt;E988,E988&gt;E987,E987&lt;E986,E986&gt;E985,E985&lt;E984,E984&gt;E983,E983&lt;E982,E982&gt;E981,E981&lt;E980,E980&gt;E979,E979&lt;E978,E978&gt;E977)</f>
        <v>0</v>
      </c>
      <c r="T990" s="3" t="b">
        <f>AND(Table1689106[[#This Row],[Measured Value]]&lt;F989,F989&gt;F988,F988&lt;F987,F987&gt;F986,F986&lt;F985,F985&gt;F984,F984&lt;F983,F983&gt;F982,F982&lt;F981,F981&gt;F980,F980&lt;F979,F979&gt;F978,F978&lt;F977)</f>
        <v>0</v>
      </c>
    </row>
    <row r="991" spans="1:20" x14ac:dyDescent="0.25">
      <c r="A991" s="2">
        <v>43407</v>
      </c>
      <c r="B991" s="17">
        <v>745</v>
      </c>
      <c r="C991" s="21" t="s">
        <v>42</v>
      </c>
      <c r="D991" s="25">
        <v>3.55</v>
      </c>
      <c r="E991" s="22">
        <f>'[1]pH meter #2__083118AM'!$O$2</f>
        <v>3.5073563535911592</v>
      </c>
      <c r="F9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43407.322916666664</v>
      </c>
      <c r="G991" s="6">
        <f>Table1689106[[#This Row],[Mean Value]]+$V$2</f>
        <v>3.527303060242065</v>
      </c>
      <c r="H991" s="6">
        <f>Table1689106[[#This Row],[Mean Value]]-$V$2</f>
        <v>3.4874096469402533</v>
      </c>
      <c r="I991" s="26">
        <f>Table1689106[[#This Row],[Mean Value]]+$W$2</f>
        <v>3.5472497668929703</v>
      </c>
      <c r="J991" s="26">
        <f>Table1689106[[#This Row],[Mean Value]]-($W$2)</f>
        <v>3.467462940289348</v>
      </c>
      <c r="K991" s="8">
        <f>Table1689106[[#This Row],[Mean Value]]+$X$2</f>
        <v>3.5671964735438761</v>
      </c>
      <c r="L991" s="9">
        <f>Table1689106[[#This Row],[Mean Value]]-$X$2</f>
        <v>3.4475162336384422</v>
      </c>
      <c r="M991" s="23" t="str">
        <f t="array" ref="M991">IF(OR(D991&lt;$AF$2, D991&gt;$AE$2), "Yes", "No")</f>
        <v>No</v>
      </c>
      <c r="N991" s="3"/>
      <c r="O991" s="3" t="b">
        <f>AND(Table1689106[[#This Row],[Measured Value]]&gt;Table1689106[[#This Row],[Mean Value]],D990&gt;E990,D989&gt;E989,D988&gt;E988,D987&gt;E987,D986&gt;E986,D985&gt;E985,D984&gt;E984)</f>
        <v>0</v>
      </c>
      <c r="P991" s="3" t="b">
        <f>AND(Table1689106[[#This Row],[Measured Value]]&lt;Table1689106[[#This Row],[Mean Value]],D990&lt;E990,D989&lt;E989,D988&lt;E988,D987&lt;E987,D986&lt;E986,D985&lt;E985,D984&lt;E984)</f>
        <v>0</v>
      </c>
      <c r="Q991" s="3" t="b">
        <f>AND(Table1689106[[#This Row],[Measured Value]]&gt;E990,E990&gt;E989,E989&gt;E988,E988&gt;E987,E987&gt;E986)</f>
        <v>0</v>
      </c>
      <c r="R991" s="3" t="b">
        <f>AND(Table1689106[[#This Row],[Measured Value]]&lt;E990,E990&lt;E989,E989&lt;E988,E988&lt;E987,E987&lt;E986)</f>
        <v>0</v>
      </c>
      <c r="S991" s="3" t="b">
        <f>AND(Table1689106[[#This Row],[Measured Value]]&gt;E990,E990&lt;E989,E989&gt;E988,E988&lt;E987,E987&gt;E986,E986&lt;E985,E985&gt;E984,E984&lt;E983,E983&gt;E982,E982&lt;E981,E981&gt;E980,E980&lt;E979,E979&gt;E978)</f>
        <v>0</v>
      </c>
      <c r="T991" s="3" t="b">
        <f>AND(Table1689106[[#This Row],[Measured Value]]&lt;F990,F990&gt;F989,F989&lt;F988,F988&gt;F987,F987&lt;F986,F986&gt;F985,F985&lt;F984,F984&gt;F983,F983&lt;F982,F982&gt;F981,F981&lt;F980,F980&gt;F979,F979&lt;F978)</f>
        <v>0</v>
      </c>
    </row>
    <row r="992" spans="1:20" x14ac:dyDescent="0.25">
      <c r="A992" s="2">
        <v>43407</v>
      </c>
      <c r="B992" s="17">
        <v>1020</v>
      </c>
      <c r="C992" s="21" t="s">
        <v>30</v>
      </c>
      <c r="D992" s="25">
        <v>3.56</v>
      </c>
      <c r="E992" s="22">
        <f>'[1]pH meter #2__083118AM'!$O$2</f>
        <v>3.5073563535911592</v>
      </c>
      <c r="F9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43407.430555555555</v>
      </c>
      <c r="G992" s="6">
        <f>Table1689106[[#This Row],[Mean Value]]+$V$2</f>
        <v>3.527303060242065</v>
      </c>
      <c r="H992" s="6">
        <f>Table1689106[[#This Row],[Mean Value]]-$V$2</f>
        <v>3.4874096469402533</v>
      </c>
      <c r="I992" s="26">
        <f>Table1689106[[#This Row],[Mean Value]]+$W$2</f>
        <v>3.5472497668929703</v>
      </c>
      <c r="J992" s="26">
        <f>Table1689106[[#This Row],[Mean Value]]-($W$2)</f>
        <v>3.467462940289348</v>
      </c>
      <c r="K992" s="8">
        <f>Table1689106[[#This Row],[Mean Value]]+$X$2</f>
        <v>3.5671964735438761</v>
      </c>
      <c r="L992" s="9">
        <f>Table1689106[[#This Row],[Mean Value]]-$X$2</f>
        <v>3.4475162336384422</v>
      </c>
      <c r="M992" s="23" t="str">
        <f t="array" ref="M992">IF(OR(D992&lt;$AF$2, D992&gt;$AE$2), "Yes", "No")</f>
        <v>No</v>
      </c>
      <c r="N992" s="3"/>
      <c r="O992" s="3" t="b">
        <f>AND(Table1689106[[#This Row],[Measured Value]]&gt;Table1689106[[#This Row],[Mean Value]],D991&gt;E991,D990&gt;E990,D989&gt;E989,D988&gt;E988,D987&gt;E987,D986&gt;E986,D985&gt;E985)</f>
        <v>0</v>
      </c>
      <c r="P992" s="3" t="b">
        <f>AND(Table1689106[[#This Row],[Measured Value]]&lt;Table1689106[[#This Row],[Mean Value]],D991&lt;E991,D990&lt;E990,D989&lt;E989,D988&lt;E988,D987&lt;E987,D986&lt;E986,D985&lt;E985)</f>
        <v>0</v>
      </c>
      <c r="Q992" s="3" t="b">
        <f>AND(Table1689106[[#This Row],[Measured Value]]&gt;E991,E991&gt;E990,E990&gt;E989,E989&gt;E988,E988&gt;E987)</f>
        <v>0</v>
      </c>
      <c r="R992" s="3" t="b">
        <f>AND(Table1689106[[#This Row],[Measured Value]]&lt;E991,E991&lt;E990,E990&lt;E989,E989&lt;E988,E988&lt;E987)</f>
        <v>0</v>
      </c>
      <c r="S992" s="3" t="b">
        <f>AND(Table1689106[[#This Row],[Measured Value]]&gt;E991,E991&lt;E990,E990&gt;E989,E989&lt;E988,E988&gt;E987,E987&lt;E986,E986&gt;E985,E985&lt;E984,E984&gt;E983,E983&lt;E982,E982&gt;E981,E981&lt;E980,E980&gt;E979)</f>
        <v>0</v>
      </c>
      <c r="T992" s="3" t="b">
        <f>AND(Table1689106[[#This Row],[Measured Value]]&lt;F991,F991&gt;F990,F990&lt;F989,F989&gt;F988,F988&lt;F987,F987&gt;F986,F986&lt;F985,F985&gt;F984,F984&lt;F983,F983&gt;F982,F982&lt;F981,F981&gt;F980,F980&lt;F979)</f>
        <v>0</v>
      </c>
    </row>
    <row r="993" spans="1:20" x14ac:dyDescent="0.25">
      <c r="A993" s="2">
        <v>43407</v>
      </c>
      <c r="B993" s="17">
        <v>1050</v>
      </c>
      <c r="C993" s="21" t="s">
        <v>30</v>
      </c>
      <c r="D993" s="25">
        <v>3.54</v>
      </c>
      <c r="E993" s="22">
        <f>'[1]pH meter #2__083118AM'!$O$2</f>
        <v>3.5073563535911592</v>
      </c>
      <c r="F9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43407.451388888891</v>
      </c>
      <c r="G993" s="6">
        <f>Table1689106[[#This Row],[Mean Value]]+$V$2</f>
        <v>3.527303060242065</v>
      </c>
      <c r="H993" s="6">
        <f>Table1689106[[#This Row],[Mean Value]]-$V$2</f>
        <v>3.4874096469402533</v>
      </c>
      <c r="I993" s="26">
        <f>Table1689106[[#This Row],[Mean Value]]+$W$2</f>
        <v>3.5472497668929703</v>
      </c>
      <c r="J993" s="26">
        <f>Table1689106[[#This Row],[Mean Value]]-($W$2)</f>
        <v>3.467462940289348</v>
      </c>
      <c r="K993" s="8">
        <f>Table1689106[[#This Row],[Mean Value]]+$X$2</f>
        <v>3.5671964735438761</v>
      </c>
      <c r="L993" s="9">
        <f>Table1689106[[#This Row],[Mean Value]]-$X$2</f>
        <v>3.4475162336384422</v>
      </c>
      <c r="M993" s="23" t="str">
        <f t="array" ref="M993">IF(OR(D993&lt;$AF$2, D993&gt;$AE$2), "Yes", "No")</f>
        <v>No</v>
      </c>
      <c r="N993" s="3"/>
      <c r="O993" s="3" t="b">
        <f>AND(Table1689106[[#This Row],[Measured Value]]&gt;Table1689106[[#This Row],[Mean Value]],D992&gt;E992,D991&gt;E991,D990&gt;E990,D989&gt;E989,D988&gt;E988,D987&gt;E987,D986&gt;E986)</f>
        <v>0</v>
      </c>
      <c r="P993" s="3" t="b">
        <f>AND(Table1689106[[#This Row],[Measured Value]]&lt;Table1689106[[#This Row],[Mean Value]],D992&lt;E992,D991&lt;E991,D990&lt;E990,D989&lt;E989,D988&lt;E988,D987&lt;E987,D986&lt;E986)</f>
        <v>0</v>
      </c>
      <c r="Q993" s="3" t="b">
        <f>AND(Table1689106[[#This Row],[Measured Value]]&gt;E992,E992&gt;E991,E991&gt;E990,E990&gt;E989,E989&gt;E988)</f>
        <v>0</v>
      </c>
      <c r="R993" s="3" t="b">
        <f>AND(Table1689106[[#This Row],[Measured Value]]&lt;E992,E992&lt;E991,E991&lt;E990,E990&lt;E989,E989&lt;E988)</f>
        <v>0</v>
      </c>
      <c r="S993" s="3" t="b">
        <f>AND(Table1689106[[#This Row],[Measured Value]]&gt;E992,E992&lt;E991,E991&gt;E990,E990&lt;E989,E989&gt;E988,E988&lt;E987,E987&gt;E986,E986&lt;E985,E985&gt;E984,E984&lt;E983,E983&gt;E982,E982&lt;E981,E981&gt;E980)</f>
        <v>0</v>
      </c>
      <c r="T993" s="3" t="b">
        <f>AND(Table1689106[[#This Row],[Measured Value]]&lt;F992,F992&gt;F991,F991&lt;F990,F990&gt;F989,F989&lt;F988,F988&gt;F987,F987&lt;F986,F986&gt;F985,F985&lt;F984,F984&gt;F983,F983&lt;F982,F982&gt;F981,F981&lt;F980)</f>
        <v>0</v>
      </c>
    </row>
    <row r="994" spans="1:20" x14ac:dyDescent="0.25">
      <c r="A994" s="2">
        <v>43407</v>
      </c>
      <c r="B994" s="17">
        <v>1115</v>
      </c>
      <c r="C994" s="21" t="s">
        <v>37</v>
      </c>
      <c r="D994" s="25">
        <v>3.55</v>
      </c>
      <c r="E994" s="22">
        <f>'[1]pH meter #2__083118AM'!$O$2</f>
        <v>3.5073563535911592</v>
      </c>
      <c r="F9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43407.46875</v>
      </c>
      <c r="G994" s="6">
        <f>Table1689106[[#This Row],[Mean Value]]+$V$2</f>
        <v>3.527303060242065</v>
      </c>
      <c r="H994" s="6">
        <f>Table1689106[[#This Row],[Mean Value]]-$V$2</f>
        <v>3.4874096469402533</v>
      </c>
      <c r="I994" s="26">
        <f>Table1689106[[#This Row],[Mean Value]]+$W$2</f>
        <v>3.5472497668929703</v>
      </c>
      <c r="J994" s="26">
        <f>Table1689106[[#This Row],[Mean Value]]-($W$2)</f>
        <v>3.467462940289348</v>
      </c>
      <c r="K994" s="8">
        <f>Table1689106[[#This Row],[Mean Value]]+$X$2</f>
        <v>3.5671964735438761</v>
      </c>
      <c r="L994" s="9">
        <f>Table1689106[[#This Row],[Mean Value]]-$X$2</f>
        <v>3.4475162336384422</v>
      </c>
      <c r="M994" s="23" t="str">
        <f t="array" ref="M994">IF(OR(D994&lt;$AF$2, D994&gt;$AE$2), "Yes", "No")</f>
        <v>No</v>
      </c>
      <c r="N994" s="3"/>
      <c r="O994" s="3" t="b">
        <f>AND(Table1689106[[#This Row],[Measured Value]]&gt;Table1689106[[#This Row],[Mean Value]],D993&gt;E993,D992&gt;E992,D991&gt;E991,D990&gt;E990,D989&gt;E989,D988&gt;E988,D987&gt;E987)</f>
        <v>0</v>
      </c>
      <c r="P994" s="3" t="b">
        <f>AND(Table1689106[[#This Row],[Measured Value]]&lt;Table1689106[[#This Row],[Mean Value]],D993&lt;E993,D992&lt;E992,D991&lt;E991,D990&lt;E990,D989&lt;E989,D988&lt;E988,D987&lt;E987)</f>
        <v>0</v>
      </c>
      <c r="Q994" s="3" t="b">
        <f>AND(Table1689106[[#This Row],[Measured Value]]&gt;E993,E993&gt;E992,E992&gt;E991,E991&gt;E990,E990&gt;E989)</f>
        <v>0</v>
      </c>
      <c r="R994" s="3" t="b">
        <f>AND(Table1689106[[#This Row],[Measured Value]]&lt;E993,E993&lt;E992,E992&lt;E991,E991&lt;E990,E990&lt;E989)</f>
        <v>0</v>
      </c>
      <c r="S994" s="3" t="b">
        <f>AND(Table1689106[[#This Row],[Measured Value]]&gt;E993,E993&lt;E992,E992&gt;E991,E991&lt;E990,E990&gt;E989,E989&lt;E988,E988&gt;E987,E987&lt;E986,E986&gt;E985,E985&lt;E984,E984&gt;E983,E983&lt;E982,E982&gt;E981)</f>
        <v>0</v>
      </c>
      <c r="T994" s="3" t="b">
        <f>AND(Table1689106[[#This Row],[Measured Value]]&lt;F993,F993&gt;F992,F992&lt;F991,F991&gt;F990,F990&lt;F989,F989&gt;F988,F988&lt;F987,F987&gt;F986,F986&lt;F985,F985&gt;F984,F984&lt;F983,F983&gt;F982,F982&lt;F981)</f>
        <v>0</v>
      </c>
    </row>
    <row r="995" spans="1:20" x14ac:dyDescent="0.25">
      <c r="A995" s="2">
        <v>43407</v>
      </c>
      <c r="B995" s="17">
        <v>1200</v>
      </c>
      <c r="C995" s="21" t="s">
        <v>30</v>
      </c>
      <c r="D995" s="25">
        <v>3.55</v>
      </c>
      <c r="E995" s="22">
        <f>'[1]pH meter #2__083118AM'!$O$2</f>
        <v>3.5073563535911592</v>
      </c>
      <c r="F9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</v>
      </c>
      <c r="G995" s="6">
        <f>Table1689106[[#This Row],[Mean Value]]+$V$2</f>
        <v>3.527303060242065</v>
      </c>
      <c r="H995" s="6">
        <f>Table1689106[[#This Row],[Mean Value]]-$V$2</f>
        <v>3.4874096469402533</v>
      </c>
      <c r="I995" s="26">
        <f>Table1689106[[#This Row],[Mean Value]]+$W$2</f>
        <v>3.5472497668929703</v>
      </c>
      <c r="J995" s="26">
        <f>Table1689106[[#This Row],[Mean Value]]-($W$2)</f>
        <v>3.467462940289348</v>
      </c>
      <c r="K995" s="8">
        <f>Table1689106[[#This Row],[Mean Value]]+$X$2</f>
        <v>3.5671964735438761</v>
      </c>
      <c r="L995" s="9">
        <f>Table1689106[[#This Row],[Mean Value]]-$X$2</f>
        <v>3.4475162336384422</v>
      </c>
      <c r="M995" s="23" t="str">
        <f t="array" ref="M995">IF(OR(D995&lt;$AF$2, D995&gt;$AE$2), "Yes", "No")</f>
        <v>No</v>
      </c>
      <c r="N995" s="3"/>
      <c r="O995" s="3" t="b">
        <f>AND(Table1689106[[#This Row],[Measured Value]]&gt;Table1689106[[#This Row],[Mean Value]],D994&gt;E994,D993&gt;E993,D992&gt;E992,D991&gt;E991,D990&gt;E990,D989&gt;E989,D988&gt;E988)</f>
        <v>1</v>
      </c>
      <c r="P995" s="3" t="b">
        <f>AND(Table1689106[[#This Row],[Measured Value]]&lt;Table1689106[[#This Row],[Mean Value]],D994&lt;E994,D993&lt;E993,D992&lt;E992,D991&lt;E991,D990&lt;E990,D989&lt;E989,D988&lt;E988)</f>
        <v>0</v>
      </c>
      <c r="Q995" s="3" t="b">
        <f>AND(Table1689106[[#This Row],[Measured Value]]&gt;E994,E994&gt;E993,E993&gt;E992,E992&gt;E991,E991&gt;E990)</f>
        <v>0</v>
      </c>
      <c r="R995" s="3" t="b">
        <f>AND(Table1689106[[#This Row],[Measured Value]]&lt;E994,E994&lt;E993,E993&lt;E992,E992&lt;E991,E991&lt;E990)</f>
        <v>0</v>
      </c>
      <c r="S995" s="3" t="b">
        <f>AND(Table1689106[[#This Row],[Measured Value]]&gt;E994,E994&lt;E993,E993&gt;E992,E992&lt;E991,E991&gt;E990,E990&lt;E989,E989&gt;E988,E988&lt;E987,E987&gt;E986,E986&lt;E985,E985&gt;E984,E984&lt;E983,E983&gt;E982)</f>
        <v>0</v>
      </c>
      <c r="T995" s="3" t="b">
        <f>AND(Table1689106[[#This Row],[Measured Value]]&lt;F994,F994&gt;F993,F993&lt;F992,F992&gt;F991,F991&lt;F990,F990&gt;F989,F989&lt;F988,F988&gt;F987,F987&lt;F986,F986&gt;F985,F985&lt;F984,F984&gt;F983,F983&lt;F982)</f>
        <v>0</v>
      </c>
    </row>
    <row r="996" spans="1:20" x14ac:dyDescent="0.25">
      <c r="A996" s="2">
        <v>43407</v>
      </c>
      <c r="B996" s="17">
        <v>1236</v>
      </c>
      <c r="C996" s="21" t="s">
        <v>31</v>
      </c>
      <c r="D996" s="25">
        <v>3.54</v>
      </c>
      <c r="E996" s="22">
        <f>'[1]pH meter #2__083118AM'!$O$2</f>
        <v>3.5073563535911592</v>
      </c>
      <c r="F9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43407.525000000001</v>
      </c>
      <c r="G996" s="6">
        <f>Table1689106[[#This Row],[Mean Value]]+$V$2</f>
        <v>3.527303060242065</v>
      </c>
      <c r="H996" s="6">
        <f>Table1689106[[#This Row],[Mean Value]]-$V$2</f>
        <v>3.4874096469402533</v>
      </c>
      <c r="I996" s="26">
        <f>Table1689106[[#This Row],[Mean Value]]+$W$2</f>
        <v>3.5472497668929703</v>
      </c>
      <c r="J996" s="26">
        <f>Table1689106[[#This Row],[Mean Value]]-($W$2)</f>
        <v>3.467462940289348</v>
      </c>
      <c r="K996" s="8">
        <f>Table1689106[[#This Row],[Mean Value]]+$X$2</f>
        <v>3.5671964735438761</v>
      </c>
      <c r="L996" s="9">
        <f>Table1689106[[#This Row],[Mean Value]]-$X$2</f>
        <v>3.4475162336384422</v>
      </c>
      <c r="M996" s="23" t="str">
        <f t="array" ref="M996">IF(OR(D996&lt;$AF$2, D996&gt;$AE$2), "Yes", "No")</f>
        <v>No</v>
      </c>
      <c r="N996" s="3"/>
      <c r="O996" s="3" t="b">
        <f>AND(Table1689106[[#This Row],[Measured Value]]&gt;Table1689106[[#This Row],[Mean Value]],D995&gt;E995,D994&gt;E994,D993&gt;E993,D992&gt;E992,D991&gt;E991,D990&gt;E990,D989&gt;E989)</f>
        <v>1</v>
      </c>
      <c r="P996" s="3" t="b">
        <f>AND(Table1689106[[#This Row],[Measured Value]]&lt;Table1689106[[#This Row],[Mean Value]],D995&lt;E995,D994&lt;E994,D993&lt;E993,D992&lt;E992,D991&lt;E991,D990&lt;E990,D989&lt;E989)</f>
        <v>0</v>
      </c>
      <c r="Q996" s="3" t="b">
        <f>AND(Table1689106[[#This Row],[Measured Value]]&gt;E995,E995&gt;E994,E994&gt;E993,E993&gt;E992,E992&gt;E991)</f>
        <v>0</v>
      </c>
      <c r="R996" s="3" t="b">
        <f>AND(Table1689106[[#This Row],[Measured Value]]&lt;E995,E995&lt;E994,E994&lt;E993,E993&lt;E992,E992&lt;E991)</f>
        <v>0</v>
      </c>
      <c r="S996" s="3" t="b">
        <f>AND(Table1689106[[#This Row],[Measured Value]]&gt;E995,E995&lt;E994,E994&gt;E993,E993&lt;E992,E992&gt;E991,E991&lt;E990,E990&gt;E989,E989&lt;E988,E988&gt;E987,E987&lt;E986,E986&gt;E985,E985&lt;E984,E984&gt;E983)</f>
        <v>0</v>
      </c>
      <c r="T996" s="3" t="b">
        <f>AND(Table1689106[[#This Row],[Measured Value]]&lt;F995,F995&gt;F994,F994&lt;F993,F993&gt;F992,F992&lt;F991,F991&gt;F990,F990&lt;F989,F989&gt;F988,F988&lt;F987,F987&gt;F986,F986&lt;F985,F985&gt;F984,F984&lt;F983)</f>
        <v>0</v>
      </c>
    </row>
    <row r="997" spans="1:20" x14ac:dyDescent="0.25">
      <c r="A997" s="2">
        <v>43407</v>
      </c>
      <c r="B997" s="17">
        <v>1317</v>
      </c>
      <c r="C997" s="21" t="s">
        <v>31</v>
      </c>
      <c r="D997" s="25">
        <v>3.54</v>
      </c>
      <c r="E997" s="22">
        <f>'[1]pH meter #2__083118AM'!$O$2</f>
        <v>3.5073563535911592</v>
      </c>
      <c r="F9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43407.553472222222</v>
      </c>
      <c r="G997" s="6">
        <f>Table1689106[[#This Row],[Mean Value]]+$V$2</f>
        <v>3.527303060242065</v>
      </c>
      <c r="H997" s="6">
        <f>Table1689106[[#This Row],[Mean Value]]-$V$2</f>
        <v>3.4874096469402533</v>
      </c>
      <c r="I997" s="26">
        <f>Table1689106[[#This Row],[Mean Value]]+$W$2</f>
        <v>3.5472497668929703</v>
      </c>
      <c r="J997" s="26">
        <f>Table1689106[[#This Row],[Mean Value]]-($W$2)</f>
        <v>3.467462940289348</v>
      </c>
      <c r="K997" s="8">
        <f>Table1689106[[#This Row],[Mean Value]]+$X$2</f>
        <v>3.5671964735438761</v>
      </c>
      <c r="L997" s="9">
        <f>Table1689106[[#This Row],[Mean Value]]-$X$2</f>
        <v>3.4475162336384422</v>
      </c>
      <c r="M997" s="23" t="str">
        <f t="array" ref="M997">IF(OR(D997&lt;$AF$2, D997&gt;$AE$2), "Yes", "No")</f>
        <v>No</v>
      </c>
      <c r="N997" s="3"/>
      <c r="O997" s="3" t="b">
        <f>AND(Table1689106[[#This Row],[Measured Value]]&gt;Table1689106[[#This Row],[Mean Value]],D996&gt;E996,D995&gt;E995,D994&gt;E994,D993&gt;E993,D992&gt;E992,D991&gt;E991,D990&gt;E990)</f>
        <v>1</v>
      </c>
      <c r="P997" s="3" t="b">
        <f>AND(Table1689106[[#This Row],[Measured Value]]&lt;Table1689106[[#This Row],[Mean Value]],D996&lt;E996,D995&lt;E995,D994&lt;E994,D993&lt;E993,D992&lt;E992,D991&lt;E991,D990&lt;E990)</f>
        <v>0</v>
      </c>
      <c r="Q997" s="3" t="b">
        <f>AND(Table1689106[[#This Row],[Measured Value]]&gt;E996,E996&gt;E995,E995&gt;E994,E994&gt;E993,E993&gt;E992)</f>
        <v>0</v>
      </c>
      <c r="R997" s="3" t="b">
        <f>AND(Table1689106[[#This Row],[Measured Value]]&lt;E996,E996&lt;E995,E995&lt;E994,E994&lt;E993,E993&lt;E992)</f>
        <v>0</v>
      </c>
      <c r="S997" s="3" t="b">
        <f>AND(Table1689106[[#This Row],[Measured Value]]&gt;E996,E996&lt;E995,E995&gt;E994,E994&lt;E993,E993&gt;E992,E992&lt;E991,E991&gt;E990,E990&lt;E989,E989&gt;E988,E988&lt;E987,E987&gt;E986,E986&lt;E985,E985&gt;E984)</f>
        <v>0</v>
      </c>
      <c r="T997" s="3" t="b">
        <f>AND(Table1689106[[#This Row],[Measured Value]]&lt;F996,F996&gt;F995,F995&lt;F994,F994&gt;F993,F993&lt;F992,F992&gt;F991,F991&lt;F990,F990&gt;F989,F989&lt;F988,F988&gt;F987,F987&lt;F986,F986&gt;F985,F985&lt;F984)</f>
        <v>0</v>
      </c>
    </row>
    <row r="998" spans="1:20" x14ac:dyDescent="0.25">
      <c r="A998" s="2">
        <v>43407</v>
      </c>
      <c r="B998" s="17">
        <v>1349</v>
      </c>
      <c r="C998" s="21" t="s">
        <v>34</v>
      </c>
      <c r="D998" s="25">
        <v>3.53</v>
      </c>
      <c r="E998" s="22">
        <f>'[1]pH meter #2__083118AM'!$O$2</f>
        <v>3.5073563535911592</v>
      </c>
      <c r="F9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43407.575694444444</v>
      </c>
      <c r="G998" s="6">
        <f>Table1689106[[#This Row],[Mean Value]]+$V$2</f>
        <v>3.527303060242065</v>
      </c>
      <c r="H998" s="6">
        <f>Table1689106[[#This Row],[Mean Value]]-$V$2</f>
        <v>3.4874096469402533</v>
      </c>
      <c r="I998" s="26">
        <f>Table1689106[[#This Row],[Mean Value]]+$W$2</f>
        <v>3.5472497668929703</v>
      </c>
      <c r="J998" s="26">
        <f>Table1689106[[#This Row],[Mean Value]]-($W$2)</f>
        <v>3.467462940289348</v>
      </c>
      <c r="K998" s="8">
        <f>Table1689106[[#This Row],[Mean Value]]+$X$2</f>
        <v>3.5671964735438761</v>
      </c>
      <c r="L998" s="9">
        <f>Table1689106[[#This Row],[Mean Value]]-$X$2</f>
        <v>3.4475162336384422</v>
      </c>
      <c r="M998" s="23" t="str">
        <f t="array" ref="M998">IF(OR(D998&lt;$AF$2, D998&gt;$AE$2), "Yes", "No")</f>
        <v>No</v>
      </c>
      <c r="N998" s="3"/>
      <c r="O998" s="3" t="b">
        <f>AND(Table1689106[[#This Row],[Measured Value]]&gt;Table1689106[[#This Row],[Mean Value]],D997&gt;E997,D996&gt;E996,D995&gt;E995,D994&gt;E994,D993&gt;E993,D992&gt;E992,D991&gt;E991)</f>
        <v>1</v>
      </c>
      <c r="P998" s="3" t="b">
        <f>AND(Table1689106[[#This Row],[Measured Value]]&lt;Table1689106[[#This Row],[Mean Value]],D997&lt;E997,D996&lt;E996,D995&lt;E995,D994&lt;E994,D993&lt;E993,D992&lt;E992,D991&lt;E991)</f>
        <v>0</v>
      </c>
      <c r="Q998" s="3" t="b">
        <f>AND(Table1689106[[#This Row],[Measured Value]]&gt;E997,E997&gt;E996,E996&gt;E995,E995&gt;E994,E994&gt;E993)</f>
        <v>0</v>
      </c>
      <c r="R998" s="3" t="b">
        <f>AND(Table1689106[[#This Row],[Measured Value]]&lt;E997,E997&lt;E996,E996&lt;E995,E995&lt;E994,E994&lt;E993)</f>
        <v>0</v>
      </c>
      <c r="S998" s="3" t="b">
        <f>AND(Table1689106[[#This Row],[Measured Value]]&gt;E997,E997&lt;E996,E996&gt;E995,E995&lt;E994,E994&gt;E993,E993&lt;E992,E992&gt;E991,E991&lt;E990,E990&gt;E989,E989&lt;E988,E988&gt;E987,E987&lt;E986,E986&gt;E985)</f>
        <v>0</v>
      </c>
      <c r="T998" s="3" t="b">
        <f>AND(Table1689106[[#This Row],[Measured Value]]&lt;F997,F997&gt;F996,F996&lt;F995,F995&gt;F994,F994&lt;F993,F993&gt;F992,F992&lt;F991,F991&gt;F990,F990&lt;F989,F989&gt;F988,F988&lt;F987,F987&gt;F986,F986&lt;F985)</f>
        <v>0</v>
      </c>
    </row>
    <row r="999" spans="1:20" x14ac:dyDescent="0.25">
      <c r="A999" s="2">
        <v>43407</v>
      </c>
      <c r="B999" s="17">
        <v>1502</v>
      </c>
      <c r="C999" s="21" t="s">
        <v>34</v>
      </c>
      <c r="D999" s="25">
        <v>3.53</v>
      </c>
      <c r="E999" s="22">
        <f>'[1]pH meter #2__083118AM'!$O$2</f>
        <v>3.5073563535911592</v>
      </c>
      <c r="F9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43407.626388888886</v>
      </c>
      <c r="G999" s="6">
        <f>Table1689106[[#This Row],[Mean Value]]+$V$2</f>
        <v>3.527303060242065</v>
      </c>
      <c r="H999" s="6">
        <f>Table1689106[[#This Row],[Mean Value]]-$V$2</f>
        <v>3.4874096469402533</v>
      </c>
      <c r="I999" s="26">
        <f>Table1689106[[#This Row],[Mean Value]]+$W$2</f>
        <v>3.5472497668929703</v>
      </c>
      <c r="J999" s="26">
        <f>Table1689106[[#This Row],[Mean Value]]-($W$2)</f>
        <v>3.467462940289348</v>
      </c>
      <c r="K999" s="8">
        <f>Table1689106[[#This Row],[Mean Value]]+$X$2</f>
        <v>3.5671964735438761</v>
      </c>
      <c r="L999" s="9">
        <f>Table1689106[[#This Row],[Mean Value]]-$X$2</f>
        <v>3.4475162336384422</v>
      </c>
      <c r="M999" s="23" t="str">
        <f t="array" ref="M999">IF(OR(D999&lt;$AF$2, D999&gt;$AE$2), "Yes", "No")</f>
        <v>No</v>
      </c>
      <c r="N999" s="3"/>
      <c r="O999" s="3" t="b">
        <f>AND(Table1689106[[#This Row],[Measured Value]]&gt;Table1689106[[#This Row],[Mean Value]],D998&gt;E998,D997&gt;E997,D996&gt;E996,D995&gt;E995,D994&gt;E994,D993&gt;E993,D992&gt;E992)</f>
        <v>1</v>
      </c>
      <c r="P999" s="3" t="b">
        <f>AND(Table1689106[[#This Row],[Measured Value]]&lt;Table1689106[[#This Row],[Mean Value]],D998&lt;E998,D997&lt;E997,D996&lt;E996,D995&lt;E995,D994&lt;E994,D993&lt;E993,D992&lt;E992)</f>
        <v>0</v>
      </c>
      <c r="Q999" s="3" t="b">
        <f>AND(Table1689106[[#This Row],[Measured Value]]&gt;E998,E998&gt;E997,E997&gt;E996,E996&gt;E995,E995&gt;E994)</f>
        <v>0</v>
      </c>
      <c r="R999" s="3" t="b">
        <f>AND(Table1689106[[#This Row],[Measured Value]]&lt;E998,E998&lt;E997,E997&lt;E996,E996&lt;E995,E995&lt;E994)</f>
        <v>0</v>
      </c>
      <c r="S999" s="3" t="b">
        <f>AND(Table1689106[[#This Row],[Measured Value]]&gt;E998,E998&lt;E997,E997&gt;E996,E996&lt;E995,E995&gt;E994,E994&lt;E993,E993&gt;E992,E992&lt;E991,E991&gt;E990,E990&lt;E989,E989&gt;E988,E988&lt;E987,E987&gt;E986)</f>
        <v>0</v>
      </c>
      <c r="T999" s="3" t="b">
        <f>AND(Table1689106[[#This Row],[Measured Value]]&lt;F998,F998&gt;F997,F997&lt;F996,F996&gt;F995,F995&lt;F994,F994&gt;F993,F993&lt;F992,F992&gt;F991,F991&lt;F990,F990&gt;F989,F989&lt;F988,F988&gt;F987,F987&lt;F986)</f>
        <v>0</v>
      </c>
    </row>
    <row r="1000" spans="1:20" x14ac:dyDescent="0.25">
      <c r="A1000" s="2">
        <v>43408</v>
      </c>
      <c r="B1000" s="17">
        <v>700</v>
      </c>
      <c r="C1000" s="21" t="s">
        <v>52</v>
      </c>
      <c r="D1000" s="25">
        <v>3.5</v>
      </c>
      <c r="E1000" s="22">
        <f>'[1]pH meter #2__083118AM'!$O$2</f>
        <v>3.5073563535911592</v>
      </c>
      <c r="F10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43408.291666666664</v>
      </c>
      <c r="G1000" s="6">
        <f>Table1689106[[#This Row],[Mean Value]]+$V$2</f>
        <v>3.527303060242065</v>
      </c>
      <c r="H1000" s="6">
        <f>Table1689106[[#This Row],[Mean Value]]-$V$2</f>
        <v>3.4874096469402533</v>
      </c>
      <c r="I1000" s="26">
        <f>Table1689106[[#This Row],[Mean Value]]+$W$2</f>
        <v>3.5472497668929703</v>
      </c>
      <c r="J1000" s="26">
        <f>Table1689106[[#This Row],[Mean Value]]-($W$2)</f>
        <v>3.467462940289348</v>
      </c>
      <c r="K1000" s="8">
        <f>Table1689106[[#This Row],[Mean Value]]+$X$2</f>
        <v>3.5671964735438761</v>
      </c>
      <c r="L1000" s="9">
        <f>Table1689106[[#This Row],[Mean Value]]-$X$2</f>
        <v>3.4475162336384422</v>
      </c>
      <c r="M1000" s="23" t="str">
        <f t="array" ref="M1000">IF(OR(D1000&lt;$AF$2, D1000&gt;$AE$2), "Yes", "No")</f>
        <v>No</v>
      </c>
      <c r="N1000" s="3"/>
      <c r="O1000" s="3" t="b">
        <f>AND(Table1689106[[#This Row],[Measured Value]]&gt;Table1689106[[#This Row],[Mean Value]],D999&gt;E999,D998&gt;E998,D997&gt;E997,D996&gt;E996,D995&gt;E995,D994&gt;E994,D993&gt;E993)</f>
        <v>0</v>
      </c>
      <c r="P1000" s="3" t="b">
        <f>AND(Table1689106[[#This Row],[Measured Value]]&lt;Table1689106[[#This Row],[Mean Value]],D999&lt;E999,D998&lt;E998,D997&lt;E997,D996&lt;E996,D995&lt;E995,D994&lt;E994,D993&lt;E993)</f>
        <v>0</v>
      </c>
      <c r="Q1000" s="3" t="b">
        <f>AND(Table1689106[[#This Row],[Measured Value]]&gt;E999,E999&gt;E998,E998&gt;E997,E997&gt;E996,E996&gt;E995)</f>
        <v>0</v>
      </c>
      <c r="R1000" s="3" t="b">
        <f>AND(Table1689106[[#This Row],[Measured Value]]&lt;E999,E999&lt;E998,E998&lt;E997,E997&lt;E996,E996&lt;E995)</f>
        <v>0</v>
      </c>
      <c r="S1000" s="3" t="b">
        <f>AND(Table1689106[[#This Row],[Measured Value]]&gt;E999,E999&lt;E998,E998&gt;E997,E997&lt;E996,E996&gt;E995,E995&lt;E994,E994&gt;E993,E993&lt;E992,E992&gt;E991,E991&lt;E990,E990&gt;E989,E989&lt;E988,E988&gt;E987)</f>
        <v>0</v>
      </c>
      <c r="T1000" s="3" t="b">
        <f>AND(Table1689106[[#This Row],[Measured Value]]&lt;F999,F999&gt;F998,F998&lt;F997,F997&gt;F996,F996&lt;F995,F995&gt;F994,F994&lt;F993,F993&gt;F992,F992&lt;F991,F991&gt;F990,F990&lt;F989,F989&gt;F988,F988&lt;F987)</f>
        <v>0</v>
      </c>
    </row>
    <row r="1001" spans="1:20" x14ac:dyDescent="0.25">
      <c r="A1001" s="2">
        <v>43408</v>
      </c>
      <c r="B1001" s="17">
        <v>735</v>
      </c>
      <c r="C1001" s="21" t="s">
        <v>39</v>
      </c>
      <c r="D1001" s="25">
        <v>3.53</v>
      </c>
      <c r="E1001" s="22">
        <f>'[1]pH meter #2__083118AM'!$O$2</f>
        <v>3.5073563535911592</v>
      </c>
      <c r="F10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43408.315972222219</v>
      </c>
      <c r="G1001" s="6">
        <f>Table1689106[[#This Row],[Mean Value]]+$V$2</f>
        <v>3.527303060242065</v>
      </c>
      <c r="H1001" s="6">
        <f>Table1689106[[#This Row],[Mean Value]]-$V$2</f>
        <v>3.4874096469402533</v>
      </c>
      <c r="I1001" s="26">
        <f>Table1689106[[#This Row],[Mean Value]]+$W$2</f>
        <v>3.5472497668929703</v>
      </c>
      <c r="J1001" s="26">
        <f>Table1689106[[#This Row],[Mean Value]]-($W$2)</f>
        <v>3.467462940289348</v>
      </c>
      <c r="K1001" s="8">
        <f>Table1689106[[#This Row],[Mean Value]]+$X$2</f>
        <v>3.5671964735438761</v>
      </c>
      <c r="L1001" s="9">
        <f>Table1689106[[#This Row],[Mean Value]]-$X$2</f>
        <v>3.4475162336384422</v>
      </c>
      <c r="M1001" s="23" t="str">
        <f t="array" ref="M1001">IF(OR(D1001&lt;$AF$2, D1001&gt;$AE$2), "Yes", "No")</f>
        <v>No</v>
      </c>
      <c r="N1001" s="3"/>
      <c r="O1001" s="3" t="b">
        <f>AND(Table1689106[[#This Row],[Measured Value]]&gt;Table1689106[[#This Row],[Mean Value]],D1000&gt;E1000,D999&gt;E999,D998&gt;E998,D997&gt;E997,D996&gt;E996,D995&gt;E995,D994&gt;E994)</f>
        <v>0</v>
      </c>
      <c r="P1001" s="3" t="b">
        <f>AND(Table1689106[[#This Row],[Measured Value]]&lt;Table1689106[[#This Row],[Mean Value]],D1000&lt;E1000,D999&lt;E999,D998&lt;E998,D997&lt;E997,D996&lt;E996,D995&lt;E995,D994&lt;E994)</f>
        <v>0</v>
      </c>
      <c r="Q1001" s="3" t="b">
        <f>AND(Table1689106[[#This Row],[Measured Value]]&gt;E1000,E1000&gt;E999,E999&gt;E998,E998&gt;E997,E997&gt;E996)</f>
        <v>0</v>
      </c>
      <c r="R1001" s="3" t="b">
        <f>AND(Table1689106[[#This Row],[Measured Value]]&lt;E1000,E1000&lt;E999,E999&lt;E998,E998&lt;E997,E997&lt;E996)</f>
        <v>0</v>
      </c>
      <c r="S1001" s="3" t="b">
        <f>AND(Table1689106[[#This Row],[Measured Value]]&gt;E1000,E1000&lt;E999,E999&gt;E998,E998&lt;E997,E997&gt;E996,E996&lt;E995,E995&gt;E994,E994&lt;E993,E993&gt;E992,E992&lt;E991,E991&gt;E990,E990&lt;E989,E989&gt;E988)</f>
        <v>0</v>
      </c>
      <c r="T1001" s="3" t="b">
        <f>AND(Table1689106[[#This Row],[Measured Value]]&lt;F1000,F1000&gt;F999,F999&lt;F998,F998&gt;F997,F997&lt;F996,F996&gt;F995,F995&lt;F994,F994&gt;F993,F993&lt;F992,F992&gt;F991,F991&lt;F990,F990&gt;F989,F989&lt;F988)</f>
        <v>0</v>
      </c>
    </row>
    <row r="1002" spans="1:20" x14ac:dyDescent="0.25">
      <c r="A1002" s="2">
        <v>43408</v>
      </c>
      <c r="B1002" s="17">
        <v>1135</v>
      </c>
      <c r="C1002" s="21" t="s">
        <v>39</v>
      </c>
      <c r="D1002" s="25">
        <v>3.51</v>
      </c>
      <c r="E1002" s="22">
        <f>'[1]pH meter #2__083118AM'!$O$2</f>
        <v>3.5073563535911592</v>
      </c>
      <c r="F10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43408.482638888891</v>
      </c>
      <c r="G1002" s="6">
        <f>Table1689106[[#This Row],[Mean Value]]+$V$2</f>
        <v>3.527303060242065</v>
      </c>
      <c r="H1002" s="6">
        <f>Table1689106[[#This Row],[Mean Value]]-$V$2</f>
        <v>3.4874096469402533</v>
      </c>
      <c r="I1002" s="26">
        <f>Table1689106[[#This Row],[Mean Value]]+$W$2</f>
        <v>3.5472497668929703</v>
      </c>
      <c r="J1002" s="26">
        <f>Table1689106[[#This Row],[Mean Value]]-($W$2)</f>
        <v>3.467462940289348</v>
      </c>
      <c r="K1002" s="8">
        <f>Table1689106[[#This Row],[Mean Value]]+$X$2</f>
        <v>3.5671964735438761</v>
      </c>
      <c r="L1002" s="9">
        <f>Table1689106[[#This Row],[Mean Value]]-$X$2</f>
        <v>3.4475162336384422</v>
      </c>
      <c r="M1002" s="23" t="str">
        <f t="array" ref="M1002">IF(OR(D1002&lt;$AF$2, D1002&gt;$AE$2), "Yes", "No")</f>
        <v>No</v>
      </c>
      <c r="N1002" s="3"/>
      <c r="O1002" s="3" t="b">
        <f>AND(Table1689106[[#This Row],[Measured Value]]&gt;Table1689106[[#This Row],[Mean Value]],D1001&gt;E1001,D1000&gt;E1000,D999&gt;E999,D998&gt;E998,D997&gt;E997,D996&gt;E996,D995&gt;E995)</f>
        <v>0</v>
      </c>
      <c r="P1002" s="3" t="b">
        <f>AND(Table1689106[[#This Row],[Measured Value]]&lt;Table1689106[[#This Row],[Mean Value]],D1001&lt;E1001,D1000&lt;E1000,D999&lt;E999,D998&lt;E998,D997&lt;E997,D996&lt;E996,D995&lt;E995)</f>
        <v>0</v>
      </c>
      <c r="Q1002" s="3" t="b">
        <f>AND(Table1689106[[#This Row],[Measured Value]]&gt;E1001,E1001&gt;E1000,E1000&gt;E999,E999&gt;E998,E998&gt;E997)</f>
        <v>0</v>
      </c>
      <c r="R1002" s="3" t="b">
        <f>AND(Table1689106[[#This Row],[Measured Value]]&lt;E1001,E1001&lt;E1000,E1000&lt;E999,E999&lt;E998,E998&lt;E997)</f>
        <v>0</v>
      </c>
      <c r="S1002" s="3" t="b">
        <f>AND(Table1689106[[#This Row],[Measured Value]]&gt;E1001,E1001&lt;E1000,E1000&gt;E999,E999&lt;E998,E998&gt;E997,E997&lt;E996,E996&gt;E995,E995&lt;E994,E994&gt;E993,E993&lt;E992,E992&gt;E991,E991&lt;E990,E990&gt;E989)</f>
        <v>0</v>
      </c>
      <c r="T1002" s="3" t="b">
        <f>AND(Table1689106[[#This Row],[Measured Value]]&lt;F1001,F1001&gt;F1000,F1000&lt;F999,F999&gt;F998,F998&lt;F997,F997&gt;F996,F996&lt;F995,F995&gt;F994,F994&lt;F993,F993&gt;F992,F992&lt;F991,F991&gt;F990,F990&lt;F989)</f>
        <v>0</v>
      </c>
    </row>
    <row r="1003" spans="1:20" x14ac:dyDescent="0.25">
      <c r="A1003" s="2">
        <v>43408</v>
      </c>
      <c r="B1003" s="17">
        <v>1200</v>
      </c>
      <c r="C1003" s="21" t="s">
        <v>39</v>
      </c>
      <c r="D1003" s="25">
        <v>3.51</v>
      </c>
      <c r="E1003" s="22">
        <f>'[1]pH meter #2__083118AM'!$O$2</f>
        <v>3.5073563535911592</v>
      </c>
      <c r="F10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43408.5</v>
      </c>
      <c r="G1003" s="6">
        <f>Table1689106[[#This Row],[Mean Value]]+$V$2</f>
        <v>3.527303060242065</v>
      </c>
      <c r="H1003" s="6">
        <f>Table1689106[[#This Row],[Mean Value]]-$V$2</f>
        <v>3.4874096469402533</v>
      </c>
      <c r="I1003" s="26">
        <f>Table1689106[[#This Row],[Mean Value]]+$W$2</f>
        <v>3.5472497668929703</v>
      </c>
      <c r="J1003" s="26">
        <f>Table1689106[[#This Row],[Mean Value]]-($W$2)</f>
        <v>3.467462940289348</v>
      </c>
      <c r="K1003" s="8">
        <f>Table1689106[[#This Row],[Mean Value]]+$X$2</f>
        <v>3.5671964735438761</v>
      </c>
      <c r="L1003" s="9">
        <f>Table1689106[[#This Row],[Mean Value]]-$X$2</f>
        <v>3.4475162336384422</v>
      </c>
      <c r="M1003" s="23" t="str">
        <f t="array" ref="M1003">IF(OR(D1003&lt;$AF$2, D1003&gt;$AE$2), "Yes", "No")</f>
        <v>No</v>
      </c>
      <c r="N1003" s="3"/>
      <c r="O1003" s="3" t="b">
        <f>AND(Table1689106[[#This Row],[Measured Value]]&gt;Table1689106[[#This Row],[Mean Value]],D1002&gt;E1002,D1001&gt;E1001,D1000&gt;E1000,D999&gt;E999,D998&gt;E998,D997&gt;E997,D996&gt;E996)</f>
        <v>0</v>
      </c>
      <c r="P1003" s="3" t="b">
        <f>AND(Table1689106[[#This Row],[Measured Value]]&lt;Table1689106[[#This Row],[Mean Value]],D1002&lt;E1002,D1001&lt;E1001,D1000&lt;E1000,D999&lt;E999,D998&lt;E998,D997&lt;E997,D996&lt;E996)</f>
        <v>0</v>
      </c>
      <c r="Q1003" s="3" t="b">
        <f>AND(Table1689106[[#This Row],[Measured Value]]&gt;E1002,E1002&gt;E1001,E1001&gt;E1000,E1000&gt;E999,E999&gt;E998)</f>
        <v>0</v>
      </c>
      <c r="R1003" s="3" t="b">
        <f>AND(Table1689106[[#This Row],[Measured Value]]&lt;E1002,E1002&lt;E1001,E1001&lt;E1000,E1000&lt;E999,E999&lt;E998)</f>
        <v>0</v>
      </c>
      <c r="S1003" s="3" t="b">
        <f>AND(Table1689106[[#This Row],[Measured Value]]&gt;E1002,E1002&lt;E1001,E1001&gt;E1000,E1000&lt;E999,E999&gt;E998,E998&lt;E997,E997&gt;E996,E996&lt;E995,E995&gt;E994,E994&lt;E993,E993&gt;E992,E992&lt;E991,E991&gt;E990)</f>
        <v>0</v>
      </c>
      <c r="T1003" s="3" t="b">
        <f>AND(Table1689106[[#This Row],[Measured Value]]&lt;F1002,F1002&gt;F1001,F1001&lt;F1000,F1000&gt;F999,F999&lt;F998,F998&gt;F997,F997&lt;F996,F996&gt;F995,F995&lt;F994,F994&gt;F993,F993&lt;F992,F992&gt;F991,F991&lt;F990)</f>
        <v>0</v>
      </c>
    </row>
    <row r="1004" spans="1:20" x14ac:dyDescent="0.25">
      <c r="A1004" s="2">
        <v>43408</v>
      </c>
      <c r="B1004" s="17">
        <v>1215</v>
      </c>
      <c r="C1004" s="21" t="s">
        <v>39</v>
      </c>
      <c r="D1004" s="25">
        <v>3.51</v>
      </c>
      <c r="E1004" s="22">
        <f>'[1]pH meter #2__083118AM'!$O$2</f>
        <v>3.5073563535911592</v>
      </c>
      <c r="F10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43408.510416666664</v>
      </c>
      <c r="G1004" s="6">
        <f>Table1689106[[#This Row],[Mean Value]]+$V$2</f>
        <v>3.527303060242065</v>
      </c>
      <c r="H1004" s="6">
        <f>Table1689106[[#This Row],[Mean Value]]-$V$2</f>
        <v>3.4874096469402533</v>
      </c>
      <c r="I1004" s="26">
        <f>Table1689106[[#This Row],[Mean Value]]+$W$2</f>
        <v>3.5472497668929703</v>
      </c>
      <c r="J1004" s="26">
        <f>Table1689106[[#This Row],[Mean Value]]-($W$2)</f>
        <v>3.467462940289348</v>
      </c>
      <c r="K1004" s="8">
        <f>Table1689106[[#This Row],[Mean Value]]+$X$2</f>
        <v>3.5671964735438761</v>
      </c>
      <c r="L1004" s="9">
        <f>Table1689106[[#This Row],[Mean Value]]-$X$2</f>
        <v>3.4475162336384422</v>
      </c>
      <c r="M1004" s="23" t="str">
        <f t="array" ref="M1004">IF(OR(D1004&lt;$AF$2, D1004&gt;$AE$2), "Yes", "No")</f>
        <v>No</v>
      </c>
      <c r="N1004" s="3"/>
      <c r="O1004" s="3" t="b">
        <f>AND(Table1689106[[#This Row],[Measured Value]]&gt;Table1689106[[#This Row],[Mean Value]],D1003&gt;E1003,D1002&gt;E1002,D1001&gt;E1001,D1000&gt;E1000,D999&gt;E999,D998&gt;E998,D997&gt;E997)</f>
        <v>0</v>
      </c>
      <c r="P1004" s="3" t="b">
        <f>AND(Table1689106[[#This Row],[Measured Value]]&lt;Table1689106[[#This Row],[Mean Value]],D1003&lt;E1003,D1002&lt;E1002,D1001&lt;E1001,D1000&lt;E1000,D999&lt;E999,D998&lt;E998,D997&lt;E997)</f>
        <v>0</v>
      </c>
      <c r="Q1004" s="3" t="b">
        <f>AND(Table1689106[[#This Row],[Measured Value]]&gt;E1003,E1003&gt;E1002,E1002&gt;E1001,E1001&gt;E1000,E1000&gt;E999)</f>
        <v>0</v>
      </c>
      <c r="R1004" s="3" t="b">
        <f>AND(Table1689106[[#This Row],[Measured Value]]&lt;E1003,E1003&lt;E1002,E1002&lt;E1001,E1001&lt;E1000,E1000&lt;E999)</f>
        <v>0</v>
      </c>
      <c r="S1004" s="3" t="b">
        <f>AND(Table1689106[[#This Row],[Measured Value]]&gt;E1003,E1003&lt;E1002,E1002&gt;E1001,E1001&lt;E1000,E1000&gt;E999,E999&lt;E998,E998&gt;E997,E997&lt;E996,E996&gt;E995,E995&lt;E994,E994&gt;E993,E993&lt;E992,E992&gt;E991)</f>
        <v>0</v>
      </c>
      <c r="T1004" s="3" t="b">
        <f>AND(Table1689106[[#This Row],[Measured Value]]&lt;F1003,F1003&gt;F1002,F1002&lt;F1001,F1001&gt;F1000,F1000&lt;F999,F999&gt;F998,F998&lt;F997,F997&gt;F996,F996&lt;F995,F995&gt;F994,F994&lt;F993,F993&gt;F992,F992&lt;F991)</f>
        <v>0</v>
      </c>
    </row>
    <row r="1005" spans="1:20" x14ac:dyDescent="0.25">
      <c r="A1005" s="2">
        <v>43409</v>
      </c>
      <c r="B1005" s="17">
        <v>610</v>
      </c>
      <c r="C1005" s="21" t="s">
        <v>37</v>
      </c>
      <c r="D1005" s="25">
        <v>3.55</v>
      </c>
      <c r="E1005" s="22">
        <f>'[1]pH meter #2__083118AM'!$O$2</f>
        <v>3.5073563535911592</v>
      </c>
      <c r="F10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43409.256944444445</v>
      </c>
      <c r="G1005" s="6">
        <f>Table1689106[[#This Row],[Mean Value]]+$V$2</f>
        <v>3.527303060242065</v>
      </c>
      <c r="H1005" s="6">
        <f>Table1689106[[#This Row],[Mean Value]]-$V$2</f>
        <v>3.4874096469402533</v>
      </c>
      <c r="I1005" s="26">
        <f>Table1689106[[#This Row],[Mean Value]]+$W$2</f>
        <v>3.5472497668929703</v>
      </c>
      <c r="J1005" s="26">
        <f>Table1689106[[#This Row],[Mean Value]]-($W$2)</f>
        <v>3.467462940289348</v>
      </c>
      <c r="K1005" s="8">
        <f>Table1689106[[#This Row],[Mean Value]]+$X$2</f>
        <v>3.5671964735438761</v>
      </c>
      <c r="L1005" s="9">
        <f>Table1689106[[#This Row],[Mean Value]]-$X$2</f>
        <v>3.4475162336384422</v>
      </c>
      <c r="M1005" s="23" t="str">
        <f t="array" ref="M1005">IF(OR(D1005&lt;$AF$2, D1005&gt;$AE$2), "Yes", "No")</f>
        <v>No</v>
      </c>
      <c r="N1005" s="3"/>
      <c r="O1005" s="3" t="b">
        <f>AND(Table1689106[[#This Row],[Measured Value]]&gt;Table1689106[[#This Row],[Mean Value]],D1004&gt;E1004,D1003&gt;E1003,D1002&gt;E1002,D1001&gt;E1001,D1000&gt;E1000,D999&gt;E999,D998&gt;E998)</f>
        <v>0</v>
      </c>
      <c r="P1005" s="3" t="b">
        <f>AND(Table1689106[[#This Row],[Measured Value]]&lt;Table1689106[[#This Row],[Mean Value]],D1004&lt;E1004,D1003&lt;E1003,D1002&lt;E1002,D1001&lt;E1001,D1000&lt;E1000,D999&lt;E999,D998&lt;E998)</f>
        <v>0</v>
      </c>
      <c r="Q1005" s="3" t="b">
        <f>AND(Table1689106[[#This Row],[Measured Value]]&gt;E1004,E1004&gt;E1003,E1003&gt;E1002,E1002&gt;E1001,E1001&gt;E1000)</f>
        <v>0</v>
      </c>
      <c r="R1005" s="3" t="b">
        <f>AND(Table1689106[[#This Row],[Measured Value]]&lt;E1004,E1004&lt;E1003,E1003&lt;E1002,E1002&lt;E1001,E1001&lt;E1000)</f>
        <v>0</v>
      </c>
      <c r="S1005" s="3" t="b">
        <f>AND(Table1689106[[#This Row],[Measured Value]]&gt;E1004,E1004&lt;E1003,E1003&gt;E1002,E1002&lt;E1001,E1001&gt;E1000,E1000&lt;E999,E999&gt;E998,E998&lt;E997,E997&gt;E996,E996&lt;E995,E995&gt;E994,E994&lt;E993,E993&gt;E992)</f>
        <v>0</v>
      </c>
      <c r="T1005" s="3" t="b">
        <f>AND(Table1689106[[#This Row],[Measured Value]]&lt;F1004,F1004&gt;F1003,F1003&lt;F1002,F1002&gt;F1001,F1001&lt;F1000,F1000&gt;F999,F999&lt;F998,F998&gt;F997,F997&lt;F996,F996&gt;F995,F995&lt;F994,F994&gt;F993,F993&lt;F992)</f>
        <v>0</v>
      </c>
    </row>
    <row r="1006" spans="1:20" x14ac:dyDescent="0.25">
      <c r="A1006" s="2">
        <v>43409</v>
      </c>
      <c r="B1006" s="17">
        <v>625</v>
      </c>
      <c r="C1006" s="21" t="s">
        <v>40</v>
      </c>
      <c r="D1006" s="25">
        <v>3.54</v>
      </c>
      <c r="E1006" s="22">
        <f>'[1]pH meter #2__083118AM'!$O$2</f>
        <v>3.5073563535911592</v>
      </c>
      <c r="F10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43409.267361111109</v>
      </c>
      <c r="G1006" s="6">
        <f>Table1689106[[#This Row],[Mean Value]]+$V$2</f>
        <v>3.527303060242065</v>
      </c>
      <c r="H1006" s="6">
        <f>Table1689106[[#This Row],[Mean Value]]-$V$2</f>
        <v>3.4874096469402533</v>
      </c>
      <c r="I1006" s="26">
        <f>Table1689106[[#This Row],[Mean Value]]+$W$2</f>
        <v>3.5472497668929703</v>
      </c>
      <c r="J1006" s="26">
        <f>Table1689106[[#This Row],[Mean Value]]-($W$2)</f>
        <v>3.467462940289348</v>
      </c>
      <c r="K1006" s="8">
        <f>Table1689106[[#This Row],[Mean Value]]+$X$2</f>
        <v>3.5671964735438761</v>
      </c>
      <c r="L1006" s="9">
        <f>Table1689106[[#This Row],[Mean Value]]-$X$2</f>
        <v>3.4475162336384422</v>
      </c>
      <c r="M1006" s="23" t="str">
        <f t="array" ref="M1006">IF(OR(D1006&lt;$AF$2, D1006&gt;$AE$2), "Yes", "No")</f>
        <v>No</v>
      </c>
      <c r="N1006" s="3"/>
      <c r="O1006" s="3" t="b">
        <f>AND(Table1689106[[#This Row],[Measured Value]]&gt;Table1689106[[#This Row],[Mean Value]],D1005&gt;E1005,D1004&gt;E1004,D1003&gt;E1003,D1002&gt;E1002,D1001&gt;E1001,D1000&gt;E1000,D999&gt;E999)</f>
        <v>0</v>
      </c>
      <c r="P1006" s="3" t="b">
        <f>AND(Table1689106[[#This Row],[Measured Value]]&lt;Table1689106[[#This Row],[Mean Value]],D1005&lt;E1005,D1004&lt;E1004,D1003&lt;E1003,D1002&lt;E1002,D1001&lt;E1001,D1000&lt;E1000,D999&lt;E999)</f>
        <v>0</v>
      </c>
      <c r="Q1006" s="3" t="b">
        <f>AND(Table1689106[[#This Row],[Measured Value]]&gt;E1005,E1005&gt;E1004,E1004&gt;E1003,E1003&gt;E1002,E1002&gt;E1001)</f>
        <v>0</v>
      </c>
      <c r="R1006" s="3" t="b">
        <f>AND(Table1689106[[#This Row],[Measured Value]]&lt;E1005,E1005&lt;E1004,E1004&lt;E1003,E1003&lt;E1002,E1002&lt;E1001)</f>
        <v>0</v>
      </c>
      <c r="S1006" s="3" t="b">
        <f>AND(Table1689106[[#This Row],[Measured Value]]&gt;E1005,E1005&lt;E1004,E1004&gt;E1003,E1003&lt;E1002,E1002&gt;E1001,E1001&lt;E1000,E1000&gt;E999,E999&lt;E998,E998&gt;E997,E997&lt;E996,E996&gt;E995,E995&lt;E994,E994&gt;E993)</f>
        <v>0</v>
      </c>
      <c r="T1006" s="3" t="b">
        <f>AND(Table1689106[[#This Row],[Measured Value]]&lt;F1005,F1005&gt;F1004,F1004&lt;F1003,F1003&gt;F1002,F1002&lt;F1001,F1001&gt;F1000,F1000&lt;F999,F999&gt;F998,F998&lt;F997,F997&gt;F996,F996&lt;F995,F995&gt;F994,F994&lt;F993)</f>
        <v>0</v>
      </c>
    </row>
    <row r="1007" spans="1:20" x14ac:dyDescent="0.25">
      <c r="A1007" s="2">
        <v>43409</v>
      </c>
      <c r="B1007" s="17">
        <v>643</v>
      </c>
      <c r="C1007" s="21" t="s">
        <v>30</v>
      </c>
      <c r="D1007" s="25">
        <v>3.54</v>
      </c>
      <c r="E1007" s="22">
        <f>'[1]pH meter #2__083118AM'!$O$2</f>
        <v>3.5073563535911592</v>
      </c>
      <c r="F10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43409.279861111114</v>
      </c>
      <c r="G1007" s="6">
        <f>Table1689106[[#This Row],[Mean Value]]+$V$2</f>
        <v>3.527303060242065</v>
      </c>
      <c r="H1007" s="6">
        <f>Table1689106[[#This Row],[Mean Value]]-$V$2</f>
        <v>3.4874096469402533</v>
      </c>
      <c r="I1007" s="26">
        <f>Table1689106[[#This Row],[Mean Value]]+$W$2</f>
        <v>3.5472497668929703</v>
      </c>
      <c r="J1007" s="26">
        <f>Table1689106[[#This Row],[Mean Value]]-($W$2)</f>
        <v>3.467462940289348</v>
      </c>
      <c r="K1007" s="8">
        <f>Table1689106[[#This Row],[Mean Value]]+$X$2</f>
        <v>3.5671964735438761</v>
      </c>
      <c r="L1007" s="9">
        <f>Table1689106[[#This Row],[Mean Value]]-$X$2</f>
        <v>3.4475162336384422</v>
      </c>
      <c r="M1007" s="23" t="str">
        <f t="array" ref="M1007">IF(OR(D1007&lt;$AF$2, D1007&gt;$AE$2), "Yes", "No")</f>
        <v>No</v>
      </c>
      <c r="N1007" s="3"/>
      <c r="O1007" s="3" t="b">
        <f>AND(Table1689106[[#This Row],[Measured Value]]&gt;Table1689106[[#This Row],[Mean Value]],D1006&gt;E1006,D1005&gt;E1005,D1004&gt;E1004,D1003&gt;E1003,D1002&gt;E1002,D1001&gt;E1001,D1000&gt;E1000)</f>
        <v>0</v>
      </c>
      <c r="P1007" s="3" t="b">
        <f>AND(Table1689106[[#This Row],[Measured Value]]&lt;Table1689106[[#This Row],[Mean Value]],D1006&lt;E1006,D1005&lt;E1005,D1004&lt;E1004,D1003&lt;E1003,D1002&lt;E1002,D1001&lt;E1001,D1000&lt;E1000)</f>
        <v>0</v>
      </c>
      <c r="Q1007" s="3" t="b">
        <f>AND(Table1689106[[#This Row],[Measured Value]]&gt;E1006,E1006&gt;E1005,E1005&gt;E1004,E1004&gt;E1003,E1003&gt;E1002)</f>
        <v>0</v>
      </c>
      <c r="R1007" s="3" t="b">
        <f>AND(Table1689106[[#This Row],[Measured Value]]&lt;E1006,E1006&lt;E1005,E1005&lt;E1004,E1004&lt;E1003,E1003&lt;E1002)</f>
        <v>0</v>
      </c>
      <c r="S1007" s="3" t="b">
        <f>AND(Table1689106[[#This Row],[Measured Value]]&gt;E1006,E1006&lt;E1005,E1005&gt;E1004,E1004&lt;E1003,E1003&gt;E1002,E1002&lt;E1001,E1001&gt;E1000,E1000&lt;E999,E999&gt;E998,E998&lt;E997,E997&gt;E996,E996&lt;E995,E995&gt;E994)</f>
        <v>0</v>
      </c>
      <c r="T1007" s="3" t="b">
        <f>AND(Table1689106[[#This Row],[Measured Value]]&lt;F1006,F1006&gt;F1005,F1005&lt;F1004,F1004&gt;F1003,F1003&lt;F1002,F1002&gt;F1001,F1001&lt;F1000,F1000&gt;F999,F999&lt;F998,F998&gt;F997,F997&lt;F996,F996&gt;F995,F995&lt;F994)</f>
        <v>0</v>
      </c>
    </row>
    <row r="1008" spans="1:20" x14ac:dyDescent="0.25">
      <c r="A1008" s="2">
        <v>43409</v>
      </c>
      <c r="B1008" s="17">
        <v>655</v>
      </c>
      <c r="C1008" s="21" t="s">
        <v>40</v>
      </c>
      <c r="D1008" s="25">
        <v>3.54</v>
      </c>
      <c r="E1008" s="22">
        <f>'[1]pH meter #2__083118AM'!$O$2</f>
        <v>3.5073563535911592</v>
      </c>
      <c r="F10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43409.288194444445</v>
      </c>
      <c r="G1008" s="6">
        <f>Table1689106[[#This Row],[Mean Value]]+$V$2</f>
        <v>3.527303060242065</v>
      </c>
      <c r="H1008" s="6">
        <f>Table1689106[[#This Row],[Mean Value]]-$V$2</f>
        <v>3.4874096469402533</v>
      </c>
      <c r="I1008" s="26">
        <f>Table1689106[[#This Row],[Mean Value]]+$W$2</f>
        <v>3.5472497668929703</v>
      </c>
      <c r="J1008" s="26">
        <f>Table1689106[[#This Row],[Mean Value]]-($W$2)</f>
        <v>3.467462940289348</v>
      </c>
      <c r="K1008" s="8">
        <f>Table1689106[[#This Row],[Mean Value]]+$X$2</f>
        <v>3.5671964735438761</v>
      </c>
      <c r="L1008" s="9">
        <f>Table1689106[[#This Row],[Mean Value]]-$X$2</f>
        <v>3.4475162336384422</v>
      </c>
      <c r="M1008" s="23" t="str">
        <f t="array" ref="M1008">IF(OR(D1008&lt;$AF$2, D1008&gt;$AE$2), "Yes", "No")</f>
        <v>No</v>
      </c>
      <c r="N1008" s="3"/>
      <c r="O1008" s="3" t="b">
        <f>AND(Table1689106[[#This Row],[Measured Value]]&gt;Table1689106[[#This Row],[Mean Value]],D1007&gt;E1007,D1006&gt;E1006,D1005&gt;E1005,D1004&gt;E1004,D1003&gt;E1003,D1002&gt;E1002,D1001&gt;E1001)</f>
        <v>1</v>
      </c>
      <c r="P1008" s="3" t="b">
        <f>AND(Table1689106[[#This Row],[Measured Value]]&lt;Table1689106[[#This Row],[Mean Value]],D1007&lt;E1007,D1006&lt;E1006,D1005&lt;E1005,D1004&lt;E1004,D1003&lt;E1003,D1002&lt;E1002,D1001&lt;E1001)</f>
        <v>0</v>
      </c>
      <c r="Q1008" s="3" t="b">
        <f>AND(Table1689106[[#This Row],[Measured Value]]&gt;E1007,E1007&gt;E1006,E1006&gt;E1005,E1005&gt;E1004,E1004&gt;E1003)</f>
        <v>0</v>
      </c>
      <c r="R1008" s="3" t="b">
        <f>AND(Table1689106[[#This Row],[Measured Value]]&lt;E1007,E1007&lt;E1006,E1006&lt;E1005,E1005&lt;E1004,E1004&lt;E1003)</f>
        <v>0</v>
      </c>
      <c r="S1008" s="3" t="b">
        <f>AND(Table1689106[[#This Row],[Measured Value]]&gt;E1007,E1007&lt;E1006,E1006&gt;E1005,E1005&lt;E1004,E1004&gt;E1003,E1003&lt;E1002,E1002&gt;E1001,E1001&lt;E1000,E1000&gt;E999,E999&lt;E998,E998&gt;E997,E997&lt;E996,E996&gt;E995)</f>
        <v>0</v>
      </c>
      <c r="T1008" s="3" t="b">
        <f>AND(Table1689106[[#This Row],[Measured Value]]&lt;F1007,F1007&gt;F1006,F1006&lt;F1005,F1005&gt;F1004,F1004&lt;F1003,F1003&gt;F1002,F1002&lt;F1001,F1001&gt;F1000,F1000&lt;F999,F999&gt;F998,F998&lt;F997,F997&gt;F996,F996&lt;F995)</f>
        <v>0</v>
      </c>
    </row>
    <row r="1009" spans="1:20" x14ac:dyDescent="0.25">
      <c r="A1009" s="2">
        <v>43409</v>
      </c>
      <c r="B1009" s="17">
        <v>715</v>
      </c>
      <c r="C1009" s="21" t="s">
        <v>40</v>
      </c>
      <c r="D1009" s="25">
        <v>3.53</v>
      </c>
      <c r="E1009" s="22">
        <f>'[1]pH meter #2__083118AM'!$O$2</f>
        <v>3.5073563535911592</v>
      </c>
      <c r="F10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43409.302083333336</v>
      </c>
      <c r="G1009" s="6">
        <f>Table1689106[[#This Row],[Mean Value]]+$V$2</f>
        <v>3.527303060242065</v>
      </c>
      <c r="H1009" s="6">
        <f>Table1689106[[#This Row],[Mean Value]]-$V$2</f>
        <v>3.4874096469402533</v>
      </c>
      <c r="I1009" s="26">
        <f>Table1689106[[#This Row],[Mean Value]]+$W$2</f>
        <v>3.5472497668929703</v>
      </c>
      <c r="J1009" s="26">
        <f>Table1689106[[#This Row],[Mean Value]]-($W$2)</f>
        <v>3.467462940289348</v>
      </c>
      <c r="K1009" s="8">
        <f>Table1689106[[#This Row],[Mean Value]]+$X$2</f>
        <v>3.5671964735438761</v>
      </c>
      <c r="L1009" s="9">
        <f>Table1689106[[#This Row],[Mean Value]]-$X$2</f>
        <v>3.4475162336384422</v>
      </c>
      <c r="M1009" s="23" t="str">
        <f t="array" ref="M1009">IF(OR(D1009&lt;$AF$2, D1009&gt;$AE$2), "Yes", "No")</f>
        <v>No</v>
      </c>
      <c r="N1009" s="3"/>
      <c r="O1009" s="3" t="b">
        <f>AND(Table1689106[[#This Row],[Measured Value]]&gt;Table1689106[[#This Row],[Mean Value]],D1008&gt;E1008,D1007&gt;E1007,D1006&gt;E1006,D1005&gt;E1005,D1004&gt;E1004,D1003&gt;E1003,D1002&gt;E1002)</f>
        <v>1</v>
      </c>
      <c r="P1009" s="3" t="b">
        <f>AND(Table1689106[[#This Row],[Measured Value]]&lt;Table1689106[[#This Row],[Mean Value]],D1008&lt;E1008,D1007&lt;E1007,D1006&lt;E1006,D1005&lt;E1005,D1004&lt;E1004,D1003&lt;E1003,D1002&lt;E1002)</f>
        <v>0</v>
      </c>
      <c r="Q1009" s="3" t="b">
        <f>AND(Table1689106[[#This Row],[Measured Value]]&gt;E1008,E1008&gt;E1007,E1007&gt;E1006,E1006&gt;E1005,E1005&gt;E1004)</f>
        <v>0</v>
      </c>
      <c r="R1009" s="3" t="b">
        <f>AND(Table1689106[[#This Row],[Measured Value]]&lt;E1008,E1008&lt;E1007,E1007&lt;E1006,E1006&lt;E1005,E1005&lt;E1004)</f>
        <v>0</v>
      </c>
      <c r="S1009" s="3" t="b">
        <f>AND(Table1689106[[#This Row],[Measured Value]]&gt;E1008,E1008&lt;E1007,E1007&gt;E1006,E1006&lt;E1005,E1005&gt;E1004,E1004&lt;E1003,E1003&gt;E1002,E1002&lt;E1001,E1001&gt;E1000,E1000&lt;E999,E999&gt;E998,E998&lt;E997,E997&gt;E996)</f>
        <v>0</v>
      </c>
      <c r="T1009" s="3" t="b">
        <f>AND(Table1689106[[#This Row],[Measured Value]]&lt;F1008,F1008&gt;F1007,F1007&lt;F1006,F1006&gt;F1005,F1005&lt;F1004,F1004&gt;F1003,F1003&lt;F1002,F1002&gt;F1001,F1001&lt;F1000,F1000&gt;F999,F999&lt;F998,F998&gt;F997,F997&lt;F996)</f>
        <v>0</v>
      </c>
    </row>
    <row r="1010" spans="1:20" x14ac:dyDescent="0.25">
      <c r="A1010" s="2">
        <v>43409</v>
      </c>
      <c r="B1010" s="17">
        <v>748</v>
      </c>
      <c r="C1010" s="21" t="s">
        <v>40</v>
      </c>
      <c r="D1010" s="25">
        <v>3.54</v>
      </c>
      <c r="E1010" s="22">
        <f>'[1]pH meter #2__083118AM'!$O$2</f>
        <v>3.5073563535911592</v>
      </c>
      <c r="F10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43409.324999999997</v>
      </c>
      <c r="G1010" s="6">
        <f>Table1689106[[#This Row],[Mean Value]]+$V$2</f>
        <v>3.527303060242065</v>
      </c>
      <c r="H1010" s="6">
        <f>Table1689106[[#This Row],[Mean Value]]-$V$2</f>
        <v>3.4874096469402533</v>
      </c>
      <c r="I1010" s="26">
        <f>Table1689106[[#This Row],[Mean Value]]+$W$2</f>
        <v>3.5472497668929703</v>
      </c>
      <c r="J1010" s="26">
        <f>Table1689106[[#This Row],[Mean Value]]-($W$2)</f>
        <v>3.467462940289348</v>
      </c>
      <c r="K1010" s="8">
        <f>Table1689106[[#This Row],[Mean Value]]+$X$2</f>
        <v>3.5671964735438761</v>
      </c>
      <c r="L1010" s="9">
        <f>Table1689106[[#This Row],[Mean Value]]-$X$2</f>
        <v>3.4475162336384422</v>
      </c>
      <c r="M1010" s="23" t="str">
        <f t="array" ref="M1010">IF(OR(D1010&lt;$AF$2, D1010&gt;$AE$2), "Yes", "No")</f>
        <v>No</v>
      </c>
      <c r="N1010" s="3"/>
      <c r="O1010" s="3" t="b">
        <f>AND(Table1689106[[#This Row],[Measured Value]]&gt;Table1689106[[#This Row],[Mean Value]],D1009&gt;E1009,D1008&gt;E1008,D1007&gt;E1007,D1006&gt;E1006,D1005&gt;E1005,D1004&gt;E1004,D1003&gt;E1003)</f>
        <v>1</v>
      </c>
      <c r="P1010" s="3" t="b">
        <f>AND(Table1689106[[#This Row],[Measured Value]]&lt;Table1689106[[#This Row],[Mean Value]],D1009&lt;E1009,D1008&lt;E1008,D1007&lt;E1007,D1006&lt;E1006,D1005&lt;E1005,D1004&lt;E1004,D1003&lt;E1003)</f>
        <v>0</v>
      </c>
      <c r="Q1010" s="3" t="b">
        <f>AND(Table1689106[[#This Row],[Measured Value]]&gt;E1009,E1009&gt;E1008,E1008&gt;E1007,E1007&gt;E1006,E1006&gt;E1005)</f>
        <v>0</v>
      </c>
      <c r="R1010" s="3" t="b">
        <f>AND(Table1689106[[#This Row],[Measured Value]]&lt;E1009,E1009&lt;E1008,E1008&lt;E1007,E1007&lt;E1006,E1006&lt;E1005)</f>
        <v>0</v>
      </c>
      <c r="S1010" s="3" t="b">
        <f>AND(Table1689106[[#This Row],[Measured Value]]&gt;E1009,E1009&lt;E1008,E1008&gt;E1007,E1007&lt;E1006,E1006&gt;E1005,E1005&lt;E1004,E1004&gt;E1003,E1003&lt;E1002,E1002&gt;E1001,E1001&lt;E1000,E1000&gt;E999,E999&lt;E998,E998&gt;E997)</f>
        <v>0</v>
      </c>
      <c r="T1010" s="3" t="b">
        <f>AND(Table1689106[[#This Row],[Measured Value]]&lt;F1009,F1009&gt;F1008,F1008&lt;F1007,F1007&gt;F1006,F1006&lt;F1005,F1005&gt;F1004,F1004&lt;F1003,F1003&gt;F1002,F1002&lt;F1001,F1001&gt;F1000,F1000&lt;F999,F999&gt;F998,F998&lt;F997)</f>
        <v>0</v>
      </c>
    </row>
    <row r="1011" spans="1:20" x14ac:dyDescent="0.25">
      <c r="A1011" s="2">
        <v>43409</v>
      </c>
      <c r="B1011" s="17">
        <v>900</v>
      </c>
      <c r="C1011" s="21" t="s">
        <v>31</v>
      </c>
      <c r="D1011" s="25">
        <v>3.53</v>
      </c>
      <c r="E1011" s="22">
        <f>'[1]pH meter #2__083118AM'!$O$2</f>
        <v>3.5073563535911592</v>
      </c>
      <c r="F10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43409.375</v>
      </c>
      <c r="G1011" s="6">
        <f>Table1689106[[#This Row],[Mean Value]]+$V$2</f>
        <v>3.527303060242065</v>
      </c>
      <c r="H1011" s="6">
        <f>Table1689106[[#This Row],[Mean Value]]-$V$2</f>
        <v>3.4874096469402533</v>
      </c>
      <c r="I1011" s="26">
        <f>Table1689106[[#This Row],[Mean Value]]+$W$2</f>
        <v>3.5472497668929703</v>
      </c>
      <c r="J1011" s="26">
        <f>Table1689106[[#This Row],[Mean Value]]-($W$2)</f>
        <v>3.467462940289348</v>
      </c>
      <c r="K1011" s="8">
        <f>Table1689106[[#This Row],[Mean Value]]+$X$2</f>
        <v>3.5671964735438761</v>
      </c>
      <c r="L1011" s="9">
        <f>Table1689106[[#This Row],[Mean Value]]-$X$2</f>
        <v>3.4475162336384422</v>
      </c>
      <c r="M1011" s="23" t="str">
        <f t="array" ref="M1011">IF(OR(D1011&lt;$AF$2, D1011&gt;$AE$2), "Yes", "No")</f>
        <v>No</v>
      </c>
      <c r="N1011" s="3"/>
      <c r="O1011" s="3" t="b">
        <f>AND(Table1689106[[#This Row],[Measured Value]]&gt;Table1689106[[#This Row],[Mean Value]],D1010&gt;E1010,D1009&gt;E1009,D1008&gt;E1008,D1007&gt;E1007,D1006&gt;E1006,D1005&gt;E1005,D1004&gt;E1004)</f>
        <v>1</v>
      </c>
      <c r="P1011" s="3" t="b">
        <f>AND(Table1689106[[#This Row],[Measured Value]]&lt;Table1689106[[#This Row],[Mean Value]],D1010&lt;E1010,D1009&lt;E1009,D1008&lt;E1008,D1007&lt;E1007,D1006&lt;E1006,D1005&lt;E1005,D1004&lt;E1004)</f>
        <v>0</v>
      </c>
      <c r="Q1011" s="3" t="b">
        <f>AND(Table1689106[[#This Row],[Measured Value]]&gt;E1010,E1010&gt;E1009,E1009&gt;E1008,E1008&gt;E1007,E1007&gt;E1006)</f>
        <v>0</v>
      </c>
      <c r="R1011" s="3" t="b">
        <f>AND(Table1689106[[#This Row],[Measured Value]]&lt;E1010,E1010&lt;E1009,E1009&lt;E1008,E1008&lt;E1007,E1007&lt;E1006)</f>
        <v>0</v>
      </c>
      <c r="S1011" s="3" t="b">
        <f>AND(Table1689106[[#This Row],[Measured Value]]&gt;E1010,E1010&lt;E1009,E1009&gt;E1008,E1008&lt;E1007,E1007&gt;E1006,E1006&lt;E1005,E1005&gt;E1004,E1004&lt;E1003,E1003&gt;E1002,E1002&lt;E1001,E1001&gt;E1000,E1000&lt;E999,E999&gt;E998)</f>
        <v>0</v>
      </c>
      <c r="T1011" s="3" t="b">
        <f>AND(Table1689106[[#This Row],[Measured Value]]&lt;F1010,F1010&gt;F1009,F1009&lt;F1008,F1008&gt;F1007,F1007&lt;F1006,F1006&gt;F1005,F1005&lt;F1004,F1004&gt;F1003,F1003&lt;F1002,F1002&gt;F1001,F1001&lt;F1000,F1000&gt;F999,F999&lt;F998)</f>
        <v>0</v>
      </c>
    </row>
    <row r="1012" spans="1:20" x14ac:dyDescent="0.25">
      <c r="A1012" s="2">
        <v>43409</v>
      </c>
      <c r="B1012" s="17">
        <v>906</v>
      </c>
      <c r="C1012" s="21" t="s">
        <v>31</v>
      </c>
      <c r="D1012" s="25">
        <v>3.53</v>
      </c>
      <c r="E1012" s="22">
        <f>'[1]pH meter #2__083118AM'!$O$2</f>
        <v>3.5073563535911592</v>
      </c>
      <c r="F10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43409.379166666666</v>
      </c>
      <c r="G1012" s="6">
        <f>Table1689106[[#This Row],[Mean Value]]+$V$2</f>
        <v>3.527303060242065</v>
      </c>
      <c r="H1012" s="6">
        <f>Table1689106[[#This Row],[Mean Value]]-$V$2</f>
        <v>3.4874096469402533</v>
      </c>
      <c r="I1012" s="26">
        <f>Table1689106[[#This Row],[Mean Value]]+$W$2</f>
        <v>3.5472497668929703</v>
      </c>
      <c r="J1012" s="26">
        <f>Table1689106[[#This Row],[Mean Value]]-($W$2)</f>
        <v>3.467462940289348</v>
      </c>
      <c r="K1012" s="8">
        <f>Table1689106[[#This Row],[Mean Value]]+$X$2</f>
        <v>3.5671964735438761</v>
      </c>
      <c r="L1012" s="9">
        <f>Table1689106[[#This Row],[Mean Value]]-$X$2</f>
        <v>3.4475162336384422</v>
      </c>
      <c r="M1012" s="23" t="str">
        <f t="array" ref="M1012">IF(OR(D1012&lt;$AF$2, D1012&gt;$AE$2), "Yes", "No")</f>
        <v>No</v>
      </c>
      <c r="N1012" s="3"/>
      <c r="O1012" s="3" t="b">
        <f>AND(Table1689106[[#This Row],[Measured Value]]&gt;Table1689106[[#This Row],[Mean Value]],D1011&gt;E1011,D1010&gt;E1010,D1009&gt;E1009,D1008&gt;E1008,D1007&gt;E1007,D1006&gt;E1006,D1005&gt;E1005)</f>
        <v>1</v>
      </c>
      <c r="P1012" s="3" t="b">
        <f>AND(Table1689106[[#This Row],[Measured Value]]&lt;Table1689106[[#This Row],[Mean Value]],D1011&lt;E1011,D1010&lt;E1010,D1009&lt;E1009,D1008&lt;E1008,D1007&lt;E1007,D1006&lt;E1006,D1005&lt;E1005)</f>
        <v>0</v>
      </c>
      <c r="Q1012" s="3" t="b">
        <f>AND(Table1689106[[#This Row],[Measured Value]]&gt;E1011,E1011&gt;E1010,E1010&gt;E1009,E1009&gt;E1008,E1008&gt;E1007)</f>
        <v>0</v>
      </c>
      <c r="R1012" s="3" t="b">
        <f>AND(Table1689106[[#This Row],[Measured Value]]&lt;E1011,E1011&lt;E1010,E1010&lt;E1009,E1009&lt;E1008,E1008&lt;E1007)</f>
        <v>0</v>
      </c>
      <c r="S1012" s="3" t="b">
        <f>AND(Table1689106[[#This Row],[Measured Value]]&gt;E1011,E1011&lt;E1010,E1010&gt;E1009,E1009&lt;E1008,E1008&gt;E1007,E1007&lt;E1006,E1006&gt;E1005,E1005&lt;E1004,E1004&gt;E1003,E1003&lt;E1002,E1002&gt;E1001,E1001&lt;E1000,E1000&gt;E999)</f>
        <v>0</v>
      </c>
      <c r="T1012" s="3" t="b">
        <f>AND(Table1689106[[#This Row],[Measured Value]]&lt;F1011,F1011&gt;F1010,F1010&lt;F1009,F1009&gt;F1008,F1008&lt;F1007,F1007&gt;F1006,F1006&lt;F1005,F1005&gt;F1004,F1004&lt;F1003,F1003&gt;F1002,F1002&lt;F1001,F1001&gt;F1000,F1000&lt;F999)</f>
        <v>0</v>
      </c>
    </row>
    <row r="1013" spans="1:20" x14ac:dyDescent="0.25">
      <c r="A1013" s="2">
        <v>43409</v>
      </c>
      <c r="B1013" s="17">
        <v>915</v>
      </c>
      <c r="C1013" s="21" t="s">
        <v>42</v>
      </c>
      <c r="D1013" s="25">
        <v>3.52</v>
      </c>
      <c r="E1013" s="22">
        <f>'[1]pH meter #2__083118AM'!$O$2</f>
        <v>3.5073563535911592</v>
      </c>
      <c r="F10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43409.385416666664</v>
      </c>
      <c r="G1013" s="6">
        <f>Table1689106[[#This Row],[Mean Value]]+$V$2</f>
        <v>3.527303060242065</v>
      </c>
      <c r="H1013" s="6">
        <f>Table1689106[[#This Row],[Mean Value]]-$V$2</f>
        <v>3.4874096469402533</v>
      </c>
      <c r="I1013" s="26">
        <f>Table1689106[[#This Row],[Mean Value]]+$W$2</f>
        <v>3.5472497668929703</v>
      </c>
      <c r="J1013" s="26">
        <f>Table1689106[[#This Row],[Mean Value]]-($W$2)</f>
        <v>3.467462940289348</v>
      </c>
      <c r="K1013" s="8">
        <f>Table1689106[[#This Row],[Mean Value]]+$X$2</f>
        <v>3.5671964735438761</v>
      </c>
      <c r="L1013" s="9">
        <f>Table1689106[[#This Row],[Mean Value]]-$X$2</f>
        <v>3.4475162336384422</v>
      </c>
      <c r="M1013" s="23" t="str">
        <f t="array" ref="M1013">IF(OR(D1013&lt;$AF$2, D1013&gt;$AE$2), "Yes", "No")</f>
        <v>No</v>
      </c>
      <c r="N1013" s="3"/>
      <c r="O1013" s="3" t="b">
        <f>AND(Table1689106[[#This Row],[Measured Value]]&gt;Table1689106[[#This Row],[Mean Value]],D1012&gt;E1012,D1011&gt;E1011,D1010&gt;E1010,D1009&gt;E1009,D1008&gt;E1008,D1007&gt;E1007,D1006&gt;E1006)</f>
        <v>1</v>
      </c>
      <c r="P1013" s="3" t="b">
        <f>AND(Table1689106[[#This Row],[Measured Value]]&lt;Table1689106[[#This Row],[Mean Value]],D1012&lt;E1012,D1011&lt;E1011,D1010&lt;E1010,D1009&lt;E1009,D1008&lt;E1008,D1007&lt;E1007,D1006&lt;E1006)</f>
        <v>0</v>
      </c>
      <c r="Q1013" s="3" t="b">
        <f>AND(Table1689106[[#This Row],[Measured Value]]&gt;E1012,E1012&gt;E1011,E1011&gt;E1010,E1010&gt;E1009,E1009&gt;E1008)</f>
        <v>0</v>
      </c>
      <c r="R1013" s="3" t="b">
        <f>AND(Table1689106[[#This Row],[Measured Value]]&lt;E1012,E1012&lt;E1011,E1011&lt;E1010,E1010&lt;E1009,E1009&lt;E1008)</f>
        <v>0</v>
      </c>
      <c r="S1013" s="3" t="b">
        <f>AND(Table1689106[[#This Row],[Measured Value]]&gt;E1012,E1012&lt;E1011,E1011&gt;E1010,E1010&lt;E1009,E1009&gt;E1008,E1008&lt;E1007,E1007&gt;E1006,E1006&lt;E1005,E1005&gt;E1004,E1004&lt;E1003,E1003&gt;E1002,E1002&lt;E1001,E1001&gt;E1000)</f>
        <v>0</v>
      </c>
      <c r="T1013" s="3" t="b">
        <f>AND(Table1689106[[#This Row],[Measured Value]]&lt;F1012,F1012&gt;F1011,F1011&lt;F1010,F1010&gt;F1009,F1009&lt;F1008,F1008&gt;F1007,F1007&lt;F1006,F1006&gt;F1005,F1005&lt;F1004,F1004&gt;F1003,F1003&lt;F1002,F1002&gt;F1001,F1001&lt;F1000)</f>
        <v>0</v>
      </c>
    </row>
    <row r="1014" spans="1:20" x14ac:dyDescent="0.25">
      <c r="A1014" s="2">
        <v>43409</v>
      </c>
      <c r="B1014" s="17">
        <v>1000</v>
      </c>
      <c r="C1014" s="21" t="s">
        <v>30</v>
      </c>
      <c r="D1014" s="25">
        <v>3.52</v>
      </c>
      <c r="E1014" s="22">
        <f>'[1]pH meter #2__083118AM'!$O$2</f>
        <v>3.5073563535911592</v>
      </c>
      <c r="F10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43409.416666666664</v>
      </c>
      <c r="G1014" s="6">
        <f>Table1689106[[#This Row],[Mean Value]]+$V$2</f>
        <v>3.527303060242065</v>
      </c>
      <c r="H1014" s="6">
        <f>Table1689106[[#This Row],[Mean Value]]-$V$2</f>
        <v>3.4874096469402533</v>
      </c>
      <c r="I1014" s="26">
        <f>Table1689106[[#This Row],[Mean Value]]+$W$2</f>
        <v>3.5472497668929703</v>
      </c>
      <c r="J1014" s="26">
        <f>Table1689106[[#This Row],[Mean Value]]-($W$2)</f>
        <v>3.467462940289348</v>
      </c>
      <c r="K1014" s="8">
        <f>Table1689106[[#This Row],[Mean Value]]+$X$2</f>
        <v>3.5671964735438761</v>
      </c>
      <c r="L1014" s="9">
        <f>Table1689106[[#This Row],[Mean Value]]-$X$2</f>
        <v>3.4475162336384422</v>
      </c>
      <c r="M1014" s="23" t="str">
        <f t="array" ref="M1014">IF(OR(D1014&lt;$AF$2, D1014&gt;$AE$2), "Yes", "No")</f>
        <v>No</v>
      </c>
      <c r="N1014" s="3"/>
      <c r="O1014" s="3" t="b">
        <f>AND(Table1689106[[#This Row],[Measured Value]]&gt;Table1689106[[#This Row],[Mean Value]],D1013&gt;E1013,D1012&gt;E1012,D1011&gt;E1011,D1010&gt;E1010,D1009&gt;E1009,D1008&gt;E1008,D1007&gt;E1007)</f>
        <v>1</v>
      </c>
      <c r="P1014" s="3" t="b">
        <f>AND(Table1689106[[#This Row],[Measured Value]]&lt;Table1689106[[#This Row],[Mean Value]],D1013&lt;E1013,D1012&lt;E1012,D1011&lt;E1011,D1010&lt;E1010,D1009&lt;E1009,D1008&lt;E1008,D1007&lt;E1007)</f>
        <v>0</v>
      </c>
      <c r="Q1014" s="3" t="b">
        <f>AND(Table1689106[[#This Row],[Measured Value]]&gt;E1013,E1013&gt;E1012,E1012&gt;E1011,E1011&gt;E1010,E1010&gt;E1009)</f>
        <v>0</v>
      </c>
      <c r="R1014" s="3" t="b">
        <f>AND(Table1689106[[#This Row],[Measured Value]]&lt;E1013,E1013&lt;E1012,E1012&lt;E1011,E1011&lt;E1010,E1010&lt;E1009)</f>
        <v>0</v>
      </c>
      <c r="S1014" s="3" t="b">
        <f>AND(Table1689106[[#This Row],[Measured Value]]&gt;E1013,E1013&lt;E1012,E1012&gt;E1011,E1011&lt;E1010,E1010&gt;E1009,E1009&lt;E1008,E1008&gt;E1007,E1007&lt;E1006,E1006&gt;E1005,E1005&lt;E1004,E1004&gt;E1003,E1003&lt;E1002,E1002&gt;E1001)</f>
        <v>0</v>
      </c>
      <c r="T1014" s="3" t="b">
        <f>AND(Table1689106[[#This Row],[Measured Value]]&lt;F1013,F1013&gt;F1012,F1012&lt;F1011,F1011&gt;F1010,F1010&lt;F1009,F1009&gt;F1008,F1008&lt;F1007,F1007&gt;F1006,F1006&lt;F1005,F1005&gt;F1004,F1004&lt;F1003,F1003&gt;F1002,F1002&lt;F1001)</f>
        <v>0</v>
      </c>
    </row>
    <row r="1015" spans="1:20" x14ac:dyDescent="0.25">
      <c r="A1015" s="2">
        <v>43409</v>
      </c>
      <c r="B1015" s="17">
        <v>1045</v>
      </c>
      <c r="C1015" s="21" t="s">
        <v>35</v>
      </c>
      <c r="D1015" s="25">
        <v>3.51</v>
      </c>
      <c r="E1015" s="22">
        <f>'[1]pH meter #2__083118AM'!$O$2</f>
        <v>3.5073563535911592</v>
      </c>
      <c r="F10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43409.447916666664</v>
      </c>
      <c r="G1015" s="6">
        <f>Table1689106[[#This Row],[Mean Value]]+$V$2</f>
        <v>3.527303060242065</v>
      </c>
      <c r="H1015" s="6">
        <f>Table1689106[[#This Row],[Mean Value]]-$V$2</f>
        <v>3.4874096469402533</v>
      </c>
      <c r="I1015" s="26">
        <f>Table1689106[[#This Row],[Mean Value]]+$W$2</f>
        <v>3.5472497668929703</v>
      </c>
      <c r="J1015" s="26">
        <f>Table1689106[[#This Row],[Mean Value]]-($W$2)</f>
        <v>3.467462940289348</v>
      </c>
      <c r="K1015" s="8">
        <f>Table1689106[[#This Row],[Mean Value]]+$X$2</f>
        <v>3.5671964735438761</v>
      </c>
      <c r="L1015" s="9">
        <f>Table1689106[[#This Row],[Mean Value]]-$X$2</f>
        <v>3.4475162336384422</v>
      </c>
      <c r="M1015" s="23" t="str">
        <f t="array" ref="M1015">IF(OR(D1015&lt;$AF$2, D1015&gt;$AE$2), "Yes", "No")</f>
        <v>No</v>
      </c>
      <c r="N1015" s="3"/>
      <c r="O1015" s="3" t="b">
        <f>AND(Table1689106[[#This Row],[Measured Value]]&gt;Table1689106[[#This Row],[Mean Value]],D1014&gt;E1014,D1013&gt;E1013,D1012&gt;E1012,D1011&gt;E1011,D1010&gt;E1010,D1009&gt;E1009,D1008&gt;E1008)</f>
        <v>1</v>
      </c>
      <c r="P1015" s="3" t="b">
        <f>AND(Table1689106[[#This Row],[Measured Value]]&lt;Table1689106[[#This Row],[Mean Value]],D1014&lt;E1014,D1013&lt;E1013,D1012&lt;E1012,D1011&lt;E1011,D1010&lt;E1010,D1009&lt;E1009,D1008&lt;E1008)</f>
        <v>0</v>
      </c>
      <c r="Q1015" s="3" t="b">
        <f>AND(Table1689106[[#This Row],[Measured Value]]&gt;E1014,E1014&gt;E1013,E1013&gt;E1012,E1012&gt;E1011,E1011&gt;E1010)</f>
        <v>0</v>
      </c>
      <c r="R1015" s="3" t="b">
        <f>AND(Table1689106[[#This Row],[Measured Value]]&lt;E1014,E1014&lt;E1013,E1013&lt;E1012,E1012&lt;E1011,E1011&lt;E1010)</f>
        <v>0</v>
      </c>
      <c r="S1015" s="3" t="b">
        <f>AND(Table1689106[[#This Row],[Measured Value]]&gt;E1014,E1014&lt;E1013,E1013&gt;E1012,E1012&lt;E1011,E1011&gt;E1010,E1010&lt;E1009,E1009&gt;E1008,E1008&lt;E1007,E1007&gt;E1006,E1006&lt;E1005,E1005&gt;E1004,E1004&lt;E1003,E1003&gt;E1002)</f>
        <v>0</v>
      </c>
      <c r="T1015" s="3" t="b">
        <f>AND(Table1689106[[#This Row],[Measured Value]]&lt;F1014,F1014&gt;F1013,F1013&lt;F1012,F1012&gt;F1011,F1011&lt;F1010,F1010&gt;F1009,F1009&lt;F1008,F1008&gt;F1007,F1007&lt;F1006,F1006&gt;F1005,F1005&lt;F1004,F1004&gt;F1003,F1003&lt;F1002)</f>
        <v>0</v>
      </c>
    </row>
    <row r="1016" spans="1:20" x14ac:dyDescent="0.25">
      <c r="A1016" s="2">
        <v>43409</v>
      </c>
      <c r="B1016" s="17">
        <v>1100</v>
      </c>
      <c r="C1016" s="21" t="s">
        <v>31</v>
      </c>
      <c r="D1016" s="25">
        <v>3.51</v>
      </c>
      <c r="E1016" s="22">
        <f>'[1]pH meter #2__083118AM'!$O$2</f>
        <v>3.5073563535911592</v>
      </c>
      <c r="F10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43409.458333333336</v>
      </c>
      <c r="G1016" s="6">
        <f>Table1689106[[#This Row],[Mean Value]]+$V$2</f>
        <v>3.527303060242065</v>
      </c>
      <c r="H1016" s="6">
        <f>Table1689106[[#This Row],[Mean Value]]-$V$2</f>
        <v>3.4874096469402533</v>
      </c>
      <c r="I1016" s="26">
        <f>Table1689106[[#This Row],[Mean Value]]+$W$2</f>
        <v>3.5472497668929703</v>
      </c>
      <c r="J1016" s="26">
        <f>Table1689106[[#This Row],[Mean Value]]-($W$2)</f>
        <v>3.467462940289348</v>
      </c>
      <c r="K1016" s="8">
        <f>Table1689106[[#This Row],[Mean Value]]+$X$2</f>
        <v>3.5671964735438761</v>
      </c>
      <c r="L1016" s="9">
        <f>Table1689106[[#This Row],[Mean Value]]-$X$2</f>
        <v>3.4475162336384422</v>
      </c>
      <c r="M1016" s="23" t="str">
        <f t="array" ref="M1016">IF(OR(D1016&lt;$AF$2, D1016&gt;$AE$2), "Yes", "No")</f>
        <v>No</v>
      </c>
      <c r="N1016" s="3"/>
      <c r="O1016" s="3" t="b">
        <f>AND(Table1689106[[#This Row],[Measured Value]]&gt;Table1689106[[#This Row],[Mean Value]],D1015&gt;E1015,D1014&gt;E1014,D1013&gt;E1013,D1012&gt;E1012,D1011&gt;E1011,D1010&gt;E1010,D1009&gt;E1009)</f>
        <v>1</v>
      </c>
      <c r="P1016" s="3" t="b">
        <f>AND(Table1689106[[#This Row],[Measured Value]]&lt;Table1689106[[#This Row],[Mean Value]],D1015&lt;E1015,D1014&lt;E1014,D1013&lt;E1013,D1012&lt;E1012,D1011&lt;E1011,D1010&lt;E1010,D1009&lt;E1009)</f>
        <v>0</v>
      </c>
      <c r="Q1016" s="3" t="b">
        <f>AND(Table1689106[[#This Row],[Measured Value]]&gt;E1015,E1015&gt;E1014,E1014&gt;E1013,E1013&gt;E1012,E1012&gt;E1011)</f>
        <v>0</v>
      </c>
      <c r="R1016" s="3" t="b">
        <f>AND(Table1689106[[#This Row],[Measured Value]]&lt;E1015,E1015&lt;E1014,E1014&lt;E1013,E1013&lt;E1012,E1012&lt;E1011)</f>
        <v>0</v>
      </c>
      <c r="S1016" s="3" t="b">
        <f>AND(Table1689106[[#This Row],[Measured Value]]&gt;E1015,E1015&lt;E1014,E1014&gt;E1013,E1013&lt;E1012,E1012&gt;E1011,E1011&lt;E1010,E1010&gt;E1009,E1009&lt;E1008,E1008&gt;E1007,E1007&lt;E1006,E1006&gt;E1005,E1005&lt;E1004,E1004&gt;E1003)</f>
        <v>0</v>
      </c>
      <c r="T1016" s="3" t="b">
        <f>AND(Table1689106[[#This Row],[Measured Value]]&lt;F1015,F1015&gt;F1014,F1014&lt;F1013,F1013&gt;F1012,F1012&lt;F1011,F1011&gt;F1010,F1010&lt;F1009,F1009&gt;F1008,F1008&lt;F1007,F1007&gt;F1006,F1006&lt;F1005,F1005&gt;F1004,F1004&lt;F1003)</f>
        <v>0</v>
      </c>
    </row>
    <row r="1017" spans="1:20" x14ac:dyDescent="0.25">
      <c r="A1017" s="2">
        <v>43409</v>
      </c>
      <c r="B1017" s="17">
        <v>1115</v>
      </c>
      <c r="C1017" s="21" t="s">
        <v>39</v>
      </c>
      <c r="D1017" s="25">
        <v>3.45</v>
      </c>
      <c r="E1017" s="22">
        <f>'[1]pH meter #2__083118AM'!$O$2</f>
        <v>3.5073563535911592</v>
      </c>
      <c r="F10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43409.46875</v>
      </c>
      <c r="G1017" s="6">
        <f>Table1689106[[#This Row],[Mean Value]]+$V$2</f>
        <v>3.527303060242065</v>
      </c>
      <c r="H1017" s="6">
        <f>Table1689106[[#This Row],[Mean Value]]-$V$2</f>
        <v>3.4874096469402533</v>
      </c>
      <c r="I1017" s="26">
        <f>Table1689106[[#This Row],[Mean Value]]+$W$2</f>
        <v>3.5472497668929703</v>
      </c>
      <c r="J1017" s="26">
        <f>Table1689106[[#This Row],[Mean Value]]-($W$2)</f>
        <v>3.467462940289348</v>
      </c>
      <c r="K1017" s="8">
        <f>Table1689106[[#This Row],[Mean Value]]+$X$2</f>
        <v>3.5671964735438761</v>
      </c>
      <c r="L1017" s="9">
        <f>Table1689106[[#This Row],[Mean Value]]-$X$2</f>
        <v>3.4475162336384422</v>
      </c>
      <c r="M1017" s="23" t="str">
        <f t="array" ref="M1017">IF(OR(D1017&lt;$AF$2, D1017&gt;$AE$2), "Yes", "No")</f>
        <v>No</v>
      </c>
      <c r="N1017" s="3"/>
      <c r="O1017" s="3" t="b">
        <f>AND(Table1689106[[#This Row],[Measured Value]]&gt;Table1689106[[#This Row],[Mean Value]],D1016&gt;E1016,D1015&gt;E1015,D1014&gt;E1014,D1013&gt;E1013,D1012&gt;E1012,D1011&gt;E1011,D1010&gt;E1010)</f>
        <v>0</v>
      </c>
      <c r="P1017" s="3" t="b">
        <f>AND(Table1689106[[#This Row],[Measured Value]]&lt;Table1689106[[#This Row],[Mean Value]],D1016&lt;E1016,D1015&lt;E1015,D1014&lt;E1014,D1013&lt;E1013,D1012&lt;E1012,D1011&lt;E1011,D1010&lt;E1010)</f>
        <v>0</v>
      </c>
      <c r="Q1017" s="3" t="b">
        <f>AND(Table1689106[[#This Row],[Measured Value]]&gt;E1016,E1016&gt;E1015,E1015&gt;E1014,E1014&gt;E1013,E1013&gt;E1012)</f>
        <v>0</v>
      </c>
      <c r="R1017" s="3" t="b">
        <f>AND(Table1689106[[#This Row],[Measured Value]]&lt;E1016,E1016&lt;E1015,E1015&lt;E1014,E1014&lt;E1013,E1013&lt;E1012)</f>
        <v>0</v>
      </c>
      <c r="S1017" s="3" t="b">
        <f>AND(Table1689106[[#This Row],[Measured Value]]&gt;E1016,E1016&lt;E1015,E1015&gt;E1014,E1014&lt;E1013,E1013&gt;E1012,E1012&lt;E1011,E1011&gt;E1010,E1010&lt;E1009,E1009&gt;E1008,E1008&lt;E1007,E1007&gt;E1006,E1006&lt;E1005,E1005&gt;E1004)</f>
        <v>0</v>
      </c>
      <c r="T1017" s="3" t="b">
        <f>AND(Table1689106[[#This Row],[Measured Value]]&lt;F1016,F1016&gt;F1015,F1015&lt;F1014,F1014&gt;F1013,F1013&lt;F1012,F1012&gt;F1011,F1011&lt;F1010,F1010&gt;F1009,F1009&lt;F1008,F1008&gt;F1007,F1007&lt;F1006,F1006&gt;F1005,F1005&lt;F1004)</f>
        <v>0</v>
      </c>
    </row>
    <row r="1018" spans="1:20" x14ac:dyDescent="0.25">
      <c r="A1018" s="2">
        <v>43409</v>
      </c>
      <c r="B1018" s="17">
        <v>1200</v>
      </c>
      <c r="C1018" s="21" t="s">
        <v>39</v>
      </c>
      <c r="D1018" s="25">
        <v>3.51</v>
      </c>
      <c r="E1018" s="22">
        <f>'[1]pH meter #2__083118AM'!$O$2</f>
        <v>3.5073563535911592</v>
      </c>
      <c r="F10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</v>
      </c>
      <c r="G1018" s="6">
        <f>Table1689106[[#This Row],[Mean Value]]+$V$2</f>
        <v>3.527303060242065</v>
      </c>
      <c r="H1018" s="6">
        <f>Table1689106[[#This Row],[Mean Value]]-$V$2</f>
        <v>3.4874096469402533</v>
      </c>
      <c r="I1018" s="26">
        <f>Table1689106[[#This Row],[Mean Value]]+$W$2</f>
        <v>3.5472497668929703</v>
      </c>
      <c r="J1018" s="26">
        <f>Table1689106[[#This Row],[Mean Value]]-($W$2)</f>
        <v>3.467462940289348</v>
      </c>
      <c r="K1018" s="8">
        <f>Table1689106[[#This Row],[Mean Value]]+$X$2</f>
        <v>3.5671964735438761</v>
      </c>
      <c r="L1018" s="9">
        <f>Table1689106[[#This Row],[Mean Value]]-$X$2</f>
        <v>3.4475162336384422</v>
      </c>
      <c r="M1018" s="23" t="str">
        <f t="array" ref="M1018">IF(OR(D1018&lt;$AF$2, D1018&gt;$AE$2), "Yes", "No")</f>
        <v>No</v>
      </c>
      <c r="N1018" s="3"/>
      <c r="O1018" s="3" t="b">
        <f>AND(Table1689106[[#This Row],[Measured Value]]&gt;Table1689106[[#This Row],[Mean Value]],D1017&gt;E1017,D1016&gt;E1016,D1015&gt;E1015,D1014&gt;E1014,D1013&gt;E1013,D1012&gt;E1012,D1011&gt;E1011)</f>
        <v>0</v>
      </c>
      <c r="P1018" s="3" t="b">
        <f>AND(Table1689106[[#This Row],[Measured Value]]&lt;Table1689106[[#This Row],[Mean Value]],D1017&lt;E1017,D1016&lt;E1016,D1015&lt;E1015,D1014&lt;E1014,D1013&lt;E1013,D1012&lt;E1012,D1011&lt;E1011)</f>
        <v>0</v>
      </c>
      <c r="Q1018" s="3" t="b">
        <f>AND(Table1689106[[#This Row],[Measured Value]]&gt;E1017,E1017&gt;E1016,E1016&gt;E1015,E1015&gt;E1014,E1014&gt;E1013)</f>
        <v>0</v>
      </c>
      <c r="R1018" s="3" t="b">
        <f>AND(Table1689106[[#This Row],[Measured Value]]&lt;E1017,E1017&lt;E1016,E1016&lt;E1015,E1015&lt;E1014,E1014&lt;E1013)</f>
        <v>0</v>
      </c>
      <c r="S1018" s="3" t="b">
        <f>AND(Table1689106[[#This Row],[Measured Value]]&gt;E1017,E1017&lt;E1016,E1016&gt;E1015,E1015&lt;E1014,E1014&gt;E1013,E1013&lt;E1012,E1012&gt;E1011,E1011&lt;E1010,E1010&gt;E1009,E1009&lt;E1008,E1008&gt;E1007,E1007&lt;E1006,E1006&gt;E1005)</f>
        <v>0</v>
      </c>
      <c r="T1018" s="3" t="b">
        <f>AND(Table1689106[[#This Row],[Measured Value]]&lt;F1017,F1017&gt;F1016,F1016&lt;F1015,F1015&gt;F1014,F1014&lt;F1013,F1013&gt;F1012,F1012&lt;F1011,F1011&gt;F1010,F1010&lt;F1009,F1009&gt;F1008,F1008&lt;F1007,F1007&gt;F1006,F1006&lt;F1005)</f>
        <v>0</v>
      </c>
    </row>
    <row r="1019" spans="1:20" x14ac:dyDescent="0.25">
      <c r="A1019" s="2">
        <v>43409</v>
      </c>
      <c r="B1019" s="17">
        <v>1209</v>
      </c>
      <c r="C1019" s="21" t="s">
        <v>26</v>
      </c>
      <c r="D1019" s="25">
        <v>3.51</v>
      </c>
      <c r="E1019" s="22">
        <f>'[1]pH meter #2__083118AM'!$O$2</f>
        <v>3.5073563535911592</v>
      </c>
      <c r="F10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43409.506249999999</v>
      </c>
      <c r="G1019" s="6">
        <f>Table1689106[[#This Row],[Mean Value]]+$V$2</f>
        <v>3.527303060242065</v>
      </c>
      <c r="H1019" s="6">
        <f>Table1689106[[#This Row],[Mean Value]]-$V$2</f>
        <v>3.4874096469402533</v>
      </c>
      <c r="I1019" s="26">
        <f>Table1689106[[#This Row],[Mean Value]]+$W$2</f>
        <v>3.5472497668929703</v>
      </c>
      <c r="J1019" s="26">
        <f>Table1689106[[#This Row],[Mean Value]]-($W$2)</f>
        <v>3.467462940289348</v>
      </c>
      <c r="K1019" s="8">
        <f>Table1689106[[#This Row],[Mean Value]]+$X$2</f>
        <v>3.5671964735438761</v>
      </c>
      <c r="L1019" s="9">
        <f>Table1689106[[#This Row],[Mean Value]]-$X$2</f>
        <v>3.4475162336384422</v>
      </c>
      <c r="M1019" s="23" t="str">
        <f t="array" ref="M1019">IF(OR(D1019&lt;$AF$2, D1019&gt;$AE$2), "Yes", "No")</f>
        <v>No</v>
      </c>
      <c r="N1019" s="3"/>
      <c r="O1019" s="3" t="b">
        <f>AND(Table1689106[[#This Row],[Measured Value]]&gt;Table1689106[[#This Row],[Mean Value]],D1018&gt;E1018,D1017&gt;E1017,D1016&gt;E1016,D1015&gt;E1015,D1014&gt;E1014,D1013&gt;E1013,D1012&gt;E1012)</f>
        <v>0</v>
      </c>
      <c r="P1019" s="3" t="b">
        <f>AND(Table1689106[[#This Row],[Measured Value]]&lt;Table1689106[[#This Row],[Mean Value]],D1018&lt;E1018,D1017&lt;E1017,D1016&lt;E1016,D1015&lt;E1015,D1014&lt;E1014,D1013&lt;E1013,D1012&lt;E1012)</f>
        <v>0</v>
      </c>
      <c r="Q1019" s="3" t="b">
        <f>AND(Table1689106[[#This Row],[Measured Value]]&gt;E1018,E1018&gt;E1017,E1017&gt;E1016,E1016&gt;E1015,E1015&gt;E1014)</f>
        <v>0</v>
      </c>
      <c r="R1019" s="3" t="b">
        <f>AND(Table1689106[[#This Row],[Measured Value]]&lt;E1018,E1018&lt;E1017,E1017&lt;E1016,E1016&lt;E1015,E1015&lt;E1014)</f>
        <v>0</v>
      </c>
      <c r="S1019" s="3" t="b">
        <f>AND(Table1689106[[#This Row],[Measured Value]]&gt;E1018,E1018&lt;E1017,E1017&gt;E1016,E1016&lt;E1015,E1015&gt;E1014,E1014&lt;E1013,E1013&gt;E1012,E1012&lt;E1011,E1011&gt;E1010,E1010&lt;E1009,E1009&gt;E1008,E1008&lt;E1007,E1007&gt;E1006)</f>
        <v>0</v>
      </c>
      <c r="T1019" s="3" t="b">
        <f>AND(Table1689106[[#This Row],[Measured Value]]&lt;F1018,F1018&gt;F1017,F1017&lt;F1016,F1016&gt;F1015,F1015&lt;F1014,F1014&gt;F1013,F1013&lt;F1012,F1012&gt;F1011,F1011&lt;F1010,F1010&gt;F1009,F1009&lt;F1008,F1008&gt;F1007,F1007&lt;F1006)</f>
        <v>0</v>
      </c>
    </row>
    <row r="1020" spans="1:20" x14ac:dyDescent="0.25">
      <c r="A1020" s="2">
        <v>43409</v>
      </c>
      <c r="B1020" s="17">
        <v>1334</v>
      </c>
      <c r="C1020" s="21" t="s">
        <v>31</v>
      </c>
      <c r="D1020" s="25">
        <v>3.5</v>
      </c>
      <c r="E1020" s="22">
        <f>'[1]pH meter #2__083118AM'!$O$2</f>
        <v>3.5073563535911592</v>
      </c>
      <c r="F10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43409.56527777778</v>
      </c>
      <c r="G1020" s="6">
        <f>Table1689106[[#This Row],[Mean Value]]+$V$2</f>
        <v>3.527303060242065</v>
      </c>
      <c r="H1020" s="6">
        <f>Table1689106[[#This Row],[Mean Value]]-$V$2</f>
        <v>3.4874096469402533</v>
      </c>
      <c r="I1020" s="26">
        <f>Table1689106[[#This Row],[Mean Value]]+$W$2</f>
        <v>3.5472497668929703</v>
      </c>
      <c r="J1020" s="26">
        <f>Table1689106[[#This Row],[Mean Value]]-($W$2)</f>
        <v>3.467462940289348</v>
      </c>
      <c r="K1020" s="8">
        <f>Table1689106[[#This Row],[Mean Value]]+$X$2</f>
        <v>3.5671964735438761</v>
      </c>
      <c r="L1020" s="9">
        <f>Table1689106[[#This Row],[Mean Value]]-$X$2</f>
        <v>3.4475162336384422</v>
      </c>
      <c r="M1020" s="23" t="str">
        <f t="array" ref="M1020">IF(OR(D1020&lt;$AF$2, D1020&gt;$AE$2), "Yes", "No")</f>
        <v>No</v>
      </c>
      <c r="N1020" s="3"/>
      <c r="O1020" s="3" t="b">
        <f>AND(Table1689106[[#This Row],[Measured Value]]&gt;Table1689106[[#This Row],[Mean Value]],D1019&gt;E1019,D1018&gt;E1018,D1017&gt;E1017,D1016&gt;E1016,D1015&gt;E1015,D1014&gt;E1014,D1013&gt;E1013)</f>
        <v>0</v>
      </c>
      <c r="P1020" s="3" t="b">
        <f>AND(Table1689106[[#This Row],[Measured Value]]&lt;Table1689106[[#This Row],[Mean Value]],D1019&lt;E1019,D1018&lt;E1018,D1017&lt;E1017,D1016&lt;E1016,D1015&lt;E1015,D1014&lt;E1014,D1013&lt;E1013)</f>
        <v>0</v>
      </c>
      <c r="Q1020" s="3" t="b">
        <f>AND(Table1689106[[#This Row],[Measured Value]]&gt;E1019,E1019&gt;E1018,E1018&gt;E1017,E1017&gt;E1016,E1016&gt;E1015)</f>
        <v>0</v>
      </c>
      <c r="R1020" s="3" t="b">
        <f>AND(Table1689106[[#This Row],[Measured Value]]&lt;E1019,E1019&lt;E1018,E1018&lt;E1017,E1017&lt;E1016,E1016&lt;E1015)</f>
        <v>0</v>
      </c>
      <c r="S1020" s="3" t="b">
        <f>AND(Table1689106[[#This Row],[Measured Value]]&gt;E1019,E1019&lt;E1018,E1018&gt;E1017,E1017&lt;E1016,E1016&gt;E1015,E1015&lt;E1014,E1014&gt;E1013,E1013&lt;E1012,E1012&gt;E1011,E1011&lt;E1010,E1010&gt;E1009,E1009&lt;E1008,E1008&gt;E1007)</f>
        <v>0</v>
      </c>
      <c r="T1020" s="3" t="b">
        <f>AND(Table1689106[[#This Row],[Measured Value]]&lt;F1019,F1019&gt;F1018,F1018&lt;F1017,F1017&gt;F1016,F1016&lt;F1015,F1015&gt;F1014,F1014&lt;F1013,F1013&gt;F1012,F1012&lt;F1011,F1011&gt;F1010,F1010&lt;F1009,F1009&gt;F1008,F1008&lt;F1007)</f>
        <v>0</v>
      </c>
    </row>
    <row r="1021" spans="1:20" x14ac:dyDescent="0.25">
      <c r="A1021" s="2">
        <v>43409</v>
      </c>
      <c r="B1021" s="17">
        <v>1353</v>
      </c>
      <c r="C1021" s="21" t="s">
        <v>26</v>
      </c>
      <c r="D1021" s="25">
        <v>3.49</v>
      </c>
      <c r="E1021" s="22">
        <f>'[1]pH meter #2__083118AM'!$O$2</f>
        <v>3.5073563535911592</v>
      </c>
      <c r="F10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43409.578472222223</v>
      </c>
      <c r="G1021" s="6">
        <f>Table1689106[[#This Row],[Mean Value]]+$V$2</f>
        <v>3.527303060242065</v>
      </c>
      <c r="H1021" s="6">
        <f>Table1689106[[#This Row],[Mean Value]]-$V$2</f>
        <v>3.4874096469402533</v>
      </c>
      <c r="I1021" s="26">
        <f>Table1689106[[#This Row],[Mean Value]]+$W$2</f>
        <v>3.5472497668929703</v>
      </c>
      <c r="J1021" s="26">
        <f>Table1689106[[#This Row],[Mean Value]]-($W$2)</f>
        <v>3.467462940289348</v>
      </c>
      <c r="K1021" s="8">
        <f>Table1689106[[#This Row],[Mean Value]]+$X$2</f>
        <v>3.5671964735438761</v>
      </c>
      <c r="L1021" s="9">
        <f>Table1689106[[#This Row],[Mean Value]]-$X$2</f>
        <v>3.4475162336384422</v>
      </c>
      <c r="M1021" s="23" t="str">
        <f t="array" ref="M1021">IF(OR(D1021&lt;$AF$2, D1021&gt;$AE$2), "Yes", "No")</f>
        <v>No</v>
      </c>
      <c r="N1021" s="3"/>
      <c r="O1021" s="3" t="b">
        <f>AND(Table1689106[[#This Row],[Measured Value]]&gt;Table1689106[[#This Row],[Mean Value]],D1020&gt;E1020,D1019&gt;E1019,D1018&gt;E1018,D1017&gt;E1017,D1016&gt;E1016,D1015&gt;E1015,D1014&gt;E1014)</f>
        <v>0</v>
      </c>
      <c r="P1021" s="3" t="b">
        <f>AND(Table1689106[[#This Row],[Measured Value]]&lt;Table1689106[[#This Row],[Mean Value]],D1020&lt;E1020,D1019&lt;E1019,D1018&lt;E1018,D1017&lt;E1017,D1016&lt;E1016,D1015&lt;E1015,D1014&lt;E1014)</f>
        <v>0</v>
      </c>
      <c r="Q1021" s="3" t="b">
        <f>AND(Table1689106[[#This Row],[Measured Value]]&gt;E1020,E1020&gt;E1019,E1019&gt;E1018,E1018&gt;E1017,E1017&gt;E1016)</f>
        <v>0</v>
      </c>
      <c r="R1021" s="3" t="b">
        <f>AND(Table1689106[[#This Row],[Measured Value]]&lt;E1020,E1020&lt;E1019,E1019&lt;E1018,E1018&lt;E1017,E1017&lt;E1016)</f>
        <v>0</v>
      </c>
      <c r="S1021" s="3" t="b">
        <f>AND(Table1689106[[#This Row],[Measured Value]]&gt;E1020,E1020&lt;E1019,E1019&gt;E1018,E1018&lt;E1017,E1017&gt;E1016,E1016&lt;E1015,E1015&gt;E1014,E1014&lt;E1013,E1013&gt;E1012,E1012&lt;E1011,E1011&gt;E1010,E1010&lt;E1009,E1009&gt;E1008)</f>
        <v>0</v>
      </c>
      <c r="T1021" s="3" t="b">
        <f>AND(Table1689106[[#This Row],[Measured Value]]&lt;F1020,F1020&gt;F1019,F1019&lt;F1018,F1018&gt;F1017,F1017&lt;F1016,F1016&gt;F1015,F1015&lt;F1014,F1014&gt;F1013,F1013&lt;F1012,F1012&gt;F1011,F1011&lt;F1010,F1010&gt;F1009,F1009&lt;F1008)</f>
        <v>0</v>
      </c>
    </row>
    <row r="1022" spans="1:20" x14ac:dyDescent="0.25">
      <c r="A1022" s="2">
        <v>43409</v>
      </c>
      <c r="B1022" s="17">
        <v>1420</v>
      </c>
      <c r="C1022" s="21" t="s">
        <v>42</v>
      </c>
      <c r="D1022" s="25">
        <v>3.5</v>
      </c>
      <c r="E1022" s="22">
        <f>'[1]pH meter #2__083118AM'!$O$2</f>
        <v>3.5073563535911592</v>
      </c>
      <c r="F10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43409.597222222219</v>
      </c>
      <c r="G1022" s="6">
        <f>Table1689106[[#This Row],[Mean Value]]+$V$2</f>
        <v>3.527303060242065</v>
      </c>
      <c r="H1022" s="6">
        <f>Table1689106[[#This Row],[Mean Value]]-$V$2</f>
        <v>3.4874096469402533</v>
      </c>
      <c r="I1022" s="26">
        <f>Table1689106[[#This Row],[Mean Value]]+$W$2</f>
        <v>3.5472497668929703</v>
      </c>
      <c r="J1022" s="26">
        <f>Table1689106[[#This Row],[Mean Value]]-($W$2)</f>
        <v>3.467462940289348</v>
      </c>
      <c r="K1022" s="8">
        <f>Table1689106[[#This Row],[Mean Value]]+$X$2</f>
        <v>3.5671964735438761</v>
      </c>
      <c r="L1022" s="9">
        <f>Table1689106[[#This Row],[Mean Value]]-$X$2</f>
        <v>3.4475162336384422</v>
      </c>
      <c r="M1022" s="23" t="str">
        <f t="array" ref="M1022">IF(OR(D1022&lt;$AF$2, D1022&gt;$AE$2), "Yes", "No")</f>
        <v>No</v>
      </c>
      <c r="N1022" s="3"/>
      <c r="O1022" s="3" t="b">
        <f>AND(Table1689106[[#This Row],[Measured Value]]&gt;Table1689106[[#This Row],[Mean Value]],D1021&gt;E1021,D1020&gt;E1020,D1019&gt;E1019,D1018&gt;E1018,D1017&gt;E1017,D1016&gt;E1016,D1015&gt;E1015)</f>
        <v>0</v>
      </c>
      <c r="P1022" s="3" t="b">
        <f>AND(Table1689106[[#This Row],[Measured Value]]&lt;Table1689106[[#This Row],[Mean Value]],D1021&lt;E1021,D1020&lt;E1020,D1019&lt;E1019,D1018&lt;E1018,D1017&lt;E1017,D1016&lt;E1016,D1015&lt;E1015)</f>
        <v>0</v>
      </c>
      <c r="Q1022" s="3" t="b">
        <f>AND(Table1689106[[#This Row],[Measured Value]]&gt;E1021,E1021&gt;E1020,E1020&gt;E1019,E1019&gt;E1018,E1018&gt;E1017)</f>
        <v>0</v>
      </c>
      <c r="R1022" s="3" t="b">
        <f>AND(Table1689106[[#This Row],[Measured Value]]&lt;E1021,E1021&lt;E1020,E1020&lt;E1019,E1019&lt;E1018,E1018&lt;E1017)</f>
        <v>0</v>
      </c>
      <c r="S1022" s="3" t="b">
        <f>AND(Table1689106[[#This Row],[Measured Value]]&gt;E1021,E1021&lt;E1020,E1020&gt;E1019,E1019&lt;E1018,E1018&gt;E1017,E1017&lt;E1016,E1016&gt;E1015,E1015&lt;E1014,E1014&gt;E1013,E1013&lt;E1012,E1012&gt;E1011,E1011&lt;E1010,E1010&gt;E1009)</f>
        <v>0</v>
      </c>
      <c r="T1022" s="3" t="b">
        <f>AND(Table1689106[[#This Row],[Measured Value]]&lt;F1021,F1021&gt;F1020,F1020&lt;F1019,F1019&gt;F1018,F1018&lt;F1017,F1017&gt;F1016,F1016&lt;F1015,F1015&gt;F1014,F1014&lt;F1013,F1013&gt;F1012,F1012&lt;F1011,F1011&gt;F1010,F1010&lt;F1009)</f>
        <v>0</v>
      </c>
    </row>
    <row r="1023" spans="1:20" x14ac:dyDescent="0.25">
      <c r="A1023" s="2">
        <v>43409</v>
      </c>
      <c r="B1023" s="17">
        <v>1430</v>
      </c>
      <c r="C1023" s="21" t="s">
        <v>42</v>
      </c>
      <c r="D1023" s="25">
        <v>3.49</v>
      </c>
      <c r="E1023" s="22">
        <f>'[1]pH meter #2__083118AM'!$O$2</f>
        <v>3.5073563535911592</v>
      </c>
      <c r="F10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43409.604166666664</v>
      </c>
      <c r="G1023" s="6">
        <f>Table1689106[[#This Row],[Mean Value]]+$V$2</f>
        <v>3.527303060242065</v>
      </c>
      <c r="H1023" s="6">
        <f>Table1689106[[#This Row],[Mean Value]]-$V$2</f>
        <v>3.4874096469402533</v>
      </c>
      <c r="I1023" s="26">
        <f>Table1689106[[#This Row],[Mean Value]]+$W$2</f>
        <v>3.5472497668929703</v>
      </c>
      <c r="J1023" s="26">
        <f>Table1689106[[#This Row],[Mean Value]]-($W$2)</f>
        <v>3.467462940289348</v>
      </c>
      <c r="K1023" s="8">
        <f>Table1689106[[#This Row],[Mean Value]]+$X$2</f>
        <v>3.5671964735438761</v>
      </c>
      <c r="L1023" s="9">
        <f>Table1689106[[#This Row],[Mean Value]]-$X$2</f>
        <v>3.4475162336384422</v>
      </c>
      <c r="M1023" s="23" t="str">
        <f t="array" ref="M1023">IF(OR(D1023&lt;$AF$2, D1023&gt;$AE$2), "Yes", "No")</f>
        <v>No</v>
      </c>
      <c r="N1023" s="3"/>
      <c r="O1023" s="3" t="b">
        <f>AND(Table1689106[[#This Row],[Measured Value]]&gt;Table1689106[[#This Row],[Mean Value]],D1022&gt;E1022,D1021&gt;E1021,D1020&gt;E1020,D1019&gt;E1019,D1018&gt;E1018,D1017&gt;E1017,D1016&gt;E1016)</f>
        <v>0</v>
      </c>
      <c r="P1023" s="3" t="b">
        <f>AND(Table1689106[[#This Row],[Measured Value]]&lt;Table1689106[[#This Row],[Mean Value]],D1022&lt;E1022,D1021&lt;E1021,D1020&lt;E1020,D1019&lt;E1019,D1018&lt;E1018,D1017&lt;E1017,D1016&lt;E1016)</f>
        <v>0</v>
      </c>
      <c r="Q1023" s="3" t="b">
        <f>AND(Table1689106[[#This Row],[Measured Value]]&gt;E1022,E1022&gt;E1021,E1021&gt;E1020,E1020&gt;E1019,E1019&gt;E1018)</f>
        <v>0</v>
      </c>
      <c r="R1023" s="3" t="b">
        <f>AND(Table1689106[[#This Row],[Measured Value]]&lt;E1022,E1022&lt;E1021,E1021&lt;E1020,E1020&lt;E1019,E1019&lt;E1018)</f>
        <v>0</v>
      </c>
      <c r="S1023" s="3" t="b">
        <f>AND(Table1689106[[#This Row],[Measured Value]]&gt;E1022,E1022&lt;E1021,E1021&gt;E1020,E1020&lt;E1019,E1019&gt;E1018,E1018&lt;E1017,E1017&gt;E1016,E1016&lt;E1015,E1015&gt;E1014,E1014&lt;E1013,E1013&gt;E1012,E1012&lt;E1011,E1011&gt;E1010)</f>
        <v>0</v>
      </c>
      <c r="T1023" s="3" t="b">
        <f>AND(Table1689106[[#This Row],[Measured Value]]&lt;F1022,F1022&gt;F1021,F1021&lt;F1020,F1020&gt;F1019,F1019&lt;F1018,F1018&gt;F1017,F1017&lt;F1016,F1016&gt;F1015,F1015&lt;F1014,F1014&gt;F1013,F1013&lt;F1012,F1012&gt;F1011,F1011&lt;F1010)</f>
        <v>0</v>
      </c>
    </row>
    <row r="1024" spans="1:20" x14ac:dyDescent="0.25">
      <c r="A1024" s="2">
        <v>43409</v>
      </c>
      <c r="B1024" s="17">
        <v>1555</v>
      </c>
      <c r="C1024" s="21" t="s">
        <v>26</v>
      </c>
      <c r="D1024" s="25">
        <v>3.49</v>
      </c>
      <c r="E1024" s="22">
        <f>'[1]pH meter #2__083118AM'!$O$2</f>
        <v>3.5073563535911592</v>
      </c>
      <c r="F10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43409.663194444445</v>
      </c>
      <c r="G1024" s="6">
        <f>Table1689106[[#This Row],[Mean Value]]+$V$2</f>
        <v>3.527303060242065</v>
      </c>
      <c r="H1024" s="6">
        <f>Table1689106[[#This Row],[Mean Value]]-$V$2</f>
        <v>3.4874096469402533</v>
      </c>
      <c r="I1024" s="26">
        <f>Table1689106[[#This Row],[Mean Value]]+$W$2</f>
        <v>3.5472497668929703</v>
      </c>
      <c r="J1024" s="26">
        <f>Table1689106[[#This Row],[Mean Value]]-($W$2)</f>
        <v>3.467462940289348</v>
      </c>
      <c r="K1024" s="8">
        <f>Table1689106[[#This Row],[Mean Value]]+$X$2</f>
        <v>3.5671964735438761</v>
      </c>
      <c r="L1024" s="9">
        <f>Table1689106[[#This Row],[Mean Value]]-$X$2</f>
        <v>3.4475162336384422</v>
      </c>
      <c r="M1024" s="23" t="str">
        <f t="array" ref="M1024">IF(OR(D1024&lt;$AF$2, D1024&gt;$AE$2), "Yes", "No")</f>
        <v>No</v>
      </c>
      <c r="N1024" s="3"/>
      <c r="O1024" s="3" t="b">
        <f>AND(Table1689106[[#This Row],[Measured Value]]&gt;Table1689106[[#This Row],[Mean Value]],D1023&gt;E1023,D1022&gt;E1022,D1021&gt;E1021,D1020&gt;E1020,D1019&gt;E1019,D1018&gt;E1018,D1017&gt;E1017)</f>
        <v>0</v>
      </c>
      <c r="P1024" s="3" t="b">
        <f>AND(Table1689106[[#This Row],[Measured Value]]&lt;Table1689106[[#This Row],[Mean Value]],D1023&lt;E1023,D1022&lt;E1022,D1021&lt;E1021,D1020&lt;E1020,D1019&lt;E1019,D1018&lt;E1018,D1017&lt;E1017)</f>
        <v>0</v>
      </c>
      <c r="Q1024" s="3" t="b">
        <f>AND(Table1689106[[#This Row],[Measured Value]]&gt;E1023,E1023&gt;E1022,E1022&gt;E1021,E1021&gt;E1020,E1020&gt;E1019)</f>
        <v>0</v>
      </c>
      <c r="R1024" s="3" t="b">
        <f>AND(Table1689106[[#This Row],[Measured Value]]&lt;E1023,E1023&lt;E1022,E1022&lt;E1021,E1021&lt;E1020,E1020&lt;E1019)</f>
        <v>0</v>
      </c>
      <c r="S1024" s="3" t="b">
        <f>AND(Table1689106[[#This Row],[Measured Value]]&gt;E1023,E1023&lt;E1022,E1022&gt;E1021,E1021&lt;E1020,E1020&gt;E1019,E1019&lt;E1018,E1018&gt;E1017,E1017&lt;E1016,E1016&gt;E1015,E1015&lt;E1014,E1014&gt;E1013,E1013&lt;E1012,E1012&gt;E1011)</f>
        <v>0</v>
      </c>
      <c r="T1024" s="3" t="b">
        <f>AND(Table1689106[[#This Row],[Measured Value]]&lt;F1023,F1023&gt;F1022,F1022&lt;F1021,F1021&gt;F1020,F1020&lt;F1019,F1019&gt;F1018,F1018&lt;F1017,F1017&gt;F1016,F1016&lt;F1015,F1015&gt;F1014,F1014&lt;F1013,F1013&gt;F1012,F1012&lt;F1011)</f>
        <v>0</v>
      </c>
    </row>
    <row r="1025" spans="1:20" x14ac:dyDescent="0.25">
      <c r="A1025" s="2">
        <v>43409</v>
      </c>
      <c r="B1025" s="17">
        <v>1611</v>
      </c>
      <c r="C1025" s="21" t="s">
        <v>51</v>
      </c>
      <c r="D1025" s="25">
        <v>3.5</v>
      </c>
      <c r="E1025" s="22">
        <f>'[1]pH meter #2__083118AM'!$O$2</f>
        <v>3.5073563535911592</v>
      </c>
      <c r="F10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43409.674305555556</v>
      </c>
      <c r="G1025" s="6">
        <f>Table1689106[[#This Row],[Mean Value]]+$V$2</f>
        <v>3.527303060242065</v>
      </c>
      <c r="H1025" s="6">
        <f>Table1689106[[#This Row],[Mean Value]]-$V$2</f>
        <v>3.4874096469402533</v>
      </c>
      <c r="I1025" s="26">
        <f>Table1689106[[#This Row],[Mean Value]]+$W$2</f>
        <v>3.5472497668929703</v>
      </c>
      <c r="J1025" s="26">
        <f>Table1689106[[#This Row],[Mean Value]]-($W$2)</f>
        <v>3.467462940289348</v>
      </c>
      <c r="K1025" s="8">
        <f>Table1689106[[#This Row],[Mean Value]]+$X$2</f>
        <v>3.5671964735438761</v>
      </c>
      <c r="L1025" s="9">
        <f>Table1689106[[#This Row],[Mean Value]]-$X$2</f>
        <v>3.4475162336384422</v>
      </c>
      <c r="M1025" s="23" t="str">
        <f t="array" ref="M1025">IF(OR(D1025&lt;$AF$2, D1025&gt;$AE$2), "Yes", "No")</f>
        <v>No</v>
      </c>
      <c r="N1025" s="3"/>
      <c r="O1025" s="3" t="b">
        <f>AND(Table1689106[[#This Row],[Measured Value]]&gt;Table1689106[[#This Row],[Mean Value]],D1024&gt;E1024,D1023&gt;E1023,D1022&gt;E1022,D1021&gt;E1021,D1020&gt;E1020,D1019&gt;E1019,D1018&gt;E1018)</f>
        <v>0</v>
      </c>
      <c r="P1025" s="3" t="b">
        <f>AND(Table1689106[[#This Row],[Measured Value]]&lt;Table1689106[[#This Row],[Mean Value]],D1024&lt;E1024,D1023&lt;E1023,D1022&lt;E1022,D1021&lt;E1021,D1020&lt;E1020,D1019&lt;E1019,D1018&lt;E1018)</f>
        <v>0</v>
      </c>
      <c r="Q1025" s="3" t="b">
        <f>AND(Table1689106[[#This Row],[Measured Value]]&gt;E1024,E1024&gt;E1023,E1023&gt;E1022,E1022&gt;E1021,E1021&gt;E1020)</f>
        <v>0</v>
      </c>
      <c r="R1025" s="3" t="b">
        <f>AND(Table1689106[[#This Row],[Measured Value]]&lt;E1024,E1024&lt;E1023,E1023&lt;E1022,E1022&lt;E1021,E1021&lt;E1020)</f>
        <v>0</v>
      </c>
      <c r="S1025" s="3" t="b">
        <f>AND(Table1689106[[#This Row],[Measured Value]]&gt;E1024,E1024&lt;E1023,E1023&gt;E1022,E1022&lt;E1021,E1021&gt;E1020,E1020&lt;E1019,E1019&gt;E1018,E1018&lt;E1017,E1017&gt;E1016,E1016&lt;E1015,E1015&gt;E1014,E1014&lt;E1013,E1013&gt;E1012)</f>
        <v>0</v>
      </c>
      <c r="T1025" s="3" t="b">
        <f>AND(Table1689106[[#This Row],[Measured Value]]&lt;F1024,F1024&gt;F1023,F1023&lt;F1022,F1022&gt;F1021,F1021&lt;F1020,F1020&gt;F1019,F1019&lt;F1018,F1018&gt;F1017,F1017&lt;F1016,F1016&gt;F1015,F1015&lt;F1014,F1014&gt;F1013,F1013&lt;F1012)</f>
        <v>0</v>
      </c>
    </row>
    <row r="1026" spans="1:20" x14ac:dyDescent="0.25">
      <c r="A1026" s="2">
        <v>43409</v>
      </c>
      <c r="B1026" s="17">
        <v>1757</v>
      </c>
      <c r="C1026" s="21" t="s">
        <v>51</v>
      </c>
      <c r="D1026" s="25">
        <v>3.51</v>
      </c>
      <c r="E1026" s="22">
        <f>'[1]pH meter #2__083118AM'!$O$2</f>
        <v>3.5073563535911592</v>
      </c>
      <c r="F10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43409.747916666667</v>
      </c>
      <c r="G1026" s="6">
        <f>Table1689106[[#This Row],[Mean Value]]+$V$2</f>
        <v>3.527303060242065</v>
      </c>
      <c r="H1026" s="6">
        <f>Table1689106[[#This Row],[Mean Value]]-$V$2</f>
        <v>3.4874096469402533</v>
      </c>
      <c r="I1026" s="26">
        <f>Table1689106[[#This Row],[Mean Value]]+$W$2</f>
        <v>3.5472497668929703</v>
      </c>
      <c r="J1026" s="26">
        <f>Table1689106[[#This Row],[Mean Value]]-($W$2)</f>
        <v>3.467462940289348</v>
      </c>
      <c r="K1026" s="8">
        <f>Table1689106[[#This Row],[Mean Value]]+$X$2</f>
        <v>3.5671964735438761</v>
      </c>
      <c r="L1026" s="9">
        <f>Table1689106[[#This Row],[Mean Value]]-$X$2</f>
        <v>3.4475162336384422</v>
      </c>
      <c r="M1026" s="23" t="str">
        <f t="array" ref="M1026">IF(OR(D1026&lt;$AF$2, D1026&gt;$AE$2), "Yes", "No")</f>
        <v>No</v>
      </c>
      <c r="N1026" s="3"/>
      <c r="O1026" s="3" t="b">
        <f>AND(Table1689106[[#This Row],[Measured Value]]&gt;Table1689106[[#This Row],[Mean Value]],D1025&gt;E1025,D1024&gt;E1024,D1023&gt;E1023,D1022&gt;E1022,D1021&gt;E1021,D1020&gt;E1020,D1019&gt;E1019)</f>
        <v>0</v>
      </c>
      <c r="P1026" s="3" t="b">
        <f>AND(Table1689106[[#This Row],[Measured Value]]&lt;Table1689106[[#This Row],[Mean Value]],D1025&lt;E1025,D1024&lt;E1024,D1023&lt;E1023,D1022&lt;E1022,D1021&lt;E1021,D1020&lt;E1020,D1019&lt;E1019)</f>
        <v>0</v>
      </c>
      <c r="Q1026" s="3" t="b">
        <f>AND(Table1689106[[#This Row],[Measured Value]]&gt;E1025,E1025&gt;E1024,E1024&gt;E1023,E1023&gt;E1022,E1022&gt;E1021)</f>
        <v>0</v>
      </c>
      <c r="R1026" s="3" t="b">
        <f>AND(Table1689106[[#This Row],[Measured Value]]&lt;E1025,E1025&lt;E1024,E1024&lt;E1023,E1023&lt;E1022,E1022&lt;E1021)</f>
        <v>0</v>
      </c>
      <c r="S1026" s="3" t="b">
        <f>AND(Table1689106[[#This Row],[Measured Value]]&gt;E1025,E1025&lt;E1024,E1024&gt;E1023,E1023&lt;E1022,E1022&gt;E1021,E1021&lt;E1020,E1020&gt;E1019,E1019&lt;E1018,E1018&gt;E1017,E1017&lt;E1016,E1016&gt;E1015,E1015&lt;E1014,E1014&gt;E1013)</f>
        <v>0</v>
      </c>
      <c r="T1026" s="3" t="b">
        <f>AND(Table1689106[[#This Row],[Measured Value]]&lt;F1025,F1025&gt;F1024,F1024&lt;F1023,F1023&gt;F1022,F1022&lt;F1021,F1021&gt;F1020,F1020&lt;F1019,F1019&gt;F1018,F1018&lt;F1017,F1017&gt;F1016,F1016&lt;F1015,F1015&gt;F1014,F1014&lt;F1013)</f>
        <v>0</v>
      </c>
    </row>
    <row r="1027" spans="1:20" x14ac:dyDescent="0.25">
      <c r="A1027" s="2">
        <v>43409</v>
      </c>
      <c r="B1027" s="17">
        <v>1828</v>
      </c>
      <c r="C1027" s="21" t="s">
        <v>54</v>
      </c>
      <c r="D1027" s="25">
        <v>3.48</v>
      </c>
      <c r="E1027" s="22">
        <f>'[1]pH meter #2__083118AM'!$O$2</f>
        <v>3.5073563535911592</v>
      </c>
      <c r="F10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43409.769444444442</v>
      </c>
      <c r="G1027" s="6">
        <f>Table1689106[[#This Row],[Mean Value]]+$V$2</f>
        <v>3.527303060242065</v>
      </c>
      <c r="H1027" s="6">
        <f>Table1689106[[#This Row],[Mean Value]]-$V$2</f>
        <v>3.4874096469402533</v>
      </c>
      <c r="I1027" s="26">
        <f>Table1689106[[#This Row],[Mean Value]]+$W$2</f>
        <v>3.5472497668929703</v>
      </c>
      <c r="J1027" s="26">
        <f>Table1689106[[#This Row],[Mean Value]]-($W$2)</f>
        <v>3.467462940289348</v>
      </c>
      <c r="K1027" s="8">
        <f>Table1689106[[#This Row],[Mean Value]]+$X$2</f>
        <v>3.5671964735438761</v>
      </c>
      <c r="L1027" s="9">
        <f>Table1689106[[#This Row],[Mean Value]]-$X$2</f>
        <v>3.4475162336384422</v>
      </c>
      <c r="M1027" s="23" t="str">
        <f t="array" ref="M1027">IF(OR(D1027&lt;$AF$2, D1027&gt;$AE$2), "Yes", "No")</f>
        <v>No</v>
      </c>
      <c r="N1027" s="3"/>
      <c r="O1027" s="3" t="b">
        <f>AND(Table1689106[[#This Row],[Measured Value]]&gt;Table1689106[[#This Row],[Mean Value]],D1026&gt;E1026,D1025&gt;E1025,D1024&gt;E1024,D1023&gt;E1023,D1022&gt;E1022,D1021&gt;E1021,D1020&gt;E1020)</f>
        <v>0</v>
      </c>
      <c r="P1027" s="3" t="b">
        <f>AND(Table1689106[[#This Row],[Measured Value]]&lt;Table1689106[[#This Row],[Mean Value]],D1026&lt;E1026,D1025&lt;E1025,D1024&lt;E1024,D1023&lt;E1023,D1022&lt;E1022,D1021&lt;E1021,D1020&lt;E1020)</f>
        <v>0</v>
      </c>
      <c r="Q1027" s="3" t="b">
        <f>AND(Table1689106[[#This Row],[Measured Value]]&gt;E1026,E1026&gt;E1025,E1025&gt;E1024,E1024&gt;E1023,E1023&gt;E1022)</f>
        <v>0</v>
      </c>
      <c r="R1027" s="3" t="b">
        <f>AND(Table1689106[[#This Row],[Measured Value]]&lt;E1026,E1026&lt;E1025,E1025&lt;E1024,E1024&lt;E1023,E1023&lt;E1022)</f>
        <v>0</v>
      </c>
      <c r="S1027" s="3" t="b">
        <f>AND(Table1689106[[#This Row],[Measured Value]]&gt;E1026,E1026&lt;E1025,E1025&gt;E1024,E1024&lt;E1023,E1023&gt;E1022,E1022&lt;E1021,E1021&gt;E1020,E1020&lt;E1019,E1019&gt;E1018,E1018&lt;E1017,E1017&gt;E1016,E1016&lt;E1015,E1015&gt;E1014)</f>
        <v>0</v>
      </c>
      <c r="T1027" s="3" t="b">
        <f>AND(Table1689106[[#This Row],[Measured Value]]&lt;F1026,F1026&gt;F1025,F1025&lt;F1024,F1024&gt;F1023,F1023&lt;F1022,F1022&gt;F1021,F1021&lt;F1020,F1020&gt;F1019,F1019&lt;F1018,F1018&gt;F1017,F1017&lt;F1016,F1016&gt;F1015,F1015&lt;F1014)</f>
        <v>0</v>
      </c>
    </row>
    <row r="1028" spans="1:20" x14ac:dyDescent="0.25">
      <c r="A1028" s="2">
        <v>43410</v>
      </c>
      <c r="B1028" s="17">
        <v>615</v>
      </c>
      <c r="C1028" s="21" t="s">
        <v>30</v>
      </c>
      <c r="D1028" s="25">
        <v>3.55</v>
      </c>
      <c r="E1028" s="22">
        <f>'[1]pH meter #2__083118AM'!$O$2</f>
        <v>3.5073563535911592</v>
      </c>
      <c r="F10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43410.260416666664</v>
      </c>
      <c r="G1028" s="6">
        <f>Table1689106[[#This Row],[Mean Value]]+$V$2</f>
        <v>3.527303060242065</v>
      </c>
      <c r="H1028" s="6">
        <f>Table1689106[[#This Row],[Mean Value]]-$V$2</f>
        <v>3.4874096469402533</v>
      </c>
      <c r="I1028" s="26">
        <f>Table1689106[[#This Row],[Mean Value]]+$W$2</f>
        <v>3.5472497668929703</v>
      </c>
      <c r="J1028" s="26">
        <f>Table1689106[[#This Row],[Mean Value]]-($W$2)</f>
        <v>3.467462940289348</v>
      </c>
      <c r="K1028" s="8">
        <f>Table1689106[[#This Row],[Mean Value]]+$X$2</f>
        <v>3.5671964735438761</v>
      </c>
      <c r="L1028" s="9">
        <f>Table1689106[[#This Row],[Mean Value]]-$X$2</f>
        <v>3.4475162336384422</v>
      </c>
      <c r="M1028" s="23" t="str">
        <f t="array" ref="M1028">IF(OR(D1028&lt;$AF$2, D1028&gt;$AE$2), "Yes", "No")</f>
        <v>No</v>
      </c>
      <c r="N1028" s="3"/>
      <c r="O1028" s="3" t="b">
        <f>AND(Table1689106[[#This Row],[Measured Value]]&gt;Table1689106[[#This Row],[Mean Value]],D1027&gt;E1027,D1026&gt;E1026,D1025&gt;E1025,D1024&gt;E1024,D1023&gt;E1023,D1022&gt;E1022,D1021&gt;E1021)</f>
        <v>0</v>
      </c>
      <c r="P1028" s="3" t="b">
        <f>AND(Table1689106[[#This Row],[Measured Value]]&lt;Table1689106[[#This Row],[Mean Value]],D1027&lt;E1027,D1026&lt;E1026,D1025&lt;E1025,D1024&lt;E1024,D1023&lt;E1023,D1022&lt;E1022,D1021&lt;E1021)</f>
        <v>0</v>
      </c>
      <c r="Q1028" s="3" t="b">
        <f>AND(Table1689106[[#This Row],[Measured Value]]&gt;E1027,E1027&gt;E1026,E1026&gt;E1025,E1025&gt;E1024,E1024&gt;E1023)</f>
        <v>0</v>
      </c>
      <c r="R1028" s="3" t="b">
        <f>AND(Table1689106[[#This Row],[Measured Value]]&lt;E1027,E1027&lt;E1026,E1026&lt;E1025,E1025&lt;E1024,E1024&lt;E1023)</f>
        <v>0</v>
      </c>
      <c r="S1028" s="3" t="b">
        <f>AND(Table1689106[[#This Row],[Measured Value]]&gt;E1027,E1027&lt;E1026,E1026&gt;E1025,E1025&lt;E1024,E1024&gt;E1023,E1023&lt;E1022,E1022&gt;E1021,E1021&lt;E1020,E1020&gt;E1019,E1019&lt;E1018,E1018&gt;E1017,E1017&lt;E1016,E1016&gt;E1015)</f>
        <v>0</v>
      </c>
      <c r="T1028" s="3" t="b">
        <f>AND(Table1689106[[#This Row],[Measured Value]]&lt;F1027,F1027&gt;F1026,F1026&lt;F1025,F1025&gt;F1024,F1024&lt;F1023,F1023&gt;F1022,F1022&lt;F1021,F1021&gt;F1020,F1020&lt;F1019,F1019&gt;F1018,F1018&lt;F1017,F1017&gt;F1016,F1016&lt;F1015)</f>
        <v>0</v>
      </c>
    </row>
    <row r="1029" spans="1:20" x14ac:dyDescent="0.25">
      <c r="A1029" s="2">
        <v>43410</v>
      </c>
      <c r="B1029" s="17">
        <v>621</v>
      </c>
      <c r="C1029" s="21" t="s">
        <v>31</v>
      </c>
      <c r="D1029" s="25">
        <v>3.54</v>
      </c>
      <c r="E1029" s="22">
        <f>'[1]pH meter #2__083118AM'!$O$2</f>
        <v>3.5073563535911592</v>
      </c>
      <c r="F10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43410.26458333333</v>
      </c>
      <c r="G1029" s="6">
        <f>Table1689106[[#This Row],[Mean Value]]+$V$2</f>
        <v>3.527303060242065</v>
      </c>
      <c r="H1029" s="6">
        <f>Table1689106[[#This Row],[Mean Value]]-$V$2</f>
        <v>3.4874096469402533</v>
      </c>
      <c r="I1029" s="26">
        <f>Table1689106[[#This Row],[Mean Value]]+$W$2</f>
        <v>3.5472497668929703</v>
      </c>
      <c r="J1029" s="26">
        <f>Table1689106[[#This Row],[Mean Value]]-($W$2)</f>
        <v>3.467462940289348</v>
      </c>
      <c r="K1029" s="8">
        <f>Table1689106[[#This Row],[Mean Value]]+$X$2</f>
        <v>3.5671964735438761</v>
      </c>
      <c r="L1029" s="9">
        <f>Table1689106[[#This Row],[Mean Value]]-$X$2</f>
        <v>3.4475162336384422</v>
      </c>
      <c r="M1029" s="23" t="str">
        <f t="array" ref="M1029">IF(OR(D1029&lt;$AF$2, D1029&gt;$AE$2), "Yes", "No")</f>
        <v>No</v>
      </c>
      <c r="N1029" s="3"/>
      <c r="O1029" s="3" t="b">
        <f>AND(Table1689106[[#This Row],[Measured Value]]&gt;Table1689106[[#This Row],[Mean Value]],D1028&gt;E1028,D1027&gt;E1027,D1026&gt;E1026,D1025&gt;E1025,D1024&gt;E1024,D1023&gt;E1023,D1022&gt;E1022)</f>
        <v>0</v>
      </c>
      <c r="P1029" s="3" t="b">
        <f>AND(Table1689106[[#This Row],[Measured Value]]&lt;Table1689106[[#This Row],[Mean Value]],D1028&lt;E1028,D1027&lt;E1027,D1026&lt;E1026,D1025&lt;E1025,D1024&lt;E1024,D1023&lt;E1023,D1022&lt;E1022)</f>
        <v>0</v>
      </c>
      <c r="Q1029" s="3" t="b">
        <f>AND(Table1689106[[#This Row],[Measured Value]]&gt;E1028,E1028&gt;E1027,E1027&gt;E1026,E1026&gt;E1025,E1025&gt;E1024)</f>
        <v>0</v>
      </c>
      <c r="R1029" s="3" t="b">
        <f>AND(Table1689106[[#This Row],[Measured Value]]&lt;E1028,E1028&lt;E1027,E1027&lt;E1026,E1026&lt;E1025,E1025&lt;E1024)</f>
        <v>0</v>
      </c>
      <c r="S1029" s="3" t="b">
        <f>AND(Table1689106[[#This Row],[Measured Value]]&gt;E1028,E1028&lt;E1027,E1027&gt;E1026,E1026&lt;E1025,E1025&gt;E1024,E1024&lt;E1023,E1023&gt;E1022,E1022&lt;E1021,E1021&gt;E1020,E1020&lt;E1019,E1019&gt;E1018,E1018&lt;E1017,E1017&gt;E1016)</f>
        <v>0</v>
      </c>
      <c r="T1029" s="3" t="b">
        <f>AND(Table1689106[[#This Row],[Measured Value]]&lt;F1028,F1028&gt;F1027,F1027&lt;F1026,F1026&gt;F1025,F1025&lt;F1024,F1024&gt;F1023,F1023&lt;F1022,F1022&gt;F1021,F1021&lt;F1020,F1020&gt;F1019,F1019&lt;F1018,F1018&gt;F1017,F1017&lt;F1016)</f>
        <v>0</v>
      </c>
    </row>
    <row r="1030" spans="1:20" x14ac:dyDescent="0.25">
      <c r="A1030" s="2">
        <v>43410</v>
      </c>
      <c r="B1030" s="17">
        <v>646</v>
      </c>
      <c r="C1030" s="21" t="s">
        <v>31</v>
      </c>
      <c r="D1030" s="25">
        <v>3.54</v>
      </c>
      <c r="E1030" s="22">
        <f>'[1]pH meter #2__083118AM'!$O$2</f>
        <v>3.5073563535911592</v>
      </c>
      <c r="F10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43410.281944444447</v>
      </c>
      <c r="G1030" s="6">
        <f>Table1689106[[#This Row],[Mean Value]]+$V$2</f>
        <v>3.527303060242065</v>
      </c>
      <c r="H1030" s="6">
        <f>Table1689106[[#This Row],[Mean Value]]-$V$2</f>
        <v>3.4874096469402533</v>
      </c>
      <c r="I1030" s="26">
        <f>Table1689106[[#This Row],[Mean Value]]+$W$2</f>
        <v>3.5472497668929703</v>
      </c>
      <c r="J1030" s="26">
        <f>Table1689106[[#This Row],[Mean Value]]-($W$2)</f>
        <v>3.467462940289348</v>
      </c>
      <c r="K1030" s="8">
        <f>Table1689106[[#This Row],[Mean Value]]+$X$2</f>
        <v>3.5671964735438761</v>
      </c>
      <c r="L1030" s="9">
        <f>Table1689106[[#This Row],[Mean Value]]-$X$2</f>
        <v>3.4475162336384422</v>
      </c>
      <c r="M1030" s="23" t="str">
        <f t="array" ref="M1030">IF(OR(D1030&lt;$AF$2, D1030&gt;$AE$2), "Yes", "No")</f>
        <v>No</v>
      </c>
      <c r="N1030" s="3"/>
      <c r="O1030" s="3" t="b">
        <f>AND(Table1689106[[#This Row],[Measured Value]]&gt;Table1689106[[#This Row],[Mean Value]],D1029&gt;E1029,D1028&gt;E1028,D1027&gt;E1027,D1026&gt;E1026,D1025&gt;E1025,D1024&gt;E1024,D1023&gt;E1023)</f>
        <v>0</v>
      </c>
      <c r="P1030" s="3" t="b">
        <f>AND(Table1689106[[#This Row],[Measured Value]]&lt;Table1689106[[#This Row],[Mean Value]],D1029&lt;E1029,D1028&lt;E1028,D1027&lt;E1027,D1026&lt;E1026,D1025&lt;E1025,D1024&lt;E1024,D1023&lt;E1023)</f>
        <v>0</v>
      </c>
      <c r="Q1030" s="3" t="b">
        <f>AND(Table1689106[[#This Row],[Measured Value]]&gt;E1029,E1029&gt;E1028,E1028&gt;E1027,E1027&gt;E1026,E1026&gt;E1025)</f>
        <v>0</v>
      </c>
      <c r="R1030" s="3" t="b">
        <f>AND(Table1689106[[#This Row],[Measured Value]]&lt;E1029,E1029&lt;E1028,E1028&lt;E1027,E1027&lt;E1026,E1026&lt;E1025)</f>
        <v>0</v>
      </c>
      <c r="S1030" s="3" t="b">
        <f>AND(Table1689106[[#This Row],[Measured Value]]&gt;E1029,E1029&lt;E1028,E1028&gt;E1027,E1027&lt;E1026,E1026&gt;E1025,E1025&lt;E1024,E1024&gt;E1023,E1023&lt;E1022,E1022&gt;E1021,E1021&lt;E1020,E1020&gt;E1019,E1019&lt;E1018,E1018&gt;E1017)</f>
        <v>0</v>
      </c>
      <c r="T1030" s="3" t="b">
        <f>AND(Table1689106[[#This Row],[Measured Value]]&lt;F1029,F1029&gt;F1028,F1028&lt;F1027,F1027&gt;F1026,F1026&lt;F1025,F1025&gt;F1024,F1024&lt;F1023,F1023&gt;F1022,F1022&lt;F1021,F1021&gt;F1020,F1020&lt;F1019,F1019&gt;F1018,F1018&lt;F1017)</f>
        <v>0</v>
      </c>
    </row>
    <row r="1031" spans="1:20" x14ac:dyDescent="0.25">
      <c r="A1031" s="2">
        <v>43410</v>
      </c>
      <c r="B1031" s="17">
        <v>720</v>
      </c>
      <c r="C1031" s="21" t="s">
        <v>31</v>
      </c>
      <c r="D1031" s="25">
        <v>3.54</v>
      </c>
      <c r="E1031" s="22">
        <f>'[1]pH meter #2__083118AM'!$O$2</f>
        <v>3.5073563535911592</v>
      </c>
      <c r="F10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43410.305555555555</v>
      </c>
      <c r="G1031" s="6">
        <f>Table1689106[[#This Row],[Mean Value]]+$V$2</f>
        <v>3.527303060242065</v>
      </c>
      <c r="H1031" s="6">
        <f>Table1689106[[#This Row],[Mean Value]]-$V$2</f>
        <v>3.4874096469402533</v>
      </c>
      <c r="I1031" s="26">
        <f>Table1689106[[#This Row],[Mean Value]]+$W$2</f>
        <v>3.5472497668929703</v>
      </c>
      <c r="J1031" s="26">
        <f>Table1689106[[#This Row],[Mean Value]]-($W$2)</f>
        <v>3.467462940289348</v>
      </c>
      <c r="K1031" s="8">
        <f>Table1689106[[#This Row],[Mean Value]]+$X$2</f>
        <v>3.5671964735438761</v>
      </c>
      <c r="L1031" s="9">
        <f>Table1689106[[#This Row],[Mean Value]]-$X$2</f>
        <v>3.4475162336384422</v>
      </c>
      <c r="M1031" s="23" t="str">
        <f t="array" ref="M1031">IF(OR(D1031&lt;$AF$2, D1031&gt;$AE$2), "Yes", "No")</f>
        <v>No</v>
      </c>
      <c r="N1031" s="3"/>
      <c r="O1031" s="3" t="b">
        <f>AND(Table1689106[[#This Row],[Measured Value]]&gt;Table1689106[[#This Row],[Mean Value]],D1030&gt;E1030,D1029&gt;E1029,D1028&gt;E1028,D1027&gt;E1027,D1026&gt;E1026,D1025&gt;E1025,D1024&gt;E1024)</f>
        <v>0</v>
      </c>
      <c r="P1031" s="3" t="b">
        <f>AND(Table1689106[[#This Row],[Measured Value]]&lt;Table1689106[[#This Row],[Mean Value]],D1030&lt;E1030,D1029&lt;E1029,D1028&lt;E1028,D1027&lt;E1027,D1026&lt;E1026,D1025&lt;E1025,D1024&lt;E1024)</f>
        <v>0</v>
      </c>
      <c r="Q1031" s="3" t="b">
        <f>AND(Table1689106[[#This Row],[Measured Value]]&gt;E1030,E1030&gt;E1029,E1029&gt;E1028,E1028&gt;E1027,E1027&gt;E1026)</f>
        <v>0</v>
      </c>
      <c r="R1031" s="3" t="b">
        <f>AND(Table1689106[[#This Row],[Measured Value]]&lt;E1030,E1030&lt;E1029,E1029&lt;E1028,E1028&lt;E1027,E1027&lt;E1026)</f>
        <v>0</v>
      </c>
      <c r="S1031" s="3" t="b">
        <f>AND(Table1689106[[#This Row],[Measured Value]]&gt;E1030,E1030&lt;E1029,E1029&gt;E1028,E1028&lt;E1027,E1027&gt;E1026,E1026&lt;E1025,E1025&gt;E1024,E1024&lt;E1023,E1023&gt;E1022,E1022&lt;E1021,E1021&gt;E1020,E1020&lt;E1019,E1019&gt;E1018)</f>
        <v>0</v>
      </c>
      <c r="T1031" s="3" t="b">
        <f>AND(Table1689106[[#This Row],[Measured Value]]&lt;F1030,F1030&gt;F1029,F1029&lt;F1028,F1028&gt;F1027,F1027&lt;F1026,F1026&gt;F1025,F1025&lt;F1024,F1024&gt;F1023,F1023&lt;F1022,F1022&gt;F1021,F1021&lt;F1020,F1020&gt;F1019,F1019&lt;F1018)</f>
        <v>0</v>
      </c>
    </row>
    <row r="1032" spans="1:20" x14ac:dyDescent="0.25">
      <c r="A1032" s="2">
        <v>43410</v>
      </c>
      <c r="B1032" s="17">
        <v>744</v>
      </c>
      <c r="C1032" s="21" t="s">
        <v>31</v>
      </c>
      <c r="D1032" s="25">
        <v>3.54</v>
      </c>
      <c r="E1032" s="22">
        <f>'[1]pH meter #2__083118AM'!$O$2</f>
        <v>3.5073563535911592</v>
      </c>
      <c r="F10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43410.322222222225</v>
      </c>
      <c r="G1032" s="6">
        <f>Table1689106[[#This Row],[Mean Value]]+$V$2</f>
        <v>3.527303060242065</v>
      </c>
      <c r="H1032" s="6">
        <f>Table1689106[[#This Row],[Mean Value]]-$V$2</f>
        <v>3.4874096469402533</v>
      </c>
      <c r="I1032" s="26">
        <f>Table1689106[[#This Row],[Mean Value]]+$W$2</f>
        <v>3.5472497668929703</v>
      </c>
      <c r="J1032" s="26">
        <f>Table1689106[[#This Row],[Mean Value]]-($W$2)</f>
        <v>3.467462940289348</v>
      </c>
      <c r="K1032" s="8">
        <f>Table1689106[[#This Row],[Mean Value]]+$X$2</f>
        <v>3.5671964735438761</v>
      </c>
      <c r="L1032" s="9">
        <f>Table1689106[[#This Row],[Mean Value]]-$X$2</f>
        <v>3.4475162336384422</v>
      </c>
      <c r="M1032" s="23" t="str">
        <f t="array" ref="M1032">IF(OR(D1032&lt;$AF$2, D1032&gt;$AE$2), "Yes", "No")</f>
        <v>No</v>
      </c>
      <c r="N1032" s="3"/>
      <c r="O1032" s="3" t="b">
        <f>AND(Table1689106[[#This Row],[Measured Value]]&gt;Table1689106[[#This Row],[Mean Value]],D1031&gt;E1031,D1030&gt;E1030,D1029&gt;E1029,D1028&gt;E1028,D1027&gt;E1027,D1026&gt;E1026,D1025&gt;E1025)</f>
        <v>0</v>
      </c>
      <c r="P1032" s="3" t="b">
        <f>AND(Table1689106[[#This Row],[Measured Value]]&lt;Table1689106[[#This Row],[Mean Value]],D1031&lt;E1031,D1030&lt;E1030,D1029&lt;E1029,D1028&lt;E1028,D1027&lt;E1027,D1026&lt;E1026,D1025&lt;E1025)</f>
        <v>0</v>
      </c>
      <c r="Q1032" s="3" t="b">
        <f>AND(Table1689106[[#This Row],[Measured Value]]&gt;E1031,E1031&gt;E1030,E1030&gt;E1029,E1029&gt;E1028,E1028&gt;E1027)</f>
        <v>0</v>
      </c>
      <c r="R1032" s="3" t="b">
        <f>AND(Table1689106[[#This Row],[Measured Value]]&lt;E1031,E1031&lt;E1030,E1030&lt;E1029,E1029&lt;E1028,E1028&lt;E1027)</f>
        <v>0</v>
      </c>
      <c r="S1032" s="3" t="b">
        <f>AND(Table1689106[[#This Row],[Measured Value]]&gt;E1031,E1031&lt;E1030,E1030&gt;E1029,E1029&lt;E1028,E1028&gt;E1027,E1027&lt;E1026,E1026&gt;E1025,E1025&lt;E1024,E1024&gt;E1023,E1023&lt;E1022,E1022&gt;E1021,E1021&lt;E1020,E1020&gt;E1019)</f>
        <v>0</v>
      </c>
      <c r="T1032" s="3" t="b">
        <f>AND(Table1689106[[#This Row],[Measured Value]]&lt;F1031,F1031&gt;F1030,F1030&lt;F1029,F1029&gt;F1028,F1028&lt;F1027,F1027&gt;F1026,F1026&lt;F1025,F1025&gt;F1024,F1024&lt;F1023,F1023&gt;F1022,F1022&lt;F1021,F1021&gt;F1020,F1020&lt;F1019)</f>
        <v>0</v>
      </c>
    </row>
    <row r="1033" spans="1:20" x14ac:dyDescent="0.25">
      <c r="A1033" s="2">
        <v>43410</v>
      </c>
      <c r="B1033" s="17">
        <v>820</v>
      </c>
      <c r="C1033" s="21" t="s">
        <v>42</v>
      </c>
      <c r="D1033" s="25">
        <v>3.53</v>
      </c>
      <c r="E1033" s="22">
        <f>'[1]pH meter #2__083118AM'!$O$2</f>
        <v>3.5073563535911592</v>
      </c>
      <c r="F10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43410.347222222219</v>
      </c>
      <c r="G1033" s="6">
        <f>Table1689106[[#This Row],[Mean Value]]+$V$2</f>
        <v>3.527303060242065</v>
      </c>
      <c r="H1033" s="6">
        <f>Table1689106[[#This Row],[Mean Value]]-$V$2</f>
        <v>3.4874096469402533</v>
      </c>
      <c r="I1033" s="26">
        <f>Table1689106[[#This Row],[Mean Value]]+$W$2</f>
        <v>3.5472497668929703</v>
      </c>
      <c r="J1033" s="26">
        <f>Table1689106[[#This Row],[Mean Value]]-($W$2)</f>
        <v>3.467462940289348</v>
      </c>
      <c r="K1033" s="8">
        <f>Table1689106[[#This Row],[Mean Value]]+$X$2</f>
        <v>3.5671964735438761</v>
      </c>
      <c r="L1033" s="9">
        <f>Table1689106[[#This Row],[Mean Value]]-$X$2</f>
        <v>3.4475162336384422</v>
      </c>
      <c r="M1033" s="23" t="str">
        <f t="array" ref="M1033">IF(OR(D1033&lt;$AF$2, D1033&gt;$AE$2), "Yes", "No")</f>
        <v>No</v>
      </c>
      <c r="N1033" s="3"/>
      <c r="O1033" s="3" t="b">
        <f>AND(Table1689106[[#This Row],[Measured Value]]&gt;Table1689106[[#This Row],[Mean Value]],D1032&gt;E1032,D1031&gt;E1031,D1030&gt;E1030,D1029&gt;E1029,D1028&gt;E1028,D1027&gt;E1027,D1026&gt;E1026)</f>
        <v>0</v>
      </c>
      <c r="P1033" s="3" t="b">
        <f>AND(Table1689106[[#This Row],[Measured Value]]&lt;Table1689106[[#This Row],[Mean Value]],D1032&lt;E1032,D1031&lt;E1031,D1030&lt;E1030,D1029&lt;E1029,D1028&lt;E1028,D1027&lt;E1027,D1026&lt;E1026)</f>
        <v>0</v>
      </c>
      <c r="Q1033" s="3" t="b">
        <f>AND(Table1689106[[#This Row],[Measured Value]]&gt;E1032,E1032&gt;E1031,E1031&gt;E1030,E1030&gt;E1029,E1029&gt;E1028)</f>
        <v>0</v>
      </c>
      <c r="R1033" s="3" t="b">
        <f>AND(Table1689106[[#This Row],[Measured Value]]&lt;E1032,E1032&lt;E1031,E1031&lt;E1030,E1030&lt;E1029,E1029&lt;E1028)</f>
        <v>0</v>
      </c>
      <c r="S1033" s="3" t="b">
        <f>AND(Table1689106[[#This Row],[Measured Value]]&gt;E1032,E1032&lt;E1031,E1031&gt;E1030,E1030&lt;E1029,E1029&gt;E1028,E1028&lt;E1027,E1027&gt;E1026,E1026&lt;E1025,E1025&gt;E1024,E1024&lt;E1023,E1023&gt;E1022,E1022&lt;E1021,E1021&gt;E1020)</f>
        <v>0</v>
      </c>
      <c r="T1033" s="3" t="b">
        <f>AND(Table1689106[[#This Row],[Measured Value]]&lt;F1032,F1032&gt;F1031,F1031&lt;F1030,F1030&gt;F1029,F1029&lt;F1028,F1028&gt;F1027,F1027&lt;F1026,F1026&gt;F1025,F1025&lt;F1024,F1024&gt;F1023,F1023&lt;F1022,F1022&gt;F1021,F1021&lt;F1020)</f>
        <v>0</v>
      </c>
    </row>
    <row r="1034" spans="1:20" x14ac:dyDescent="0.25">
      <c r="A1034" s="2">
        <v>43410</v>
      </c>
      <c r="B1034" s="17">
        <v>937</v>
      </c>
      <c r="C1034" s="21" t="s">
        <v>31</v>
      </c>
      <c r="D1034" s="25">
        <v>3.53</v>
      </c>
      <c r="E1034" s="22">
        <f>'[1]pH meter #2__083118AM'!$O$2</f>
        <v>3.5073563535911592</v>
      </c>
      <c r="F10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43410.400694444441</v>
      </c>
      <c r="G1034" s="6">
        <f>Table1689106[[#This Row],[Mean Value]]+$V$2</f>
        <v>3.527303060242065</v>
      </c>
      <c r="H1034" s="6">
        <f>Table1689106[[#This Row],[Mean Value]]-$V$2</f>
        <v>3.4874096469402533</v>
      </c>
      <c r="I1034" s="26">
        <f>Table1689106[[#This Row],[Mean Value]]+$W$2</f>
        <v>3.5472497668929703</v>
      </c>
      <c r="J1034" s="26">
        <f>Table1689106[[#This Row],[Mean Value]]-($W$2)</f>
        <v>3.467462940289348</v>
      </c>
      <c r="K1034" s="8">
        <f>Table1689106[[#This Row],[Mean Value]]+$X$2</f>
        <v>3.5671964735438761</v>
      </c>
      <c r="L1034" s="9">
        <f>Table1689106[[#This Row],[Mean Value]]-$X$2</f>
        <v>3.4475162336384422</v>
      </c>
      <c r="M1034" s="23" t="str">
        <f t="array" ref="M1034">IF(OR(D1034&lt;$AF$2, D1034&gt;$AE$2), "Yes", "No")</f>
        <v>No</v>
      </c>
      <c r="N1034" s="3"/>
      <c r="O1034" s="3" t="b">
        <f>AND(Table1689106[[#This Row],[Measured Value]]&gt;Table1689106[[#This Row],[Mean Value]],D1033&gt;E1033,D1032&gt;E1032,D1031&gt;E1031,D1030&gt;E1030,D1029&gt;E1029,D1028&gt;E1028,D1027&gt;E1027)</f>
        <v>0</v>
      </c>
      <c r="P1034" s="3" t="b">
        <f>AND(Table1689106[[#This Row],[Measured Value]]&lt;Table1689106[[#This Row],[Mean Value]],D1033&lt;E1033,D1032&lt;E1032,D1031&lt;E1031,D1030&lt;E1030,D1029&lt;E1029,D1028&lt;E1028,D1027&lt;E1027)</f>
        <v>0</v>
      </c>
      <c r="Q1034" s="3" t="b">
        <f>AND(Table1689106[[#This Row],[Measured Value]]&gt;E1033,E1033&gt;E1032,E1032&gt;E1031,E1031&gt;E1030,E1030&gt;E1029)</f>
        <v>0</v>
      </c>
      <c r="R1034" s="3" t="b">
        <f>AND(Table1689106[[#This Row],[Measured Value]]&lt;E1033,E1033&lt;E1032,E1032&lt;E1031,E1031&lt;E1030,E1030&lt;E1029)</f>
        <v>0</v>
      </c>
      <c r="S1034" s="3" t="b">
        <f>AND(Table1689106[[#This Row],[Measured Value]]&gt;E1033,E1033&lt;E1032,E1032&gt;E1031,E1031&lt;E1030,E1030&gt;E1029,E1029&lt;E1028,E1028&gt;E1027,E1027&lt;E1026,E1026&gt;E1025,E1025&lt;E1024,E1024&gt;E1023,E1023&lt;E1022,E1022&gt;E1021)</f>
        <v>0</v>
      </c>
      <c r="T1034" s="3" t="b">
        <f>AND(Table1689106[[#This Row],[Measured Value]]&lt;F1033,F1033&gt;F1032,F1032&lt;F1031,F1031&gt;F1030,F1030&lt;F1029,F1029&gt;F1028,F1028&lt;F1027,F1027&gt;F1026,F1026&lt;F1025,F1025&gt;F1024,F1024&lt;F1023,F1023&gt;F1022,F1022&lt;F1021)</f>
        <v>0</v>
      </c>
    </row>
    <row r="1035" spans="1:20" x14ac:dyDescent="0.25">
      <c r="A1035" s="2">
        <v>43410</v>
      </c>
      <c r="B1035" s="17">
        <v>1020</v>
      </c>
      <c r="C1035" s="21" t="s">
        <v>30</v>
      </c>
      <c r="D1035" s="25">
        <v>3.52</v>
      </c>
      <c r="E1035" s="22">
        <f>'[1]pH meter #2__083118AM'!$O$2</f>
        <v>3.5073563535911592</v>
      </c>
      <c r="F10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43410.430555555555</v>
      </c>
      <c r="G1035" s="6">
        <f>Table1689106[[#This Row],[Mean Value]]+$V$2</f>
        <v>3.527303060242065</v>
      </c>
      <c r="H1035" s="6">
        <f>Table1689106[[#This Row],[Mean Value]]-$V$2</f>
        <v>3.4874096469402533</v>
      </c>
      <c r="I1035" s="26">
        <f>Table1689106[[#This Row],[Mean Value]]+$W$2</f>
        <v>3.5472497668929703</v>
      </c>
      <c r="J1035" s="26">
        <f>Table1689106[[#This Row],[Mean Value]]-($W$2)</f>
        <v>3.467462940289348</v>
      </c>
      <c r="K1035" s="8">
        <f>Table1689106[[#This Row],[Mean Value]]+$X$2</f>
        <v>3.5671964735438761</v>
      </c>
      <c r="L1035" s="9">
        <f>Table1689106[[#This Row],[Mean Value]]-$X$2</f>
        <v>3.4475162336384422</v>
      </c>
      <c r="M1035" s="23" t="str">
        <f t="array" ref="M1035">IF(OR(D1035&lt;$AF$2, D1035&gt;$AE$2), "Yes", "No")</f>
        <v>No</v>
      </c>
      <c r="N1035" s="3"/>
      <c r="O1035" s="3" t="b">
        <f>AND(Table1689106[[#This Row],[Measured Value]]&gt;Table1689106[[#This Row],[Mean Value]],D1034&gt;E1034,D1033&gt;E1033,D1032&gt;E1032,D1031&gt;E1031,D1030&gt;E1030,D1029&gt;E1029,D1028&gt;E1028)</f>
        <v>1</v>
      </c>
      <c r="P1035" s="3" t="b">
        <f>AND(Table1689106[[#This Row],[Measured Value]]&lt;Table1689106[[#This Row],[Mean Value]],D1034&lt;E1034,D1033&lt;E1033,D1032&lt;E1032,D1031&lt;E1031,D1030&lt;E1030,D1029&lt;E1029,D1028&lt;E1028)</f>
        <v>0</v>
      </c>
      <c r="Q1035" s="3" t="b">
        <f>AND(Table1689106[[#This Row],[Measured Value]]&gt;E1034,E1034&gt;E1033,E1033&gt;E1032,E1032&gt;E1031,E1031&gt;E1030)</f>
        <v>0</v>
      </c>
      <c r="R1035" s="3" t="b">
        <f>AND(Table1689106[[#This Row],[Measured Value]]&lt;E1034,E1034&lt;E1033,E1033&lt;E1032,E1032&lt;E1031,E1031&lt;E1030)</f>
        <v>0</v>
      </c>
      <c r="S1035" s="3" t="b">
        <f>AND(Table1689106[[#This Row],[Measured Value]]&gt;E1034,E1034&lt;E1033,E1033&gt;E1032,E1032&lt;E1031,E1031&gt;E1030,E1030&lt;E1029,E1029&gt;E1028,E1028&lt;E1027,E1027&gt;E1026,E1026&lt;E1025,E1025&gt;E1024,E1024&lt;E1023,E1023&gt;E1022)</f>
        <v>0</v>
      </c>
      <c r="T1035" s="3" t="b">
        <f>AND(Table1689106[[#This Row],[Measured Value]]&lt;F1034,F1034&gt;F1033,F1033&lt;F1032,F1032&gt;F1031,F1031&lt;F1030,F1030&gt;F1029,F1029&lt;F1028,F1028&gt;F1027,F1027&lt;F1026,F1026&gt;F1025,F1025&lt;F1024,F1024&gt;F1023,F1023&lt;F1022)</f>
        <v>0</v>
      </c>
    </row>
    <row r="1036" spans="1:20" x14ac:dyDescent="0.25">
      <c r="A1036" s="2">
        <v>43410</v>
      </c>
      <c r="B1036" s="17">
        <v>1025</v>
      </c>
      <c r="C1036" s="21" t="s">
        <v>39</v>
      </c>
      <c r="D1036" s="25">
        <v>3.53</v>
      </c>
      <c r="E1036" s="22">
        <f>'[1]pH meter #2__083118AM'!$O$2</f>
        <v>3.5073563535911592</v>
      </c>
      <c r="F10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43410.434027777781</v>
      </c>
      <c r="G1036" s="6">
        <f>Table1689106[[#This Row],[Mean Value]]+$V$2</f>
        <v>3.527303060242065</v>
      </c>
      <c r="H1036" s="6">
        <f>Table1689106[[#This Row],[Mean Value]]-$V$2</f>
        <v>3.4874096469402533</v>
      </c>
      <c r="I1036" s="26">
        <f>Table1689106[[#This Row],[Mean Value]]+$W$2</f>
        <v>3.5472497668929703</v>
      </c>
      <c r="J1036" s="26">
        <f>Table1689106[[#This Row],[Mean Value]]-($W$2)</f>
        <v>3.467462940289348</v>
      </c>
      <c r="K1036" s="8">
        <f>Table1689106[[#This Row],[Mean Value]]+$X$2</f>
        <v>3.5671964735438761</v>
      </c>
      <c r="L1036" s="9">
        <f>Table1689106[[#This Row],[Mean Value]]-$X$2</f>
        <v>3.4475162336384422</v>
      </c>
      <c r="M1036" s="23" t="str">
        <f t="array" ref="M1036">IF(OR(D1036&lt;$AF$2, D1036&gt;$AE$2), "Yes", "No")</f>
        <v>No</v>
      </c>
      <c r="N1036" s="3"/>
      <c r="O1036" s="3" t="b">
        <f>AND(Table1689106[[#This Row],[Measured Value]]&gt;Table1689106[[#This Row],[Mean Value]],D1035&gt;E1035,D1034&gt;E1034,D1033&gt;E1033,D1032&gt;E1032,D1031&gt;E1031,D1030&gt;E1030,D1029&gt;E1029)</f>
        <v>1</v>
      </c>
      <c r="P1036" s="3" t="b">
        <f>AND(Table1689106[[#This Row],[Measured Value]]&lt;Table1689106[[#This Row],[Mean Value]],D1035&lt;E1035,D1034&lt;E1034,D1033&lt;E1033,D1032&lt;E1032,D1031&lt;E1031,D1030&lt;E1030,D1029&lt;E1029)</f>
        <v>0</v>
      </c>
      <c r="Q1036" s="3" t="b">
        <f>AND(Table1689106[[#This Row],[Measured Value]]&gt;E1035,E1035&gt;E1034,E1034&gt;E1033,E1033&gt;E1032,E1032&gt;E1031)</f>
        <v>0</v>
      </c>
      <c r="R1036" s="3" t="b">
        <f>AND(Table1689106[[#This Row],[Measured Value]]&lt;E1035,E1035&lt;E1034,E1034&lt;E1033,E1033&lt;E1032,E1032&lt;E1031)</f>
        <v>0</v>
      </c>
      <c r="S1036" s="3" t="b">
        <f>AND(Table1689106[[#This Row],[Measured Value]]&gt;E1035,E1035&lt;E1034,E1034&gt;E1033,E1033&lt;E1032,E1032&gt;E1031,E1031&lt;E1030,E1030&gt;E1029,E1029&lt;E1028,E1028&gt;E1027,E1027&lt;E1026,E1026&gt;E1025,E1025&lt;E1024,E1024&gt;E1023)</f>
        <v>0</v>
      </c>
      <c r="T1036" s="3" t="b">
        <f>AND(Table1689106[[#This Row],[Measured Value]]&lt;F1035,F1035&gt;F1034,F1034&lt;F1033,F1033&gt;F1032,F1032&lt;F1031,F1031&gt;F1030,F1030&lt;F1029,F1029&gt;F1028,F1028&lt;F1027,F1027&gt;F1026,F1026&lt;F1025,F1025&gt;F1024,F1024&lt;F1023)</f>
        <v>0</v>
      </c>
    </row>
    <row r="1037" spans="1:20" x14ac:dyDescent="0.25">
      <c r="A1037" s="2">
        <v>43410</v>
      </c>
      <c r="B1037" s="17">
        <v>1037</v>
      </c>
      <c r="C1037" s="21" t="s">
        <v>34</v>
      </c>
      <c r="D1037" s="25">
        <v>3.52</v>
      </c>
      <c r="E1037" s="22">
        <f>'[1]pH meter #2__083118AM'!$O$2</f>
        <v>3.5073563535911592</v>
      </c>
      <c r="F10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43410.442361111112</v>
      </c>
      <c r="G1037" s="6">
        <f>Table1689106[[#This Row],[Mean Value]]+$V$2</f>
        <v>3.527303060242065</v>
      </c>
      <c r="H1037" s="6">
        <f>Table1689106[[#This Row],[Mean Value]]-$V$2</f>
        <v>3.4874096469402533</v>
      </c>
      <c r="I1037" s="26">
        <f>Table1689106[[#This Row],[Mean Value]]+$W$2</f>
        <v>3.5472497668929703</v>
      </c>
      <c r="J1037" s="26">
        <f>Table1689106[[#This Row],[Mean Value]]-($W$2)</f>
        <v>3.467462940289348</v>
      </c>
      <c r="K1037" s="8">
        <f>Table1689106[[#This Row],[Mean Value]]+$X$2</f>
        <v>3.5671964735438761</v>
      </c>
      <c r="L1037" s="9">
        <f>Table1689106[[#This Row],[Mean Value]]-$X$2</f>
        <v>3.4475162336384422</v>
      </c>
      <c r="M1037" s="23" t="str">
        <f t="array" ref="M1037">IF(OR(D1037&lt;$AF$2, D1037&gt;$AE$2), "Yes", "No")</f>
        <v>No</v>
      </c>
      <c r="N1037" s="3"/>
      <c r="O1037" s="3" t="b">
        <f>AND(Table1689106[[#This Row],[Measured Value]]&gt;Table1689106[[#This Row],[Mean Value]],D1036&gt;E1036,D1035&gt;E1035,D1034&gt;E1034,D1033&gt;E1033,D1032&gt;E1032,D1031&gt;E1031,D1030&gt;E1030)</f>
        <v>1</v>
      </c>
      <c r="P1037" s="3" t="b">
        <f>AND(Table1689106[[#This Row],[Measured Value]]&lt;Table1689106[[#This Row],[Mean Value]],D1036&lt;E1036,D1035&lt;E1035,D1034&lt;E1034,D1033&lt;E1033,D1032&lt;E1032,D1031&lt;E1031,D1030&lt;E1030)</f>
        <v>0</v>
      </c>
      <c r="Q1037" s="3" t="b">
        <f>AND(Table1689106[[#This Row],[Measured Value]]&gt;E1036,E1036&gt;E1035,E1035&gt;E1034,E1034&gt;E1033,E1033&gt;E1032)</f>
        <v>0</v>
      </c>
      <c r="R1037" s="3" t="b">
        <f>AND(Table1689106[[#This Row],[Measured Value]]&lt;E1036,E1036&lt;E1035,E1035&lt;E1034,E1034&lt;E1033,E1033&lt;E1032)</f>
        <v>0</v>
      </c>
      <c r="S1037" s="3" t="b">
        <f>AND(Table1689106[[#This Row],[Measured Value]]&gt;E1036,E1036&lt;E1035,E1035&gt;E1034,E1034&lt;E1033,E1033&gt;E1032,E1032&lt;E1031,E1031&gt;E1030,E1030&lt;E1029,E1029&gt;E1028,E1028&lt;E1027,E1027&gt;E1026,E1026&lt;E1025,E1025&gt;E1024)</f>
        <v>0</v>
      </c>
      <c r="T1037" s="3" t="b">
        <f>AND(Table1689106[[#This Row],[Measured Value]]&lt;F1036,F1036&gt;F1035,F1035&lt;F1034,F1034&gt;F1033,F1033&lt;F1032,F1032&gt;F1031,F1031&lt;F1030,F1030&gt;F1029,F1029&lt;F1028,F1028&gt;F1027,F1027&lt;F1026,F1026&gt;F1025,F1025&lt;F1024)</f>
        <v>0</v>
      </c>
    </row>
    <row r="1038" spans="1:20" x14ac:dyDescent="0.25">
      <c r="A1038" s="2">
        <v>43410</v>
      </c>
      <c r="B1038" s="17">
        <v>1045</v>
      </c>
      <c r="C1038" s="21" t="s">
        <v>31</v>
      </c>
      <c r="D1038" s="25">
        <v>3.52</v>
      </c>
      <c r="E1038" s="22">
        <f>'[1]pH meter #2__083118AM'!$O$2</f>
        <v>3.5073563535911592</v>
      </c>
      <c r="F10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43410.447916666664</v>
      </c>
      <c r="G1038" s="6">
        <f>Table1689106[[#This Row],[Mean Value]]+$V$2</f>
        <v>3.527303060242065</v>
      </c>
      <c r="H1038" s="6">
        <f>Table1689106[[#This Row],[Mean Value]]-$V$2</f>
        <v>3.4874096469402533</v>
      </c>
      <c r="I1038" s="26">
        <f>Table1689106[[#This Row],[Mean Value]]+$W$2</f>
        <v>3.5472497668929703</v>
      </c>
      <c r="J1038" s="26">
        <f>Table1689106[[#This Row],[Mean Value]]-($W$2)</f>
        <v>3.467462940289348</v>
      </c>
      <c r="K1038" s="8">
        <f>Table1689106[[#This Row],[Mean Value]]+$X$2</f>
        <v>3.5671964735438761</v>
      </c>
      <c r="L1038" s="9">
        <f>Table1689106[[#This Row],[Mean Value]]-$X$2</f>
        <v>3.4475162336384422</v>
      </c>
      <c r="M1038" s="23" t="str">
        <f t="array" ref="M1038">IF(OR(D1038&lt;$AF$2, D1038&gt;$AE$2), "Yes", "No")</f>
        <v>No</v>
      </c>
      <c r="N1038" s="3"/>
      <c r="O1038" s="3" t="b">
        <f>AND(Table1689106[[#This Row],[Measured Value]]&gt;Table1689106[[#This Row],[Mean Value]],D1037&gt;E1037,D1036&gt;E1036,D1035&gt;E1035,D1034&gt;E1034,D1033&gt;E1033,D1032&gt;E1032,D1031&gt;E1031)</f>
        <v>1</v>
      </c>
      <c r="P1038" s="3" t="b">
        <f>AND(Table1689106[[#This Row],[Measured Value]]&lt;Table1689106[[#This Row],[Mean Value]],D1037&lt;E1037,D1036&lt;E1036,D1035&lt;E1035,D1034&lt;E1034,D1033&lt;E1033,D1032&lt;E1032,D1031&lt;E1031)</f>
        <v>0</v>
      </c>
      <c r="Q1038" s="3" t="b">
        <f>AND(Table1689106[[#This Row],[Measured Value]]&gt;E1037,E1037&gt;E1036,E1036&gt;E1035,E1035&gt;E1034,E1034&gt;E1033)</f>
        <v>0</v>
      </c>
      <c r="R1038" s="3" t="b">
        <f>AND(Table1689106[[#This Row],[Measured Value]]&lt;E1037,E1037&lt;E1036,E1036&lt;E1035,E1035&lt;E1034,E1034&lt;E1033)</f>
        <v>0</v>
      </c>
      <c r="S1038" s="3" t="b">
        <f>AND(Table1689106[[#This Row],[Measured Value]]&gt;E1037,E1037&lt;E1036,E1036&gt;E1035,E1035&lt;E1034,E1034&gt;E1033,E1033&lt;E1032,E1032&gt;E1031,E1031&lt;E1030,E1030&gt;E1029,E1029&lt;E1028,E1028&gt;E1027,E1027&lt;E1026,E1026&gt;E1025)</f>
        <v>0</v>
      </c>
      <c r="T1038" s="3" t="b">
        <f>AND(Table1689106[[#This Row],[Measured Value]]&lt;F1037,F1037&gt;F1036,F1036&lt;F1035,F1035&gt;F1034,F1034&lt;F1033,F1033&gt;F1032,F1032&lt;F1031,F1031&gt;F1030,F1030&lt;F1029,F1029&gt;F1028,F1028&lt;F1027,F1027&gt;F1026,F1026&lt;F1025)</f>
        <v>0</v>
      </c>
    </row>
    <row r="1039" spans="1:20" x14ac:dyDescent="0.25">
      <c r="A1039" s="2">
        <v>43410</v>
      </c>
      <c r="B1039" s="17">
        <v>1111</v>
      </c>
      <c r="C1039" s="21" t="s">
        <v>31</v>
      </c>
      <c r="D1039" s="25">
        <v>3.52</v>
      </c>
      <c r="E1039" s="22">
        <f>'[1]pH meter #2__083118AM'!$O$2</f>
        <v>3.5073563535911592</v>
      </c>
      <c r="F10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43410.46597222222</v>
      </c>
      <c r="G1039" s="6">
        <f>Table1689106[[#This Row],[Mean Value]]+$V$2</f>
        <v>3.527303060242065</v>
      </c>
      <c r="H1039" s="6">
        <f>Table1689106[[#This Row],[Mean Value]]-$V$2</f>
        <v>3.4874096469402533</v>
      </c>
      <c r="I1039" s="26">
        <f>Table1689106[[#This Row],[Mean Value]]+$W$2</f>
        <v>3.5472497668929703</v>
      </c>
      <c r="J1039" s="26">
        <f>Table1689106[[#This Row],[Mean Value]]-($W$2)</f>
        <v>3.467462940289348</v>
      </c>
      <c r="K1039" s="8">
        <f>Table1689106[[#This Row],[Mean Value]]+$X$2</f>
        <v>3.5671964735438761</v>
      </c>
      <c r="L1039" s="9">
        <f>Table1689106[[#This Row],[Mean Value]]-$X$2</f>
        <v>3.4475162336384422</v>
      </c>
      <c r="M1039" s="23" t="str">
        <f t="array" ref="M1039">IF(OR(D1039&lt;$AF$2, D1039&gt;$AE$2), "Yes", "No")</f>
        <v>No</v>
      </c>
      <c r="N1039" s="3"/>
      <c r="O1039" s="3" t="b">
        <f>AND(Table1689106[[#This Row],[Measured Value]]&gt;Table1689106[[#This Row],[Mean Value]],D1038&gt;E1038,D1037&gt;E1037,D1036&gt;E1036,D1035&gt;E1035,D1034&gt;E1034,D1033&gt;E1033,D1032&gt;E1032)</f>
        <v>1</v>
      </c>
      <c r="P1039" s="3" t="b">
        <f>AND(Table1689106[[#This Row],[Measured Value]]&lt;Table1689106[[#This Row],[Mean Value]],D1038&lt;E1038,D1037&lt;E1037,D1036&lt;E1036,D1035&lt;E1035,D1034&lt;E1034,D1033&lt;E1033,D1032&lt;E1032)</f>
        <v>0</v>
      </c>
      <c r="Q1039" s="3" t="b">
        <f>AND(Table1689106[[#This Row],[Measured Value]]&gt;E1038,E1038&gt;E1037,E1037&gt;E1036,E1036&gt;E1035,E1035&gt;E1034)</f>
        <v>0</v>
      </c>
      <c r="R1039" s="3" t="b">
        <f>AND(Table1689106[[#This Row],[Measured Value]]&lt;E1038,E1038&lt;E1037,E1037&lt;E1036,E1036&lt;E1035,E1035&lt;E1034)</f>
        <v>0</v>
      </c>
      <c r="S1039" s="3" t="b">
        <f>AND(Table1689106[[#This Row],[Measured Value]]&gt;E1038,E1038&lt;E1037,E1037&gt;E1036,E1036&lt;E1035,E1035&gt;E1034,E1034&lt;E1033,E1033&gt;E1032,E1032&lt;E1031,E1031&gt;E1030,E1030&lt;E1029,E1029&gt;E1028,E1028&lt;E1027,E1027&gt;E1026)</f>
        <v>0</v>
      </c>
      <c r="T1039" s="3" t="b">
        <f>AND(Table1689106[[#This Row],[Measured Value]]&lt;F1038,F1038&gt;F1037,F1037&lt;F1036,F1036&gt;F1035,F1035&lt;F1034,F1034&gt;F1033,F1033&lt;F1032,F1032&gt;F1031,F1031&lt;F1030,F1030&gt;F1029,F1029&lt;F1028,F1028&gt;F1027,F1027&lt;F1026)</f>
        <v>0</v>
      </c>
    </row>
    <row r="1040" spans="1:20" x14ac:dyDescent="0.25">
      <c r="A1040" s="2">
        <v>43410</v>
      </c>
      <c r="B1040" s="17">
        <v>1118</v>
      </c>
      <c r="C1040" s="21" t="s">
        <v>31</v>
      </c>
      <c r="D1040" s="25">
        <v>3.52</v>
      </c>
      <c r="E1040" s="22">
        <f>'[1]pH meter #2__083118AM'!$O$2</f>
        <v>3.5073563535911592</v>
      </c>
      <c r="F10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43410.470833333333</v>
      </c>
      <c r="G1040" s="6">
        <f>Table1689106[[#This Row],[Mean Value]]+$V$2</f>
        <v>3.527303060242065</v>
      </c>
      <c r="H1040" s="6">
        <f>Table1689106[[#This Row],[Mean Value]]-$V$2</f>
        <v>3.4874096469402533</v>
      </c>
      <c r="I1040" s="26">
        <f>Table1689106[[#This Row],[Mean Value]]+$W$2</f>
        <v>3.5472497668929703</v>
      </c>
      <c r="J1040" s="26">
        <f>Table1689106[[#This Row],[Mean Value]]-($W$2)</f>
        <v>3.467462940289348</v>
      </c>
      <c r="K1040" s="8">
        <f>Table1689106[[#This Row],[Mean Value]]+$X$2</f>
        <v>3.5671964735438761</v>
      </c>
      <c r="L1040" s="9">
        <f>Table1689106[[#This Row],[Mean Value]]-$X$2</f>
        <v>3.4475162336384422</v>
      </c>
      <c r="M1040" s="23" t="str">
        <f t="array" ref="M1040">IF(OR(D1040&lt;$AF$2, D1040&gt;$AE$2), "Yes", "No")</f>
        <v>No</v>
      </c>
      <c r="N1040" s="3"/>
      <c r="O1040" s="3" t="b">
        <f>AND(Table1689106[[#This Row],[Measured Value]]&gt;Table1689106[[#This Row],[Mean Value]],D1039&gt;E1039,D1038&gt;E1038,D1037&gt;E1037,D1036&gt;E1036,D1035&gt;E1035,D1034&gt;E1034,D1033&gt;E1033)</f>
        <v>1</v>
      </c>
      <c r="P1040" s="3" t="b">
        <f>AND(Table1689106[[#This Row],[Measured Value]]&lt;Table1689106[[#This Row],[Mean Value]],D1039&lt;E1039,D1038&lt;E1038,D1037&lt;E1037,D1036&lt;E1036,D1035&lt;E1035,D1034&lt;E1034,D1033&lt;E1033)</f>
        <v>0</v>
      </c>
      <c r="Q1040" s="3" t="b">
        <f>AND(Table1689106[[#This Row],[Measured Value]]&gt;E1039,E1039&gt;E1038,E1038&gt;E1037,E1037&gt;E1036,E1036&gt;E1035)</f>
        <v>0</v>
      </c>
      <c r="R1040" s="3" t="b">
        <f>AND(Table1689106[[#This Row],[Measured Value]]&lt;E1039,E1039&lt;E1038,E1038&lt;E1037,E1037&lt;E1036,E1036&lt;E1035)</f>
        <v>0</v>
      </c>
      <c r="S1040" s="3" t="b">
        <f>AND(Table1689106[[#This Row],[Measured Value]]&gt;E1039,E1039&lt;E1038,E1038&gt;E1037,E1037&lt;E1036,E1036&gt;E1035,E1035&lt;E1034,E1034&gt;E1033,E1033&lt;E1032,E1032&gt;E1031,E1031&lt;E1030,E1030&gt;E1029,E1029&lt;E1028,E1028&gt;E1027)</f>
        <v>0</v>
      </c>
      <c r="T1040" s="3" t="b">
        <f>AND(Table1689106[[#This Row],[Measured Value]]&lt;F1039,F1039&gt;F1038,F1038&lt;F1037,F1037&gt;F1036,F1036&lt;F1035,F1035&gt;F1034,F1034&lt;F1033,F1033&gt;F1032,F1032&lt;F1031,F1031&gt;F1030,F1030&lt;F1029,F1029&gt;F1028,F1028&lt;F1027)</f>
        <v>0</v>
      </c>
    </row>
    <row r="1041" spans="1:20" x14ac:dyDescent="0.25">
      <c r="A1041" s="2">
        <v>43410</v>
      </c>
      <c r="B1041" s="17">
        <v>1310</v>
      </c>
      <c r="C1041" s="21" t="s">
        <v>34</v>
      </c>
      <c r="D1041" s="25">
        <v>3.52</v>
      </c>
      <c r="E1041" s="22">
        <f>'[1]pH meter #2__083118AM'!$O$2</f>
        <v>3.5073563535911592</v>
      </c>
      <c r="F10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43410.548611111109</v>
      </c>
      <c r="G1041" s="6">
        <f>Table1689106[[#This Row],[Mean Value]]+$V$2</f>
        <v>3.527303060242065</v>
      </c>
      <c r="H1041" s="6">
        <f>Table1689106[[#This Row],[Mean Value]]-$V$2</f>
        <v>3.4874096469402533</v>
      </c>
      <c r="I1041" s="26">
        <f>Table1689106[[#This Row],[Mean Value]]+$W$2</f>
        <v>3.5472497668929703</v>
      </c>
      <c r="J1041" s="26">
        <f>Table1689106[[#This Row],[Mean Value]]-($W$2)</f>
        <v>3.467462940289348</v>
      </c>
      <c r="K1041" s="8">
        <f>Table1689106[[#This Row],[Mean Value]]+$X$2</f>
        <v>3.5671964735438761</v>
      </c>
      <c r="L1041" s="9">
        <f>Table1689106[[#This Row],[Mean Value]]-$X$2</f>
        <v>3.4475162336384422</v>
      </c>
      <c r="M1041" s="23" t="str">
        <f t="array" ref="M1041">IF(OR(D1041&lt;$AF$2, D1041&gt;$AE$2), "Yes", "No")</f>
        <v>No</v>
      </c>
      <c r="N1041" s="3"/>
      <c r="O1041" s="3" t="b">
        <f>AND(Table1689106[[#This Row],[Measured Value]]&gt;Table1689106[[#This Row],[Mean Value]],D1040&gt;E1040,D1039&gt;E1039,D1038&gt;E1038,D1037&gt;E1037,D1036&gt;E1036,D1035&gt;E1035,D1034&gt;E1034)</f>
        <v>1</v>
      </c>
      <c r="P1041" s="3" t="b">
        <f>AND(Table1689106[[#This Row],[Measured Value]]&lt;Table1689106[[#This Row],[Mean Value]],D1040&lt;E1040,D1039&lt;E1039,D1038&lt;E1038,D1037&lt;E1037,D1036&lt;E1036,D1035&lt;E1035,D1034&lt;E1034)</f>
        <v>0</v>
      </c>
      <c r="Q1041" s="3" t="b">
        <f>AND(Table1689106[[#This Row],[Measured Value]]&gt;E1040,E1040&gt;E1039,E1039&gt;E1038,E1038&gt;E1037,E1037&gt;E1036)</f>
        <v>0</v>
      </c>
      <c r="R1041" s="3" t="b">
        <f>AND(Table1689106[[#This Row],[Measured Value]]&lt;E1040,E1040&lt;E1039,E1039&lt;E1038,E1038&lt;E1037,E1037&lt;E1036)</f>
        <v>0</v>
      </c>
      <c r="S1041" s="3" t="b">
        <f>AND(Table1689106[[#This Row],[Measured Value]]&gt;E1040,E1040&lt;E1039,E1039&gt;E1038,E1038&lt;E1037,E1037&gt;E1036,E1036&lt;E1035,E1035&gt;E1034,E1034&lt;E1033,E1033&gt;E1032,E1032&lt;E1031,E1031&gt;E1030,E1030&lt;E1029,E1029&gt;E1028)</f>
        <v>0</v>
      </c>
      <c r="T1041" s="3" t="b">
        <f>AND(Table1689106[[#This Row],[Measured Value]]&lt;F1040,F1040&gt;F1039,F1039&lt;F1038,F1038&gt;F1037,F1037&lt;F1036,F1036&gt;F1035,F1035&lt;F1034,F1034&gt;F1033,F1033&lt;F1032,F1032&gt;F1031,F1031&lt;F1030,F1030&gt;F1029,F1029&lt;F1028)</f>
        <v>0</v>
      </c>
    </row>
    <row r="1042" spans="1:20" x14ac:dyDescent="0.25">
      <c r="A1042" s="2">
        <v>43410</v>
      </c>
      <c r="B1042" s="17">
        <v>1352</v>
      </c>
      <c r="C1042" s="21" t="s">
        <v>34</v>
      </c>
      <c r="D1042" s="25">
        <v>3.5</v>
      </c>
      <c r="E1042" s="22">
        <f>'[1]pH meter #2__083118AM'!$O$2</f>
        <v>3.5073563535911592</v>
      </c>
      <c r="F10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43410.577777777777</v>
      </c>
      <c r="G1042" s="6">
        <f>Table1689106[[#This Row],[Mean Value]]+$V$2</f>
        <v>3.527303060242065</v>
      </c>
      <c r="H1042" s="6">
        <f>Table1689106[[#This Row],[Mean Value]]-$V$2</f>
        <v>3.4874096469402533</v>
      </c>
      <c r="I1042" s="26">
        <f>Table1689106[[#This Row],[Mean Value]]+$W$2</f>
        <v>3.5472497668929703</v>
      </c>
      <c r="J1042" s="26">
        <f>Table1689106[[#This Row],[Mean Value]]-($W$2)</f>
        <v>3.467462940289348</v>
      </c>
      <c r="K1042" s="8">
        <f>Table1689106[[#This Row],[Mean Value]]+$X$2</f>
        <v>3.5671964735438761</v>
      </c>
      <c r="L1042" s="9">
        <f>Table1689106[[#This Row],[Mean Value]]-$X$2</f>
        <v>3.4475162336384422</v>
      </c>
      <c r="M1042" s="23" t="str">
        <f t="array" ref="M1042">IF(OR(D1042&lt;$AF$2, D1042&gt;$AE$2), "Yes", "No")</f>
        <v>No</v>
      </c>
      <c r="N1042" s="3"/>
      <c r="O1042" s="3" t="b">
        <f>AND(Table1689106[[#This Row],[Measured Value]]&gt;Table1689106[[#This Row],[Mean Value]],D1041&gt;E1041,D1040&gt;E1040,D1039&gt;E1039,D1038&gt;E1038,D1037&gt;E1037,D1036&gt;E1036,D1035&gt;E1035)</f>
        <v>0</v>
      </c>
      <c r="P1042" s="3" t="b">
        <f>AND(Table1689106[[#This Row],[Measured Value]]&lt;Table1689106[[#This Row],[Mean Value]],D1041&lt;E1041,D1040&lt;E1040,D1039&lt;E1039,D1038&lt;E1038,D1037&lt;E1037,D1036&lt;E1036,D1035&lt;E1035)</f>
        <v>0</v>
      </c>
      <c r="Q1042" s="3" t="b">
        <f>AND(Table1689106[[#This Row],[Measured Value]]&gt;E1041,E1041&gt;E1040,E1040&gt;E1039,E1039&gt;E1038,E1038&gt;E1037)</f>
        <v>0</v>
      </c>
      <c r="R1042" s="3" t="b">
        <f>AND(Table1689106[[#This Row],[Measured Value]]&lt;E1041,E1041&lt;E1040,E1040&lt;E1039,E1039&lt;E1038,E1038&lt;E1037)</f>
        <v>0</v>
      </c>
      <c r="S1042" s="3" t="b">
        <f>AND(Table1689106[[#This Row],[Measured Value]]&gt;E1041,E1041&lt;E1040,E1040&gt;E1039,E1039&lt;E1038,E1038&gt;E1037,E1037&lt;E1036,E1036&gt;E1035,E1035&lt;E1034,E1034&gt;E1033,E1033&lt;E1032,E1032&gt;E1031,E1031&lt;E1030,E1030&gt;E1029)</f>
        <v>0</v>
      </c>
      <c r="T1042" s="3" t="b">
        <f>AND(Table1689106[[#This Row],[Measured Value]]&lt;F1041,F1041&gt;F1040,F1040&lt;F1039,F1039&gt;F1038,F1038&lt;F1037,F1037&gt;F1036,F1036&lt;F1035,F1035&gt;F1034,F1034&lt;F1033,F1033&gt;F1032,F1032&lt;F1031,F1031&gt;F1030,F1030&lt;F1029)</f>
        <v>0</v>
      </c>
    </row>
    <row r="1043" spans="1:20" x14ac:dyDescent="0.25">
      <c r="A1043" s="2">
        <v>43410</v>
      </c>
      <c r="B1043" s="17">
        <v>1448</v>
      </c>
      <c r="C1043" s="21" t="s">
        <v>34</v>
      </c>
      <c r="D1043" s="25">
        <v>3.5</v>
      </c>
      <c r="E1043" s="22">
        <f>'[1]pH meter #2__083118AM'!$O$2</f>
        <v>3.5073563535911592</v>
      </c>
      <c r="F10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43410.616666666669</v>
      </c>
      <c r="G1043" s="6">
        <f>Table1689106[[#This Row],[Mean Value]]+$V$2</f>
        <v>3.527303060242065</v>
      </c>
      <c r="H1043" s="6">
        <f>Table1689106[[#This Row],[Mean Value]]-$V$2</f>
        <v>3.4874096469402533</v>
      </c>
      <c r="I1043" s="26">
        <f>Table1689106[[#This Row],[Mean Value]]+$W$2</f>
        <v>3.5472497668929703</v>
      </c>
      <c r="J1043" s="26">
        <f>Table1689106[[#This Row],[Mean Value]]-($W$2)</f>
        <v>3.467462940289348</v>
      </c>
      <c r="K1043" s="8">
        <f>Table1689106[[#This Row],[Mean Value]]+$X$2</f>
        <v>3.5671964735438761</v>
      </c>
      <c r="L1043" s="9">
        <f>Table1689106[[#This Row],[Mean Value]]-$X$2</f>
        <v>3.4475162336384422</v>
      </c>
      <c r="M1043" s="23" t="str">
        <f t="array" ref="M1043">IF(OR(D1043&lt;$AF$2, D1043&gt;$AE$2), "Yes", "No")</f>
        <v>No</v>
      </c>
      <c r="N1043" s="3"/>
      <c r="O1043" s="3" t="b">
        <f>AND(Table1689106[[#This Row],[Measured Value]]&gt;Table1689106[[#This Row],[Mean Value]],D1042&gt;E1042,D1041&gt;E1041,D1040&gt;E1040,D1039&gt;E1039,D1038&gt;E1038,D1037&gt;E1037,D1036&gt;E1036)</f>
        <v>0</v>
      </c>
      <c r="P1043" s="3" t="b">
        <f>AND(Table1689106[[#This Row],[Measured Value]]&lt;Table1689106[[#This Row],[Mean Value]],D1042&lt;E1042,D1041&lt;E1041,D1040&lt;E1040,D1039&lt;E1039,D1038&lt;E1038,D1037&lt;E1037,D1036&lt;E1036)</f>
        <v>0</v>
      </c>
      <c r="Q1043" s="3" t="b">
        <f>AND(Table1689106[[#This Row],[Measured Value]]&gt;E1042,E1042&gt;E1041,E1041&gt;E1040,E1040&gt;E1039,E1039&gt;E1038)</f>
        <v>0</v>
      </c>
      <c r="R1043" s="3" t="b">
        <f>AND(Table1689106[[#This Row],[Measured Value]]&lt;E1042,E1042&lt;E1041,E1041&lt;E1040,E1040&lt;E1039,E1039&lt;E1038)</f>
        <v>0</v>
      </c>
      <c r="S1043" s="3" t="b">
        <f>AND(Table1689106[[#This Row],[Measured Value]]&gt;E1042,E1042&lt;E1041,E1041&gt;E1040,E1040&lt;E1039,E1039&gt;E1038,E1038&lt;E1037,E1037&gt;E1036,E1036&lt;E1035,E1035&gt;E1034,E1034&lt;E1033,E1033&gt;E1032,E1032&lt;E1031,E1031&gt;E1030)</f>
        <v>0</v>
      </c>
      <c r="T1043" s="3" t="b">
        <f>AND(Table1689106[[#This Row],[Measured Value]]&lt;F1042,F1042&gt;F1041,F1041&lt;F1040,F1040&gt;F1039,F1039&lt;F1038,F1038&gt;F1037,F1037&lt;F1036,F1036&gt;F1035,F1035&lt;F1034,F1034&gt;F1033,F1033&lt;F1032,F1032&gt;F1031,F1031&lt;F1030)</f>
        <v>0</v>
      </c>
    </row>
    <row r="1044" spans="1:20" x14ac:dyDescent="0.25">
      <c r="A1044" s="2">
        <v>43410</v>
      </c>
      <c r="B1044" s="17">
        <v>1615</v>
      </c>
      <c r="C1044" s="21" t="s">
        <v>34</v>
      </c>
      <c r="D1044" s="25">
        <v>3.52</v>
      </c>
      <c r="E1044" s="22">
        <f>'[1]pH meter #2__083118AM'!$O$2</f>
        <v>3.5073563535911592</v>
      </c>
      <c r="F10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43410.677083333336</v>
      </c>
      <c r="G1044" s="6">
        <f>Table1689106[[#This Row],[Mean Value]]+$V$2</f>
        <v>3.527303060242065</v>
      </c>
      <c r="H1044" s="6">
        <f>Table1689106[[#This Row],[Mean Value]]-$V$2</f>
        <v>3.4874096469402533</v>
      </c>
      <c r="I1044" s="26">
        <f>Table1689106[[#This Row],[Mean Value]]+$W$2</f>
        <v>3.5472497668929703</v>
      </c>
      <c r="J1044" s="26">
        <f>Table1689106[[#This Row],[Mean Value]]-($W$2)</f>
        <v>3.467462940289348</v>
      </c>
      <c r="K1044" s="8">
        <f>Table1689106[[#This Row],[Mean Value]]+$X$2</f>
        <v>3.5671964735438761</v>
      </c>
      <c r="L1044" s="9">
        <f>Table1689106[[#This Row],[Mean Value]]-$X$2</f>
        <v>3.4475162336384422</v>
      </c>
      <c r="M1044" s="23" t="str">
        <f t="array" ref="M1044">IF(OR(D1044&lt;$AF$2, D1044&gt;$AE$2), "Yes", "No")</f>
        <v>No</v>
      </c>
      <c r="N1044" s="3"/>
      <c r="O1044" s="3" t="b">
        <f>AND(Table1689106[[#This Row],[Measured Value]]&gt;Table1689106[[#This Row],[Mean Value]],D1043&gt;E1043,D1042&gt;E1042,D1041&gt;E1041,D1040&gt;E1040,D1039&gt;E1039,D1038&gt;E1038,D1037&gt;E1037)</f>
        <v>0</v>
      </c>
      <c r="P1044" s="3" t="b">
        <f>AND(Table1689106[[#This Row],[Measured Value]]&lt;Table1689106[[#This Row],[Mean Value]],D1043&lt;E1043,D1042&lt;E1042,D1041&lt;E1041,D1040&lt;E1040,D1039&lt;E1039,D1038&lt;E1038,D1037&lt;E1037)</f>
        <v>0</v>
      </c>
      <c r="Q1044" s="3" t="b">
        <f>AND(Table1689106[[#This Row],[Measured Value]]&gt;E1043,E1043&gt;E1042,E1042&gt;E1041,E1041&gt;E1040,E1040&gt;E1039)</f>
        <v>0</v>
      </c>
      <c r="R1044" s="3" t="b">
        <f>AND(Table1689106[[#This Row],[Measured Value]]&lt;E1043,E1043&lt;E1042,E1042&lt;E1041,E1041&lt;E1040,E1040&lt;E1039)</f>
        <v>0</v>
      </c>
      <c r="S1044" s="3" t="b">
        <f>AND(Table1689106[[#This Row],[Measured Value]]&gt;E1043,E1043&lt;E1042,E1042&gt;E1041,E1041&lt;E1040,E1040&gt;E1039,E1039&lt;E1038,E1038&gt;E1037,E1037&lt;E1036,E1036&gt;E1035,E1035&lt;E1034,E1034&gt;E1033,E1033&lt;E1032,E1032&gt;E1031)</f>
        <v>0</v>
      </c>
      <c r="T1044" s="3" t="b">
        <f>AND(Table1689106[[#This Row],[Measured Value]]&lt;F1043,F1043&gt;F1042,F1042&lt;F1041,F1041&gt;F1040,F1040&lt;F1039,F1039&gt;F1038,F1038&lt;F1037,F1037&gt;F1036,F1036&lt;F1035,F1035&gt;F1034,F1034&lt;F1033,F1033&gt;F1032,F1032&lt;F1031)</f>
        <v>0</v>
      </c>
    </row>
    <row r="1045" spans="1:20" x14ac:dyDescent="0.25">
      <c r="A1045" s="2">
        <v>43410</v>
      </c>
      <c r="B1045" s="17">
        <v>1653</v>
      </c>
      <c r="C1045" s="21" t="s">
        <v>51</v>
      </c>
      <c r="D1045" s="25">
        <v>3.53</v>
      </c>
      <c r="E1045" s="22">
        <f>'[1]pH meter #2__083118AM'!$O$2</f>
        <v>3.5073563535911592</v>
      </c>
      <c r="F10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43410.703472222223</v>
      </c>
      <c r="G1045" s="6">
        <f>Table1689106[[#This Row],[Mean Value]]+$V$2</f>
        <v>3.527303060242065</v>
      </c>
      <c r="H1045" s="6">
        <f>Table1689106[[#This Row],[Mean Value]]-$V$2</f>
        <v>3.4874096469402533</v>
      </c>
      <c r="I1045" s="26">
        <f>Table1689106[[#This Row],[Mean Value]]+$W$2</f>
        <v>3.5472497668929703</v>
      </c>
      <c r="J1045" s="26">
        <f>Table1689106[[#This Row],[Mean Value]]-($W$2)</f>
        <v>3.467462940289348</v>
      </c>
      <c r="K1045" s="8">
        <f>Table1689106[[#This Row],[Mean Value]]+$X$2</f>
        <v>3.5671964735438761</v>
      </c>
      <c r="L1045" s="9">
        <f>Table1689106[[#This Row],[Mean Value]]-$X$2</f>
        <v>3.4475162336384422</v>
      </c>
      <c r="M1045" s="23" t="str">
        <f t="array" ref="M1045">IF(OR(D1045&lt;$AF$2, D1045&gt;$AE$2), "Yes", "No")</f>
        <v>No</v>
      </c>
      <c r="N1045" s="3"/>
      <c r="O1045" s="3" t="b">
        <f>AND(Table1689106[[#This Row],[Measured Value]]&gt;Table1689106[[#This Row],[Mean Value]],D1044&gt;E1044,D1043&gt;E1043,D1042&gt;E1042,D1041&gt;E1041,D1040&gt;E1040,D1039&gt;E1039,D1038&gt;E1038)</f>
        <v>0</v>
      </c>
      <c r="P1045" s="3" t="b">
        <f>AND(Table1689106[[#This Row],[Measured Value]]&lt;Table1689106[[#This Row],[Mean Value]],D1044&lt;E1044,D1043&lt;E1043,D1042&lt;E1042,D1041&lt;E1041,D1040&lt;E1040,D1039&lt;E1039,D1038&lt;E1038)</f>
        <v>0</v>
      </c>
      <c r="Q1045" s="3" t="b">
        <f>AND(Table1689106[[#This Row],[Measured Value]]&gt;E1044,E1044&gt;E1043,E1043&gt;E1042,E1042&gt;E1041,E1041&gt;E1040)</f>
        <v>0</v>
      </c>
      <c r="R1045" s="3" t="b">
        <f>AND(Table1689106[[#This Row],[Measured Value]]&lt;E1044,E1044&lt;E1043,E1043&lt;E1042,E1042&lt;E1041,E1041&lt;E1040)</f>
        <v>0</v>
      </c>
      <c r="S1045" s="3" t="b">
        <f>AND(Table1689106[[#This Row],[Measured Value]]&gt;E1044,E1044&lt;E1043,E1043&gt;E1042,E1042&lt;E1041,E1041&gt;E1040,E1040&lt;E1039,E1039&gt;E1038,E1038&lt;E1037,E1037&gt;E1036,E1036&lt;E1035,E1035&gt;E1034,E1034&lt;E1033,E1033&gt;E1032)</f>
        <v>0</v>
      </c>
      <c r="T1045" s="3" t="b">
        <f>AND(Table1689106[[#This Row],[Measured Value]]&lt;F1044,F1044&gt;F1043,F1043&lt;F1042,F1042&gt;F1041,F1041&lt;F1040,F1040&gt;F1039,F1039&lt;F1038,F1038&gt;F1037,F1037&lt;F1036,F1036&gt;F1035,F1035&lt;F1034,F1034&gt;F1033,F1033&lt;F1032)</f>
        <v>0</v>
      </c>
    </row>
    <row r="1046" spans="1:20" x14ac:dyDescent="0.25">
      <c r="A1046" s="2">
        <v>43411</v>
      </c>
      <c r="B1046" s="17">
        <v>709</v>
      </c>
      <c r="C1046" s="21" t="s">
        <v>40</v>
      </c>
      <c r="D1046" s="25">
        <v>3.56</v>
      </c>
      <c r="E1046" s="22">
        <f>'[1]pH meter #2__083118AM'!$O$2</f>
        <v>3.5073563535911592</v>
      </c>
      <c r="F10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43411.29791666667</v>
      </c>
      <c r="G1046" s="6">
        <f>Table1689106[[#This Row],[Mean Value]]+$V$2</f>
        <v>3.527303060242065</v>
      </c>
      <c r="H1046" s="6">
        <f>Table1689106[[#This Row],[Mean Value]]-$V$2</f>
        <v>3.4874096469402533</v>
      </c>
      <c r="I1046" s="26">
        <f>Table1689106[[#This Row],[Mean Value]]+$W$2</f>
        <v>3.5472497668929703</v>
      </c>
      <c r="J1046" s="26">
        <f>Table1689106[[#This Row],[Mean Value]]-($W$2)</f>
        <v>3.467462940289348</v>
      </c>
      <c r="K1046" s="8">
        <f>Table1689106[[#This Row],[Mean Value]]+$X$2</f>
        <v>3.5671964735438761</v>
      </c>
      <c r="L1046" s="9">
        <f>Table1689106[[#This Row],[Mean Value]]-$X$2</f>
        <v>3.4475162336384422</v>
      </c>
      <c r="M1046" s="23" t="str">
        <f t="array" ref="M1046">IF(OR(D1046&lt;$AF$2, D1046&gt;$AE$2), "Yes", "No")</f>
        <v>No</v>
      </c>
      <c r="N1046" s="3"/>
      <c r="O1046" s="3" t="b">
        <f>AND(Table1689106[[#This Row],[Measured Value]]&gt;Table1689106[[#This Row],[Mean Value]],D1045&gt;E1045,D1044&gt;E1044,D1043&gt;E1043,D1042&gt;E1042,D1041&gt;E1041,D1040&gt;E1040,D1039&gt;E1039)</f>
        <v>0</v>
      </c>
      <c r="P1046" s="3" t="b">
        <f>AND(Table1689106[[#This Row],[Measured Value]]&lt;Table1689106[[#This Row],[Mean Value]],D1045&lt;E1045,D1044&lt;E1044,D1043&lt;E1043,D1042&lt;E1042,D1041&lt;E1041,D1040&lt;E1040,D1039&lt;E1039)</f>
        <v>0</v>
      </c>
      <c r="Q1046" s="3" t="b">
        <f>AND(Table1689106[[#This Row],[Measured Value]]&gt;E1045,E1045&gt;E1044,E1044&gt;E1043,E1043&gt;E1042,E1042&gt;E1041)</f>
        <v>0</v>
      </c>
      <c r="R1046" s="3" t="b">
        <f>AND(Table1689106[[#This Row],[Measured Value]]&lt;E1045,E1045&lt;E1044,E1044&lt;E1043,E1043&lt;E1042,E1042&lt;E1041)</f>
        <v>0</v>
      </c>
      <c r="S1046" s="3" t="b">
        <f>AND(Table1689106[[#This Row],[Measured Value]]&gt;E1045,E1045&lt;E1044,E1044&gt;E1043,E1043&lt;E1042,E1042&gt;E1041,E1041&lt;E1040,E1040&gt;E1039,E1039&lt;E1038,E1038&gt;E1037,E1037&lt;E1036,E1036&gt;E1035,E1035&lt;E1034,E1034&gt;E1033)</f>
        <v>0</v>
      </c>
      <c r="T1046" s="3" t="b">
        <f>AND(Table1689106[[#This Row],[Measured Value]]&lt;F1045,F1045&gt;F1044,F1044&lt;F1043,F1043&gt;F1042,F1042&lt;F1041,F1041&gt;F1040,F1040&lt;F1039,F1039&gt;F1038,F1038&lt;F1037,F1037&gt;F1036,F1036&lt;F1035,F1035&gt;F1034,F1034&lt;F1033)</f>
        <v>0</v>
      </c>
    </row>
    <row r="1047" spans="1:20" x14ac:dyDescent="0.25">
      <c r="A1047" s="2">
        <v>43411</v>
      </c>
      <c r="B1047" s="17">
        <v>727</v>
      </c>
      <c r="C1047" s="21" t="s">
        <v>40</v>
      </c>
      <c r="D1047" s="25">
        <v>3.56</v>
      </c>
      <c r="E1047" s="22">
        <f>'[1]pH meter #2__083118AM'!$O$2</f>
        <v>3.5073563535911592</v>
      </c>
      <c r="F10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43411.310416666667</v>
      </c>
      <c r="G1047" s="6">
        <f>Table1689106[[#This Row],[Mean Value]]+$V$2</f>
        <v>3.527303060242065</v>
      </c>
      <c r="H1047" s="6">
        <f>Table1689106[[#This Row],[Mean Value]]-$V$2</f>
        <v>3.4874096469402533</v>
      </c>
      <c r="I1047" s="26">
        <f>Table1689106[[#This Row],[Mean Value]]+$W$2</f>
        <v>3.5472497668929703</v>
      </c>
      <c r="J1047" s="26">
        <f>Table1689106[[#This Row],[Mean Value]]-($W$2)</f>
        <v>3.467462940289348</v>
      </c>
      <c r="K1047" s="8">
        <f>Table1689106[[#This Row],[Mean Value]]+$X$2</f>
        <v>3.5671964735438761</v>
      </c>
      <c r="L1047" s="9">
        <f>Table1689106[[#This Row],[Mean Value]]-$X$2</f>
        <v>3.4475162336384422</v>
      </c>
      <c r="M1047" s="23" t="str">
        <f t="array" ref="M1047">IF(OR(D1047&lt;$AF$2, D1047&gt;$AE$2), "Yes", "No")</f>
        <v>No</v>
      </c>
      <c r="N1047" s="3"/>
      <c r="O1047" s="3" t="b">
        <f>AND(Table1689106[[#This Row],[Measured Value]]&gt;Table1689106[[#This Row],[Mean Value]],D1046&gt;E1046,D1045&gt;E1045,D1044&gt;E1044,D1043&gt;E1043,D1042&gt;E1042,D1041&gt;E1041,D1040&gt;E1040)</f>
        <v>0</v>
      </c>
      <c r="P1047" s="3" t="b">
        <f>AND(Table1689106[[#This Row],[Measured Value]]&lt;Table1689106[[#This Row],[Mean Value]],D1046&lt;E1046,D1045&lt;E1045,D1044&lt;E1044,D1043&lt;E1043,D1042&lt;E1042,D1041&lt;E1041,D1040&lt;E1040)</f>
        <v>0</v>
      </c>
      <c r="Q1047" s="3" t="b">
        <f>AND(Table1689106[[#This Row],[Measured Value]]&gt;E1046,E1046&gt;E1045,E1045&gt;E1044,E1044&gt;E1043,E1043&gt;E1042)</f>
        <v>0</v>
      </c>
      <c r="R1047" s="3" t="b">
        <f>AND(Table1689106[[#This Row],[Measured Value]]&lt;E1046,E1046&lt;E1045,E1045&lt;E1044,E1044&lt;E1043,E1043&lt;E1042)</f>
        <v>0</v>
      </c>
      <c r="S1047" s="3" t="b">
        <f>AND(Table1689106[[#This Row],[Measured Value]]&gt;E1046,E1046&lt;E1045,E1045&gt;E1044,E1044&lt;E1043,E1043&gt;E1042,E1042&lt;E1041,E1041&gt;E1040,E1040&lt;E1039,E1039&gt;E1038,E1038&lt;E1037,E1037&gt;E1036,E1036&lt;E1035,E1035&gt;E1034)</f>
        <v>0</v>
      </c>
      <c r="T1047" s="3" t="b">
        <f>AND(Table1689106[[#This Row],[Measured Value]]&lt;F1046,F1046&gt;F1045,F1045&lt;F1044,F1044&gt;F1043,F1043&lt;F1042,F1042&gt;F1041,F1041&lt;F1040,F1040&gt;F1039,F1039&lt;F1038,F1038&gt;F1037,F1037&lt;F1036,F1036&gt;F1035,F1035&lt;F1034)</f>
        <v>0</v>
      </c>
    </row>
    <row r="1048" spans="1:20" x14ac:dyDescent="0.25">
      <c r="A1048" s="2">
        <v>43411</v>
      </c>
      <c r="B1048" s="17">
        <v>825</v>
      </c>
      <c r="C1048" s="21" t="s">
        <v>30</v>
      </c>
      <c r="D1048" s="25">
        <v>3.57</v>
      </c>
      <c r="E1048" s="22">
        <f>'[1]pH meter #2__083118AM'!$O$2</f>
        <v>3.5073563535911592</v>
      </c>
      <c r="F10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43411.350694444445</v>
      </c>
      <c r="G1048" s="6">
        <f>Table1689106[[#This Row],[Mean Value]]+$V$2</f>
        <v>3.527303060242065</v>
      </c>
      <c r="H1048" s="6">
        <f>Table1689106[[#This Row],[Mean Value]]-$V$2</f>
        <v>3.4874096469402533</v>
      </c>
      <c r="I1048" s="26">
        <f>Table1689106[[#This Row],[Mean Value]]+$W$2</f>
        <v>3.5472497668929703</v>
      </c>
      <c r="J1048" s="26">
        <f>Table1689106[[#This Row],[Mean Value]]-($W$2)</f>
        <v>3.467462940289348</v>
      </c>
      <c r="K1048" s="8">
        <f>Table1689106[[#This Row],[Mean Value]]+$X$2</f>
        <v>3.5671964735438761</v>
      </c>
      <c r="L1048" s="9">
        <f>Table1689106[[#This Row],[Mean Value]]-$X$2</f>
        <v>3.4475162336384422</v>
      </c>
      <c r="M1048" s="23" t="str">
        <f t="array" ref="M1048">IF(OR(D1048&lt;$AF$2, D1048&gt;$AE$2), "Yes", "No")</f>
        <v>No</v>
      </c>
      <c r="N1048" s="3"/>
      <c r="O1048" s="3" t="b">
        <f>AND(Table1689106[[#This Row],[Measured Value]]&gt;Table1689106[[#This Row],[Mean Value]],D1047&gt;E1047,D1046&gt;E1046,D1045&gt;E1045,D1044&gt;E1044,D1043&gt;E1043,D1042&gt;E1042,D1041&gt;E1041)</f>
        <v>0</v>
      </c>
      <c r="P1048" s="3" t="b">
        <f>AND(Table1689106[[#This Row],[Measured Value]]&lt;Table1689106[[#This Row],[Mean Value]],D1047&lt;E1047,D1046&lt;E1046,D1045&lt;E1045,D1044&lt;E1044,D1043&lt;E1043,D1042&lt;E1042,D1041&lt;E1041)</f>
        <v>0</v>
      </c>
      <c r="Q1048" s="3" t="b">
        <f>AND(Table1689106[[#This Row],[Measured Value]]&gt;E1047,E1047&gt;E1046,E1046&gt;E1045,E1045&gt;E1044,E1044&gt;E1043)</f>
        <v>0</v>
      </c>
      <c r="R1048" s="3" t="b">
        <f>AND(Table1689106[[#This Row],[Measured Value]]&lt;E1047,E1047&lt;E1046,E1046&lt;E1045,E1045&lt;E1044,E1044&lt;E1043)</f>
        <v>0</v>
      </c>
      <c r="S1048" s="3" t="b">
        <f>AND(Table1689106[[#This Row],[Measured Value]]&gt;E1047,E1047&lt;E1046,E1046&gt;E1045,E1045&lt;E1044,E1044&gt;E1043,E1043&lt;E1042,E1042&gt;E1041,E1041&lt;E1040,E1040&gt;E1039,E1039&lt;E1038,E1038&gt;E1037,E1037&lt;E1036,E1036&gt;E1035)</f>
        <v>0</v>
      </c>
      <c r="T1048" s="3" t="b">
        <f>AND(Table1689106[[#This Row],[Measured Value]]&lt;F1047,F1047&gt;F1046,F1046&lt;F1045,F1045&gt;F1044,F1044&lt;F1043,F1043&gt;F1042,F1042&lt;F1041,F1041&gt;F1040,F1040&lt;F1039,F1039&gt;F1038,F1038&lt;F1037,F1037&gt;F1036,F1036&lt;F1035)</f>
        <v>0</v>
      </c>
    </row>
    <row r="1049" spans="1:20" x14ac:dyDescent="0.25">
      <c r="A1049" s="2">
        <v>43411</v>
      </c>
      <c r="B1049" s="17">
        <v>825</v>
      </c>
      <c r="C1049" s="21" t="s">
        <v>30</v>
      </c>
      <c r="D1049" s="25">
        <v>3.53</v>
      </c>
      <c r="E1049" s="22">
        <f>'[1]pH meter #2__083118AM'!$O$2</f>
        <v>3.5073563535911592</v>
      </c>
      <c r="F10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43411.350694444445</v>
      </c>
      <c r="G1049" s="6">
        <f>Table1689106[[#This Row],[Mean Value]]+$V$2</f>
        <v>3.527303060242065</v>
      </c>
      <c r="H1049" s="6">
        <f>Table1689106[[#This Row],[Mean Value]]-$V$2</f>
        <v>3.4874096469402533</v>
      </c>
      <c r="I1049" s="26">
        <f>Table1689106[[#This Row],[Mean Value]]+$W$2</f>
        <v>3.5472497668929703</v>
      </c>
      <c r="J1049" s="26">
        <f>Table1689106[[#This Row],[Mean Value]]-($W$2)</f>
        <v>3.467462940289348</v>
      </c>
      <c r="K1049" s="8">
        <f>Table1689106[[#This Row],[Mean Value]]+$X$2</f>
        <v>3.5671964735438761</v>
      </c>
      <c r="L1049" s="9">
        <f>Table1689106[[#This Row],[Mean Value]]-$X$2</f>
        <v>3.4475162336384422</v>
      </c>
      <c r="M1049" s="23" t="str">
        <f t="array" ref="M1049">IF(OR(D1049&lt;$AF$2, D1049&gt;$AE$2), "Yes", "No")</f>
        <v>No</v>
      </c>
      <c r="N1049" s="3" t="s">
        <v>59</v>
      </c>
      <c r="O1049" s="3" t="b">
        <f>AND(Table1689106[[#This Row],[Measured Value]]&gt;Table1689106[[#This Row],[Mean Value]],D1048&gt;E1048,D1047&gt;E1047,D1046&gt;E1046,D1045&gt;E1045,D1044&gt;E1044,D1043&gt;E1043,D1042&gt;E1042)</f>
        <v>0</v>
      </c>
      <c r="P1049" s="3" t="b">
        <f>AND(Table1689106[[#This Row],[Measured Value]]&lt;Table1689106[[#This Row],[Mean Value]],D1048&lt;E1048,D1047&lt;E1047,D1046&lt;E1046,D1045&lt;E1045,D1044&lt;E1044,D1043&lt;E1043,D1042&lt;E1042)</f>
        <v>0</v>
      </c>
      <c r="Q1049" s="3" t="b">
        <f>AND(Table1689106[[#This Row],[Measured Value]]&gt;E1048,E1048&gt;E1047,E1047&gt;E1046,E1046&gt;E1045,E1045&gt;E1044)</f>
        <v>0</v>
      </c>
      <c r="R1049" s="3" t="b">
        <f>AND(Table1689106[[#This Row],[Measured Value]]&lt;E1048,E1048&lt;E1047,E1047&lt;E1046,E1046&lt;E1045,E1045&lt;E1044)</f>
        <v>0</v>
      </c>
      <c r="S1049" s="3" t="b">
        <f>AND(Table1689106[[#This Row],[Measured Value]]&gt;E1048,E1048&lt;E1047,E1047&gt;E1046,E1046&lt;E1045,E1045&gt;E1044,E1044&lt;E1043,E1043&gt;E1042,E1042&lt;E1041,E1041&gt;E1040,E1040&lt;E1039,E1039&gt;E1038,E1038&lt;E1037,E1037&gt;E1036)</f>
        <v>0</v>
      </c>
      <c r="T1049" s="3" t="b">
        <f>AND(Table1689106[[#This Row],[Measured Value]]&lt;F1048,F1048&gt;F1047,F1047&lt;F1046,F1046&gt;F1045,F1045&lt;F1044,F1044&gt;F1043,F1043&lt;F1042,F1042&gt;F1041,F1041&lt;F1040,F1040&gt;F1039,F1039&lt;F1038,F1038&gt;F1037,F1037&lt;F1036)</f>
        <v>0</v>
      </c>
    </row>
    <row r="1050" spans="1:20" x14ac:dyDescent="0.25">
      <c r="A1050" s="2">
        <v>43411</v>
      </c>
      <c r="B1050" s="17">
        <v>900</v>
      </c>
      <c r="C1050" s="21" t="s">
        <v>30</v>
      </c>
      <c r="D1050" s="25">
        <v>3.55</v>
      </c>
      <c r="E1050" s="22">
        <f>'[1]pH meter #2__083118AM'!$O$2</f>
        <v>3.5073563535911592</v>
      </c>
      <c r="F10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43411.375</v>
      </c>
      <c r="G1050" s="6">
        <f>Table1689106[[#This Row],[Mean Value]]+$V$2</f>
        <v>3.527303060242065</v>
      </c>
      <c r="H1050" s="6">
        <f>Table1689106[[#This Row],[Mean Value]]-$V$2</f>
        <v>3.4874096469402533</v>
      </c>
      <c r="I1050" s="26">
        <f>Table1689106[[#This Row],[Mean Value]]+$W$2</f>
        <v>3.5472497668929703</v>
      </c>
      <c r="J1050" s="26">
        <f>Table1689106[[#This Row],[Mean Value]]-($W$2)</f>
        <v>3.467462940289348</v>
      </c>
      <c r="K1050" s="8">
        <f>Table1689106[[#This Row],[Mean Value]]+$X$2</f>
        <v>3.5671964735438761</v>
      </c>
      <c r="L1050" s="9">
        <f>Table1689106[[#This Row],[Mean Value]]-$X$2</f>
        <v>3.4475162336384422</v>
      </c>
      <c r="M1050" s="23" t="str">
        <f t="array" ref="M1050">IF(OR(D1050&lt;$AF$2, D1050&gt;$AE$2), "Yes", "No")</f>
        <v>No</v>
      </c>
      <c r="N1050" s="3"/>
      <c r="O1050" s="3" t="b">
        <f>AND(Table1689106[[#This Row],[Measured Value]]&gt;Table1689106[[#This Row],[Mean Value]],D1049&gt;E1049,D1048&gt;E1048,D1047&gt;E1047,D1046&gt;E1046,D1045&gt;E1045,D1044&gt;E1044,D1043&gt;E1043)</f>
        <v>0</v>
      </c>
      <c r="P1050" s="3" t="b">
        <f>AND(Table1689106[[#This Row],[Measured Value]]&lt;Table1689106[[#This Row],[Mean Value]],D1049&lt;E1049,D1048&lt;E1048,D1047&lt;E1047,D1046&lt;E1046,D1045&lt;E1045,D1044&lt;E1044,D1043&lt;E1043)</f>
        <v>0</v>
      </c>
      <c r="Q1050" s="3" t="b">
        <f>AND(Table1689106[[#This Row],[Measured Value]]&gt;E1049,E1049&gt;E1048,E1048&gt;E1047,E1047&gt;E1046,E1046&gt;E1045)</f>
        <v>0</v>
      </c>
      <c r="R1050" s="3" t="b">
        <f>AND(Table1689106[[#This Row],[Measured Value]]&lt;E1049,E1049&lt;E1048,E1048&lt;E1047,E1047&lt;E1046,E1046&lt;E1045)</f>
        <v>0</v>
      </c>
      <c r="S1050" s="3" t="b">
        <f>AND(Table1689106[[#This Row],[Measured Value]]&gt;E1049,E1049&lt;E1048,E1048&gt;E1047,E1047&lt;E1046,E1046&gt;E1045,E1045&lt;E1044,E1044&gt;E1043,E1043&lt;E1042,E1042&gt;E1041,E1041&lt;E1040,E1040&gt;E1039,E1039&lt;E1038,E1038&gt;E1037)</f>
        <v>0</v>
      </c>
      <c r="T1050" s="3" t="b">
        <f>AND(Table1689106[[#This Row],[Measured Value]]&lt;F1049,F1049&gt;F1048,F1048&lt;F1047,F1047&gt;F1046,F1046&lt;F1045,F1045&gt;F1044,F1044&lt;F1043,F1043&gt;F1042,F1042&lt;F1041,F1041&gt;F1040,F1040&lt;F1039,F1039&gt;F1038,F1038&lt;F1037)</f>
        <v>0</v>
      </c>
    </row>
    <row r="1051" spans="1:20" x14ac:dyDescent="0.25">
      <c r="A1051" s="2">
        <v>43411</v>
      </c>
      <c r="B1051" s="17">
        <v>944</v>
      </c>
      <c r="C1051" s="21" t="s">
        <v>31</v>
      </c>
      <c r="D1051" s="25">
        <v>3.54</v>
      </c>
      <c r="E1051" s="22">
        <f>'[1]pH meter #2__083118AM'!$O$2</f>
        <v>3.5073563535911592</v>
      </c>
      <c r="F10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43411.405555555553</v>
      </c>
      <c r="G1051" s="6">
        <f>Table1689106[[#This Row],[Mean Value]]+$V$2</f>
        <v>3.527303060242065</v>
      </c>
      <c r="H1051" s="6">
        <f>Table1689106[[#This Row],[Mean Value]]-$V$2</f>
        <v>3.4874096469402533</v>
      </c>
      <c r="I1051" s="26">
        <f>Table1689106[[#This Row],[Mean Value]]+$W$2</f>
        <v>3.5472497668929703</v>
      </c>
      <c r="J1051" s="26">
        <f>Table1689106[[#This Row],[Mean Value]]-($W$2)</f>
        <v>3.467462940289348</v>
      </c>
      <c r="K1051" s="8">
        <f>Table1689106[[#This Row],[Mean Value]]+$X$2</f>
        <v>3.5671964735438761</v>
      </c>
      <c r="L1051" s="9">
        <f>Table1689106[[#This Row],[Mean Value]]-$X$2</f>
        <v>3.4475162336384422</v>
      </c>
      <c r="M1051" s="23" t="str">
        <f t="array" ref="M1051">IF(OR(D1051&lt;$AF$2, D1051&gt;$AE$2), "Yes", "No")</f>
        <v>No</v>
      </c>
      <c r="N1051" s="3"/>
      <c r="O1051" s="3" t="b">
        <f>AND(Table1689106[[#This Row],[Measured Value]]&gt;Table1689106[[#This Row],[Mean Value]],D1050&gt;E1050,D1049&gt;E1049,D1048&gt;E1048,D1047&gt;E1047,D1046&gt;E1046,D1045&gt;E1045,D1044&gt;E1044)</f>
        <v>1</v>
      </c>
      <c r="P1051" s="3" t="b">
        <f>AND(Table1689106[[#This Row],[Measured Value]]&lt;Table1689106[[#This Row],[Mean Value]],D1050&lt;E1050,D1049&lt;E1049,D1048&lt;E1048,D1047&lt;E1047,D1046&lt;E1046,D1045&lt;E1045,D1044&lt;E1044)</f>
        <v>0</v>
      </c>
      <c r="Q1051" s="3" t="b">
        <f>AND(Table1689106[[#This Row],[Measured Value]]&gt;E1050,E1050&gt;E1049,E1049&gt;E1048,E1048&gt;E1047,E1047&gt;E1046)</f>
        <v>0</v>
      </c>
      <c r="R1051" s="3" t="b">
        <f>AND(Table1689106[[#This Row],[Measured Value]]&lt;E1050,E1050&lt;E1049,E1049&lt;E1048,E1048&lt;E1047,E1047&lt;E1046)</f>
        <v>0</v>
      </c>
      <c r="S1051" s="3" t="b">
        <f>AND(Table1689106[[#This Row],[Measured Value]]&gt;E1050,E1050&lt;E1049,E1049&gt;E1048,E1048&lt;E1047,E1047&gt;E1046,E1046&lt;E1045,E1045&gt;E1044,E1044&lt;E1043,E1043&gt;E1042,E1042&lt;E1041,E1041&gt;E1040,E1040&lt;E1039,E1039&gt;E1038)</f>
        <v>0</v>
      </c>
      <c r="T1051" s="3" t="b">
        <f>AND(Table1689106[[#This Row],[Measured Value]]&lt;F1050,F1050&gt;F1049,F1049&lt;F1048,F1048&gt;F1047,F1047&lt;F1046,F1046&gt;F1045,F1045&lt;F1044,F1044&gt;F1043,F1043&lt;F1042,F1042&gt;F1041,F1041&lt;F1040,F1040&gt;F1039,F1039&lt;F1038)</f>
        <v>0</v>
      </c>
    </row>
    <row r="1052" spans="1:20" x14ac:dyDescent="0.25">
      <c r="A1052" s="2">
        <v>43411</v>
      </c>
      <c r="B1052" s="17">
        <v>1010</v>
      </c>
      <c r="C1052" s="21" t="s">
        <v>30</v>
      </c>
      <c r="D1052" s="25">
        <v>3.53</v>
      </c>
      <c r="E1052" s="22">
        <f>'[1]pH meter #2__083118AM'!$O$2</f>
        <v>3.5073563535911592</v>
      </c>
      <c r="F10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43411.423611111109</v>
      </c>
      <c r="G1052" s="6">
        <f>Table1689106[[#This Row],[Mean Value]]+$V$2</f>
        <v>3.527303060242065</v>
      </c>
      <c r="H1052" s="6">
        <f>Table1689106[[#This Row],[Mean Value]]-$V$2</f>
        <v>3.4874096469402533</v>
      </c>
      <c r="I1052" s="26">
        <f>Table1689106[[#This Row],[Mean Value]]+$W$2</f>
        <v>3.5472497668929703</v>
      </c>
      <c r="J1052" s="26">
        <f>Table1689106[[#This Row],[Mean Value]]-($W$2)</f>
        <v>3.467462940289348</v>
      </c>
      <c r="K1052" s="8">
        <f>Table1689106[[#This Row],[Mean Value]]+$X$2</f>
        <v>3.5671964735438761</v>
      </c>
      <c r="L1052" s="9">
        <f>Table1689106[[#This Row],[Mean Value]]-$X$2</f>
        <v>3.4475162336384422</v>
      </c>
      <c r="M1052" s="23" t="str">
        <f t="array" ref="M1052">IF(OR(D1052&lt;$AF$2, D1052&gt;$AE$2), "Yes", "No")</f>
        <v>No</v>
      </c>
      <c r="N1052" s="3"/>
      <c r="O1052" s="3" t="b">
        <f>AND(Table1689106[[#This Row],[Measured Value]]&gt;Table1689106[[#This Row],[Mean Value]],D1051&gt;E1051,D1050&gt;E1050,D1049&gt;E1049,D1048&gt;E1048,D1047&gt;E1047,D1046&gt;E1046,D1045&gt;E1045)</f>
        <v>1</v>
      </c>
      <c r="P1052" s="3" t="b">
        <f>AND(Table1689106[[#This Row],[Measured Value]]&lt;Table1689106[[#This Row],[Mean Value]],D1051&lt;E1051,D1050&lt;E1050,D1049&lt;E1049,D1048&lt;E1048,D1047&lt;E1047,D1046&lt;E1046,D1045&lt;E1045)</f>
        <v>0</v>
      </c>
      <c r="Q1052" s="3" t="b">
        <f>AND(Table1689106[[#This Row],[Measured Value]]&gt;E1051,E1051&gt;E1050,E1050&gt;E1049,E1049&gt;E1048,E1048&gt;E1047)</f>
        <v>0</v>
      </c>
      <c r="R1052" s="3" t="b">
        <f>AND(Table1689106[[#This Row],[Measured Value]]&lt;E1051,E1051&lt;E1050,E1050&lt;E1049,E1049&lt;E1048,E1048&lt;E1047)</f>
        <v>0</v>
      </c>
      <c r="S1052" s="3" t="b">
        <f>AND(Table1689106[[#This Row],[Measured Value]]&gt;E1051,E1051&lt;E1050,E1050&gt;E1049,E1049&lt;E1048,E1048&gt;E1047,E1047&lt;E1046,E1046&gt;E1045,E1045&lt;E1044,E1044&gt;E1043,E1043&lt;E1042,E1042&gt;E1041,E1041&lt;E1040,E1040&gt;E1039)</f>
        <v>0</v>
      </c>
      <c r="T1052" s="3" t="b">
        <f>AND(Table1689106[[#This Row],[Measured Value]]&lt;F1051,F1051&gt;F1050,F1050&lt;F1049,F1049&gt;F1048,F1048&lt;F1047,F1047&gt;F1046,F1046&lt;F1045,F1045&gt;F1044,F1044&lt;F1043,F1043&gt;F1042,F1042&lt;F1041,F1041&gt;F1040,F1040&lt;F1039)</f>
        <v>0</v>
      </c>
    </row>
    <row r="1053" spans="1:20" x14ac:dyDescent="0.25">
      <c r="A1053" s="2">
        <v>43411</v>
      </c>
      <c r="B1053" s="17">
        <v>1038</v>
      </c>
      <c r="C1053" s="21" t="s">
        <v>31</v>
      </c>
      <c r="D1053" s="25">
        <v>3.55</v>
      </c>
      <c r="E1053" s="22">
        <f>'[1]pH meter #2__083118AM'!$O$2</f>
        <v>3.5073563535911592</v>
      </c>
      <c r="F10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43411.443055555559</v>
      </c>
      <c r="G1053" s="6">
        <f>Table1689106[[#This Row],[Mean Value]]+$V$2</f>
        <v>3.527303060242065</v>
      </c>
      <c r="H1053" s="6">
        <f>Table1689106[[#This Row],[Mean Value]]-$V$2</f>
        <v>3.4874096469402533</v>
      </c>
      <c r="I1053" s="26">
        <f>Table1689106[[#This Row],[Mean Value]]+$W$2</f>
        <v>3.5472497668929703</v>
      </c>
      <c r="J1053" s="26">
        <f>Table1689106[[#This Row],[Mean Value]]-($W$2)</f>
        <v>3.467462940289348</v>
      </c>
      <c r="K1053" s="8">
        <f>Table1689106[[#This Row],[Mean Value]]+$X$2</f>
        <v>3.5671964735438761</v>
      </c>
      <c r="L1053" s="9">
        <f>Table1689106[[#This Row],[Mean Value]]-$X$2</f>
        <v>3.4475162336384422</v>
      </c>
      <c r="M1053" s="23" t="str">
        <f t="array" ref="M1053">IF(OR(D1053&lt;$AF$2, D1053&gt;$AE$2), "Yes", "No")</f>
        <v>No</v>
      </c>
      <c r="N1053" s="3"/>
      <c r="O1053" s="3" t="b">
        <f>AND(Table1689106[[#This Row],[Measured Value]]&gt;Table1689106[[#This Row],[Mean Value]],D1052&gt;E1052,D1051&gt;E1051,D1050&gt;E1050,D1049&gt;E1049,D1048&gt;E1048,D1047&gt;E1047,D1046&gt;E1046)</f>
        <v>1</v>
      </c>
      <c r="P1053" s="3" t="b">
        <f>AND(Table1689106[[#This Row],[Measured Value]]&lt;Table1689106[[#This Row],[Mean Value]],D1052&lt;E1052,D1051&lt;E1051,D1050&lt;E1050,D1049&lt;E1049,D1048&lt;E1048,D1047&lt;E1047,D1046&lt;E1046)</f>
        <v>0</v>
      </c>
      <c r="Q1053" s="3" t="b">
        <f>AND(Table1689106[[#This Row],[Measured Value]]&gt;E1052,E1052&gt;E1051,E1051&gt;E1050,E1050&gt;E1049,E1049&gt;E1048)</f>
        <v>0</v>
      </c>
      <c r="R1053" s="3" t="b">
        <f>AND(Table1689106[[#This Row],[Measured Value]]&lt;E1052,E1052&lt;E1051,E1051&lt;E1050,E1050&lt;E1049,E1049&lt;E1048)</f>
        <v>0</v>
      </c>
      <c r="S1053" s="3" t="b">
        <f>AND(Table1689106[[#This Row],[Measured Value]]&gt;E1052,E1052&lt;E1051,E1051&gt;E1050,E1050&lt;E1049,E1049&gt;E1048,E1048&lt;E1047,E1047&gt;E1046,E1046&lt;E1045,E1045&gt;E1044,E1044&lt;E1043,E1043&gt;E1042,E1042&lt;E1041,E1041&gt;E1040)</f>
        <v>0</v>
      </c>
      <c r="T1053" s="3" t="b">
        <f>AND(Table1689106[[#This Row],[Measured Value]]&lt;F1052,F1052&gt;F1051,F1051&lt;F1050,F1050&gt;F1049,F1049&lt;F1048,F1048&gt;F1047,F1047&lt;F1046,F1046&gt;F1045,F1045&lt;F1044,F1044&gt;F1043,F1043&lt;F1042,F1042&gt;F1041,F1041&lt;F1040)</f>
        <v>0</v>
      </c>
    </row>
    <row r="1054" spans="1:20" x14ac:dyDescent="0.25">
      <c r="A1054" s="2">
        <v>43411</v>
      </c>
      <c r="B1054" s="17">
        <v>1055</v>
      </c>
      <c r="C1054" s="21" t="s">
        <v>31</v>
      </c>
      <c r="D1054" s="25">
        <v>3.55</v>
      </c>
      <c r="E1054" s="22">
        <f>'[1]pH meter #2__083118AM'!$O$2</f>
        <v>3.5073563535911592</v>
      </c>
      <c r="F10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43411.454861111109</v>
      </c>
      <c r="G1054" s="6">
        <f>Table1689106[[#This Row],[Mean Value]]+$V$2</f>
        <v>3.527303060242065</v>
      </c>
      <c r="H1054" s="6">
        <f>Table1689106[[#This Row],[Mean Value]]-$V$2</f>
        <v>3.4874096469402533</v>
      </c>
      <c r="I1054" s="26">
        <f>Table1689106[[#This Row],[Mean Value]]+$W$2</f>
        <v>3.5472497668929703</v>
      </c>
      <c r="J1054" s="26">
        <f>Table1689106[[#This Row],[Mean Value]]-($W$2)</f>
        <v>3.467462940289348</v>
      </c>
      <c r="K1054" s="8">
        <f>Table1689106[[#This Row],[Mean Value]]+$X$2</f>
        <v>3.5671964735438761</v>
      </c>
      <c r="L1054" s="9">
        <f>Table1689106[[#This Row],[Mean Value]]-$X$2</f>
        <v>3.4475162336384422</v>
      </c>
      <c r="M1054" s="23" t="str">
        <f t="array" ref="M1054">IF(OR(D1054&lt;$AF$2, D1054&gt;$AE$2), "Yes", "No")</f>
        <v>No</v>
      </c>
      <c r="N1054" s="3"/>
      <c r="O1054" s="3" t="b">
        <f>AND(Table1689106[[#This Row],[Measured Value]]&gt;Table1689106[[#This Row],[Mean Value]],D1053&gt;E1053,D1052&gt;E1052,D1051&gt;E1051,D1050&gt;E1050,D1049&gt;E1049,D1048&gt;E1048,D1047&gt;E1047)</f>
        <v>1</v>
      </c>
      <c r="P1054" s="3" t="b">
        <f>AND(Table1689106[[#This Row],[Measured Value]]&lt;Table1689106[[#This Row],[Mean Value]],D1053&lt;E1053,D1052&lt;E1052,D1051&lt;E1051,D1050&lt;E1050,D1049&lt;E1049,D1048&lt;E1048,D1047&lt;E1047)</f>
        <v>0</v>
      </c>
      <c r="Q1054" s="3" t="b">
        <f>AND(Table1689106[[#This Row],[Measured Value]]&gt;E1053,E1053&gt;E1052,E1052&gt;E1051,E1051&gt;E1050,E1050&gt;E1049)</f>
        <v>0</v>
      </c>
      <c r="R1054" s="3" t="b">
        <f>AND(Table1689106[[#This Row],[Measured Value]]&lt;E1053,E1053&lt;E1052,E1052&lt;E1051,E1051&lt;E1050,E1050&lt;E1049)</f>
        <v>0</v>
      </c>
      <c r="S1054" s="3" t="b">
        <f>AND(Table1689106[[#This Row],[Measured Value]]&gt;E1053,E1053&lt;E1052,E1052&gt;E1051,E1051&lt;E1050,E1050&gt;E1049,E1049&lt;E1048,E1048&gt;E1047,E1047&lt;E1046,E1046&gt;E1045,E1045&lt;E1044,E1044&gt;E1043,E1043&lt;E1042,E1042&gt;E1041)</f>
        <v>0</v>
      </c>
      <c r="T1054" s="3" t="b">
        <f>AND(Table1689106[[#This Row],[Measured Value]]&lt;F1053,F1053&gt;F1052,F1052&lt;F1051,F1051&gt;F1050,F1050&lt;F1049,F1049&gt;F1048,F1048&lt;F1047,F1047&gt;F1046,F1046&lt;F1045,F1045&gt;F1044,F1044&lt;F1043,F1043&gt;F1042,F1042&lt;F1041)</f>
        <v>0</v>
      </c>
    </row>
    <row r="1055" spans="1:20" x14ac:dyDescent="0.25">
      <c r="A1055" s="2">
        <v>43412</v>
      </c>
      <c r="B1055" s="17">
        <v>541</v>
      </c>
      <c r="C1055" s="21" t="s">
        <v>31</v>
      </c>
      <c r="D1055" s="25">
        <v>3.52</v>
      </c>
      <c r="E1055" s="22">
        <f>'[1]pH meter #2__083118AM'!$O$2</f>
        <v>3.5073563535911592</v>
      </c>
      <c r="F10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43412.236805555556</v>
      </c>
      <c r="G1055" s="6">
        <f>Table1689106[[#This Row],[Mean Value]]+$V$2</f>
        <v>3.527303060242065</v>
      </c>
      <c r="H1055" s="6">
        <f>Table1689106[[#This Row],[Mean Value]]-$V$2</f>
        <v>3.4874096469402533</v>
      </c>
      <c r="I1055" s="26">
        <f>Table1689106[[#This Row],[Mean Value]]+$W$2</f>
        <v>3.5472497668929703</v>
      </c>
      <c r="J1055" s="26">
        <f>Table1689106[[#This Row],[Mean Value]]-($W$2)</f>
        <v>3.467462940289348</v>
      </c>
      <c r="K1055" s="8">
        <f>Table1689106[[#This Row],[Mean Value]]+$X$2</f>
        <v>3.5671964735438761</v>
      </c>
      <c r="L1055" s="9">
        <f>Table1689106[[#This Row],[Mean Value]]-$X$2</f>
        <v>3.4475162336384422</v>
      </c>
      <c r="M1055" s="23" t="str">
        <f t="array" ref="M1055">IF(OR(D1055&lt;$AF$2, D1055&gt;$AE$2), "Yes", "No")</f>
        <v>No</v>
      </c>
      <c r="N1055" s="3"/>
      <c r="O1055" s="3" t="b">
        <f>AND(Table1689106[[#This Row],[Measured Value]]&gt;Table1689106[[#This Row],[Mean Value]],D1054&gt;E1054,D1053&gt;E1053,D1052&gt;E1052,D1051&gt;E1051,D1050&gt;E1050,D1049&gt;E1049,D1048&gt;E1048)</f>
        <v>1</v>
      </c>
      <c r="P1055" s="3" t="b">
        <f>AND(Table1689106[[#This Row],[Measured Value]]&lt;Table1689106[[#This Row],[Mean Value]],D1054&lt;E1054,D1053&lt;E1053,D1052&lt;E1052,D1051&lt;E1051,D1050&lt;E1050,D1049&lt;E1049,D1048&lt;E1048)</f>
        <v>0</v>
      </c>
      <c r="Q1055" s="3" t="b">
        <f>AND(Table1689106[[#This Row],[Measured Value]]&gt;E1054,E1054&gt;E1053,E1053&gt;E1052,E1052&gt;E1051,E1051&gt;E1050)</f>
        <v>0</v>
      </c>
      <c r="R1055" s="3" t="b">
        <f>AND(Table1689106[[#This Row],[Measured Value]]&lt;E1054,E1054&lt;E1053,E1053&lt;E1052,E1052&lt;E1051,E1051&lt;E1050)</f>
        <v>0</v>
      </c>
      <c r="S1055" s="3" t="b">
        <f>AND(Table1689106[[#This Row],[Measured Value]]&gt;E1054,E1054&lt;E1053,E1053&gt;E1052,E1052&lt;E1051,E1051&gt;E1050,E1050&lt;E1049,E1049&gt;E1048,E1048&lt;E1047,E1047&gt;E1046,E1046&lt;E1045,E1045&gt;E1044,E1044&lt;E1043,E1043&gt;E1042)</f>
        <v>0</v>
      </c>
      <c r="T1055" s="3" t="b">
        <f>AND(Table1689106[[#This Row],[Measured Value]]&lt;F1054,F1054&gt;F1053,F1053&lt;F1052,F1052&gt;F1051,F1051&lt;F1050,F1050&gt;F1049,F1049&lt;F1048,F1048&gt;F1047,F1047&lt;F1046,F1046&gt;F1045,F1045&lt;F1044,F1044&gt;F1043,F1043&lt;F1042)</f>
        <v>0</v>
      </c>
    </row>
    <row r="1056" spans="1:20" x14ac:dyDescent="0.25">
      <c r="A1056" s="2">
        <v>43412</v>
      </c>
      <c r="B1056" s="17">
        <v>620</v>
      </c>
      <c r="C1056" s="21" t="s">
        <v>30</v>
      </c>
      <c r="D1056" s="25">
        <v>3.53</v>
      </c>
      <c r="E1056" s="22">
        <f>'[1]pH meter #2__083118AM'!$O$2</f>
        <v>3.5073563535911592</v>
      </c>
      <c r="F10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43412.263888888891</v>
      </c>
      <c r="G1056" s="6">
        <f>Table1689106[[#This Row],[Mean Value]]+$V$2</f>
        <v>3.527303060242065</v>
      </c>
      <c r="H1056" s="6">
        <f>Table1689106[[#This Row],[Mean Value]]-$V$2</f>
        <v>3.4874096469402533</v>
      </c>
      <c r="I1056" s="26">
        <f>Table1689106[[#This Row],[Mean Value]]+$W$2</f>
        <v>3.5472497668929703</v>
      </c>
      <c r="J1056" s="26">
        <f>Table1689106[[#This Row],[Mean Value]]-($W$2)</f>
        <v>3.467462940289348</v>
      </c>
      <c r="K1056" s="8">
        <f>Table1689106[[#This Row],[Mean Value]]+$X$2</f>
        <v>3.5671964735438761</v>
      </c>
      <c r="L1056" s="9">
        <f>Table1689106[[#This Row],[Mean Value]]-$X$2</f>
        <v>3.4475162336384422</v>
      </c>
      <c r="M1056" s="23" t="str">
        <f t="array" ref="M1056">IF(OR(D1056&lt;$AF$2, D1056&gt;$AE$2), "Yes", "No")</f>
        <v>No</v>
      </c>
      <c r="N1056" s="3"/>
      <c r="O1056" s="3" t="b">
        <f>AND(Table1689106[[#This Row],[Measured Value]]&gt;Table1689106[[#This Row],[Mean Value]],D1055&gt;E1055,D1054&gt;E1054,D1053&gt;E1053,D1052&gt;E1052,D1051&gt;E1051,D1050&gt;E1050,D1049&gt;E1049)</f>
        <v>1</v>
      </c>
      <c r="P1056" s="3" t="b">
        <f>AND(Table1689106[[#This Row],[Measured Value]]&lt;Table1689106[[#This Row],[Mean Value]],D1055&lt;E1055,D1054&lt;E1054,D1053&lt;E1053,D1052&lt;E1052,D1051&lt;E1051,D1050&lt;E1050,D1049&lt;E1049)</f>
        <v>0</v>
      </c>
      <c r="Q1056" s="3" t="b">
        <f>AND(Table1689106[[#This Row],[Measured Value]]&gt;E1055,E1055&gt;E1054,E1054&gt;E1053,E1053&gt;E1052,E1052&gt;E1051)</f>
        <v>0</v>
      </c>
      <c r="R1056" s="3" t="b">
        <f>AND(Table1689106[[#This Row],[Measured Value]]&lt;E1055,E1055&lt;E1054,E1054&lt;E1053,E1053&lt;E1052,E1052&lt;E1051)</f>
        <v>0</v>
      </c>
      <c r="S1056" s="3" t="b">
        <f>AND(Table1689106[[#This Row],[Measured Value]]&gt;E1055,E1055&lt;E1054,E1054&gt;E1053,E1053&lt;E1052,E1052&gt;E1051,E1051&lt;E1050,E1050&gt;E1049,E1049&lt;E1048,E1048&gt;E1047,E1047&lt;E1046,E1046&gt;E1045,E1045&lt;E1044,E1044&gt;E1043)</f>
        <v>0</v>
      </c>
      <c r="T1056" s="3" t="b">
        <f>AND(Table1689106[[#This Row],[Measured Value]]&lt;F1055,F1055&gt;F1054,F1054&lt;F1053,F1053&gt;F1052,F1052&lt;F1051,F1051&gt;F1050,F1050&lt;F1049,F1049&gt;F1048,F1048&lt;F1047,F1047&gt;F1046,F1046&lt;F1045,F1045&gt;F1044,F1044&lt;F1043)</f>
        <v>0</v>
      </c>
    </row>
    <row r="1057" spans="1:20" x14ac:dyDescent="0.25">
      <c r="A1057" s="2">
        <v>43412</v>
      </c>
      <c r="B1057" s="17">
        <v>638</v>
      </c>
      <c r="C1057" s="21" t="s">
        <v>31</v>
      </c>
      <c r="D1057" s="25">
        <v>3.53</v>
      </c>
      <c r="E1057" s="22">
        <f>'[1]pH meter #2__083118AM'!$O$2</f>
        <v>3.5073563535911592</v>
      </c>
      <c r="F10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43412.276388888888</v>
      </c>
      <c r="G1057" s="6">
        <f>Table1689106[[#This Row],[Mean Value]]+$V$2</f>
        <v>3.527303060242065</v>
      </c>
      <c r="H1057" s="6">
        <f>Table1689106[[#This Row],[Mean Value]]-$V$2</f>
        <v>3.4874096469402533</v>
      </c>
      <c r="I1057" s="26">
        <f>Table1689106[[#This Row],[Mean Value]]+$W$2</f>
        <v>3.5472497668929703</v>
      </c>
      <c r="J1057" s="26">
        <f>Table1689106[[#This Row],[Mean Value]]-($W$2)</f>
        <v>3.467462940289348</v>
      </c>
      <c r="K1057" s="8">
        <f>Table1689106[[#This Row],[Mean Value]]+$X$2</f>
        <v>3.5671964735438761</v>
      </c>
      <c r="L1057" s="9">
        <f>Table1689106[[#This Row],[Mean Value]]-$X$2</f>
        <v>3.4475162336384422</v>
      </c>
      <c r="M1057" s="23" t="str">
        <f t="array" ref="M1057">IF(OR(D1057&lt;$AF$2, D1057&gt;$AE$2), "Yes", "No")</f>
        <v>No</v>
      </c>
      <c r="N1057" s="3"/>
      <c r="O1057" s="3" t="b">
        <f>AND(Table1689106[[#This Row],[Measured Value]]&gt;Table1689106[[#This Row],[Mean Value]],D1056&gt;E1056,D1055&gt;E1055,D1054&gt;E1054,D1053&gt;E1053,D1052&gt;E1052,D1051&gt;E1051,D1050&gt;E1050)</f>
        <v>1</v>
      </c>
      <c r="P1057" s="3" t="b">
        <f>AND(Table1689106[[#This Row],[Measured Value]]&lt;Table1689106[[#This Row],[Mean Value]],D1056&lt;E1056,D1055&lt;E1055,D1054&lt;E1054,D1053&lt;E1053,D1052&lt;E1052,D1051&lt;E1051,D1050&lt;E1050)</f>
        <v>0</v>
      </c>
      <c r="Q1057" s="3" t="b">
        <f>AND(Table1689106[[#This Row],[Measured Value]]&gt;E1056,E1056&gt;E1055,E1055&gt;E1054,E1054&gt;E1053,E1053&gt;E1052)</f>
        <v>0</v>
      </c>
      <c r="R1057" s="3" t="b">
        <f>AND(Table1689106[[#This Row],[Measured Value]]&lt;E1056,E1056&lt;E1055,E1055&lt;E1054,E1054&lt;E1053,E1053&lt;E1052)</f>
        <v>0</v>
      </c>
      <c r="S1057" s="3" t="b">
        <f>AND(Table1689106[[#This Row],[Measured Value]]&gt;E1056,E1056&lt;E1055,E1055&gt;E1054,E1054&lt;E1053,E1053&gt;E1052,E1052&lt;E1051,E1051&gt;E1050,E1050&lt;E1049,E1049&gt;E1048,E1048&lt;E1047,E1047&gt;E1046,E1046&lt;E1045,E1045&gt;E1044)</f>
        <v>0</v>
      </c>
      <c r="T1057" s="3" t="b">
        <f>AND(Table1689106[[#This Row],[Measured Value]]&lt;F1056,F1056&gt;F1055,F1055&lt;F1054,F1054&gt;F1053,F1053&lt;F1052,F1052&gt;F1051,F1051&lt;F1050,F1050&gt;F1049,F1049&lt;F1048,F1048&gt;F1047,F1047&lt;F1046,F1046&gt;F1045,F1045&lt;F1044)</f>
        <v>0</v>
      </c>
    </row>
    <row r="1058" spans="1:20" x14ac:dyDescent="0.25">
      <c r="A1058" s="2">
        <v>43412</v>
      </c>
      <c r="B1058" s="17">
        <v>712</v>
      </c>
      <c r="C1058" s="21" t="s">
        <v>31</v>
      </c>
      <c r="D1058" s="25">
        <v>3.53</v>
      </c>
      <c r="E1058" s="22">
        <f>'[1]pH meter #2__083118AM'!$O$2</f>
        <v>3.5073563535911592</v>
      </c>
      <c r="F10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</v>
      </c>
      <c r="G1058" s="6">
        <f>Table1689106[[#This Row],[Mean Value]]+$V$2</f>
        <v>3.527303060242065</v>
      </c>
      <c r="H1058" s="6">
        <f>Table1689106[[#This Row],[Mean Value]]-$V$2</f>
        <v>3.4874096469402533</v>
      </c>
      <c r="I1058" s="26">
        <f>Table1689106[[#This Row],[Mean Value]]+$W$2</f>
        <v>3.5472497668929703</v>
      </c>
      <c r="J1058" s="26">
        <f>Table1689106[[#This Row],[Mean Value]]-($W$2)</f>
        <v>3.467462940289348</v>
      </c>
      <c r="K1058" s="8">
        <f>Table1689106[[#This Row],[Mean Value]]+$X$2</f>
        <v>3.5671964735438761</v>
      </c>
      <c r="L1058" s="9">
        <f>Table1689106[[#This Row],[Mean Value]]-$X$2</f>
        <v>3.4475162336384422</v>
      </c>
      <c r="M1058" s="23" t="str">
        <f t="array" ref="M1058">IF(OR(D1058&lt;$AF$2, D1058&gt;$AE$2), "Yes", "No")</f>
        <v>No</v>
      </c>
      <c r="N1058" s="3"/>
      <c r="O1058" s="3" t="b">
        <f>AND(Table1689106[[#This Row],[Measured Value]]&gt;Table1689106[[#This Row],[Mean Value]],D1057&gt;E1057,D1056&gt;E1056,D1055&gt;E1055,D1054&gt;E1054,D1053&gt;E1053,D1052&gt;E1052,D1051&gt;E1051)</f>
        <v>1</v>
      </c>
      <c r="P1058" s="3" t="b">
        <f>AND(Table1689106[[#This Row],[Measured Value]]&lt;Table1689106[[#This Row],[Mean Value]],D1057&lt;E1057,D1056&lt;E1056,D1055&lt;E1055,D1054&lt;E1054,D1053&lt;E1053,D1052&lt;E1052,D1051&lt;E1051)</f>
        <v>0</v>
      </c>
      <c r="Q1058" s="3" t="b">
        <f>AND(Table1689106[[#This Row],[Measured Value]]&gt;E1057,E1057&gt;E1056,E1056&gt;E1055,E1055&gt;E1054,E1054&gt;E1053)</f>
        <v>0</v>
      </c>
      <c r="R1058" s="3" t="b">
        <f>AND(Table1689106[[#This Row],[Measured Value]]&lt;E1057,E1057&lt;E1056,E1056&lt;E1055,E1055&lt;E1054,E1054&lt;E1053)</f>
        <v>0</v>
      </c>
      <c r="S1058" s="3" t="b">
        <f>AND(Table1689106[[#This Row],[Measured Value]]&gt;E1057,E1057&lt;E1056,E1056&gt;E1055,E1055&lt;E1054,E1054&gt;E1053,E1053&lt;E1052,E1052&gt;E1051,E1051&lt;E1050,E1050&gt;E1049,E1049&lt;E1048,E1048&gt;E1047,E1047&lt;E1046,E1046&gt;E1045)</f>
        <v>0</v>
      </c>
      <c r="T1058" s="3" t="b">
        <f>AND(Table1689106[[#This Row],[Measured Value]]&lt;F1057,F1057&gt;F1056,F1056&lt;F1055,F1055&gt;F1054,F1054&lt;F1053,F1053&gt;F1052,F1052&lt;F1051,F1051&gt;F1050,F1050&lt;F1049,F1049&gt;F1048,F1048&lt;F1047,F1047&gt;F1046,F1046&lt;F1045)</f>
        <v>0</v>
      </c>
    </row>
    <row r="1059" spans="1:20" x14ac:dyDescent="0.25">
      <c r="A1059" s="2">
        <v>43412</v>
      </c>
      <c r="B1059" s="17">
        <v>738</v>
      </c>
      <c r="C1059" s="21" t="s">
        <v>31</v>
      </c>
      <c r="D1059" s="25">
        <v>3.53</v>
      </c>
      <c r="E1059" s="22">
        <f>'[1]pH meter #2__083118AM'!$O$2</f>
        <v>3.5073563535911592</v>
      </c>
      <c r="F10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43412.318055555559</v>
      </c>
      <c r="G1059" s="6">
        <f>Table1689106[[#This Row],[Mean Value]]+$V$2</f>
        <v>3.527303060242065</v>
      </c>
      <c r="H1059" s="6">
        <f>Table1689106[[#This Row],[Mean Value]]-$V$2</f>
        <v>3.4874096469402533</v>
      </c>
      <c r="I1059" s="26">
        <f>Table1689106[[#This Row],[Mean Value]]+$W$2</f>
        <v>3.5472497668929703</v>
      </c>
      <c r="J1059" s="26">
        <f>Table1689106[[#This Row],[Mean Value]]-($W$2)</f>
        <v>3.467462940289348</v>
      </c>
      <c r="K1059" s="8">
        <f>Table1689106[[#This Row],[Mean Value]]+$X$2</f>
        <v>3.5671964735438761</v>
      </c>
      <c r="L1059" s="9">
        <f>Table1689106[[#This Row],[Mean Value]]-$X$2</f>
        <v>3.4475162336384422</v>
      </c>
      <c r="M1059" s="23" t="str">
        <f t="array" ref="M1059">IF(OR(D1059&lt;$AF$2, D1059&gt;$AE$2), "Yes", "No")</f>
        <v>No</v>
      </c>
      <c r="N1059" s="3"/>
      <c r="O1059" s="3" t="b">
        <f>AND(Table1689106[[#This Row],[Measured Value]]&gt;Table1689106[[#This Row],[Mean Value]],D1058&gt;E1058,D1057&gt;E1057,D1056&gt;E1056,D1055&gt;E1055,D1054&gt;E1054,D1053&gt;E1053,D1052&gt;E1052)</f>
        <v>1</v>
      </c>
      <c r="P1059" s="3" t="b">
        <f>AND(Table1689106[[#This Row],[Measured Value]]&lt;Table1689106[[#This Row],[Mean Value]],D1058&lt;E1058,D1057&lt;E1057,D1056&lt;E1056,D1055&lt;E1055,D1054&lt;E1054,D1053&lt;E1053,D1052&lt;E1052)</f>
        <v>0</v>
      </c>
      <c r="Q1059" s="3" t="b">
        <f>AND(Table1689106[[#This Row],[Measured Value]]&gt;E1058,E1058&gt;E1057,E1057&gt;E1056,E1056&gt;E1055,E1055&gt;E1054)</f>
        <v>0</v>
      </c>
      <c r="R1059" s="3" t="b">
        <f>AND(Table1689106[[#This Row],[Measured Value]]&lt;E1058,E1058&lt;E1057,E1057&lt;E1056,E1056&lt;E1055,E1055&lt;E1054)</f>
        <v>0</v>
      </c>
      <c r="S1059" s="3" t="b">
        <f>AND(Table1689106[[#This Row],[Measured Value]]&gt;E1058,E1058&lt;E1057,E1057&gt;E1056,E1056&lt;E1055,E1055&gt;E1054,E1054&lt;E1053,E1053&gt;E1052,E1052&lt;E1051,E1051&gt;E1050,E1050&lt;E1049,E1049&gt;E1048,E1048&lt;E1047,E1047&gt;E1046)</f>
        <v>0</v>
      </c>
      <c r="T1059" s="3" t="b">
        <f>AND(Table1689106[[#This Row],[Measured Value]]&lt;F1058,F1058&gt;F1057,F1057&lt;F1056,F1056&gt;F1055,F1055&lt;F1054,F1054&gt;F1053,F1053&lt;F1052,F1052&gt;F1051,F1051&lt;F1050,F1050&gt;F1049,F1049&lt;F1048,F1048&gt;F1047,F1047&lt;F1046)</f>
        <v>0</v>
      </c>
    </row>
    <row r="1060" spans="1:20" x14ac:dyDescent="0.25">
      <c r="A1060" s="2">
        <v>43412</v>
      </c>
      <c r="B1060" s="17">
        <v>833</v>
      </c>
      <c r="C1060" s="21" t="s">
        <v>31</v>
      </c>
      <c r="D1060" s="25">
        <v>3.52</v>
      </c>
      <c r="E1060" s="22">
        <f>'[1]pH meter #2__083118AM'!$O$2</f>
        <v>3.5073563535911592</v>
      </c>
      <c r="F10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43412.356249999997</v>
      </c>
      <c r="G1060" s="6">
        <f>Table1689106[[#This Row],[Mean Value]]+$V$2</f>
        <v>3.527303060242065</v>
      </c>
      <c r="H1060" s="6">
        <f>Table1689106[[#This Row],[Mean Value]]-$V$2</f>
        <v>3.4874096469402533</v>
      </c>
      <c r="I1060" s="26">
        <f>Table1689106[[#This Row],[Mean Value]]+$W$2</f>
        <v>3.5472497668929703</v>
      </c>
      <c r="J1060" s="26">
        <f>Table1689106[[#This Row],[Mean Value]]-($W$2)</f>
        <v>3.467462940289348</v>
      </c>
      <c r="K1060" s="8">
        <f>Table1689106[[#This Row],[Mean Value]]+$X$2</f>
        <v>3.5671964735438761</v>
      </c>
      <c r="L1060" s="9">
        <f>Table1689106[[#This Row],[Mean Value]]-$X$2</f>
        <v>3.4475162336384422</v>
      </c>
      <c r="M1060" s="23" t="str">
        <f t="array" ref="M1060">IF(OR(D1060&lt;$AF$2, D1060&gt;$AE$2), "Yes", "No")</f>
        <v>No</v>
      </c>
      <c r="N1060" s="3"/>
      <c r="O1060" s="3" t="b">
        <f>AND(Table1689106[[#This Row],[Measured Value]]&gt;Table1689106[[#This Row],[Mean Value]],D1059&gt;E1059,D1058&gt;E1058,D1057&gt;E1057,D1056&gt;E1056,D1055&gt;E1055,D1054&gt;E1054,D1053&gt;E1053)</f>
        <v>1</v>
      </c>
      <c r="P1060" s="3" t="b">
        <f>AND(Table1689106[[#This Row],[Measured Value]]&lt;Table1689106[[#This Row],[Mean Value]],D1059&lt;E1059,D1058&lt;E1058,D1057&lt;E1057,D1056&lt;E1056,D1055&lt;E1055,D1054&lt;E1054,D1053&lt;E1053)</f>
        <v>0</v>
      </c>
      <c r="Q1060" s="3" t="b">
        <f>AND(Table1689106[[#This Row],[Measured Value]]&gt;E1059,E1059&gt;E1058,E1058&gt;E1057,E1057&gt;E1056,E1056&gt;E1055)</f>
        <v>0</v>
      </c>
      <c r="R1060" s="3" t="b">
        <f>AND(Table1689106[[#This Row],[Measured Value]]&lt;E1059,E1059&lt;E1058,E1058&lt;E1057,E1057&lt;E1056,E1056&lt;E1055)</f>
        <v>0</v>
      </c>
      <c r="S1060" s="3" t="b">
        <f>AND(Table1689106[[#This Row],[Measured Value]]&gt;E1059,E1059&lt;E1058,E1058&gt;E1057,E1057&lt;E1056,E1056&gt;E1055,E1055&lt;E1054,E1054&gt;E1053,E1053&lt;E1052,E1052&gt;E1051,E1051&lt;E1050,E1050&gt;E1049,E1049&lt;E1048,E1048&gt;E1047)</f>
        <v>0</v>
      </c>
      <c r="T1060" s="3" t="b">
        <f>AND(Table1689106[[#This Row],[Measured Value]]&lt;F1059,F1059&gt;F1058,F1058&lt;F1057,F1057&gt;F1056,F1056&lt;F1055,F1055&gt;F1054,F1054&lt;F1053,F1053&gt;F1052,F1052&lt;F1051,F1051&gt;F1050,F1050&lt;F1049,F1049&gt;F1048,F1048&lt;F1047)</f>
        <v>0</v>
      </c>
    </row>
    <row r="1061" spans="1:20" x14ac:dyDescent="0.25">
      <c r="A1061" s="2">
        <v>43412</v>
      </c>
      <c r="B1061" s="17">
        <v>841</v>
      </c>
      <c r="C1061" s="21" t="s">
        <v>31</v>
      </c>
      <c r="D1061" s="25">
        <v>3.52</v>
      </c>
      <c r="E1061" s="22">
        <f>'[1]pH meter #2__083118AM'!$O$2</f>
        <v>3.5073563535911592</v>
      </c>
      <c r="F10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43412.361805555556</v>
      </c>
      <c r="G1061" s="6">
        <f>Table1689106[[#This Row],[Mean Value]]+$V$2</f>
        <v>3.527303060242065</v>
      </c>
      <c r="H1061" s="6">
        <f>Table1689106[[#This Row],[Mean Value]]-$V$2</f>
        <v>3.4874096469402533</v>
      </c>
      <c r="I1061" s="26">
        <f>Table1689106[[#This Row],[Mean Value]]+$W$2</f>
        <v>3.5472497668929703</v>
      </c>
      <c r="J1061" s="26">
        <f>Table1689106[[#This Row],[Mean Value]]-($W$2)</f>
        <v>3.467462940289348</v>
      </c>
      <c r="K1061" s="8">
        <f>Table1689106[[#This Row],[Mean Value]]+$X$2</f>
        <v>3.5671964735438761</v>
      </c>
      <c r="L1061" s="9">
        <f>Table1689106[[#This Row],[Mean Value]]-$X$2</f>
        <v>3.4475162336384422</v>
      </c>
      <c r="M1061" s="23" t="str">
        <f t="array" ref="M1061">IF(OR(D1061&lt;$AF$2, D1061&gt;$AE$2), "Yes", "No")</f>
        <v>No</v>
      </c>
      <c r="N1061" s="3"/>
      <c r="O1061" s="3" t="b">
        <f>AND(Table1689106[[#This Row],[Measured Value]]&gt;Table1689106[[#This Row],[Mean Value]],D1060&gt;E1060,D1059&gt;E1059,D1058&gt;E1058,D1057&gt;E1057,D1056&gt;E1056,D1055&gt;E1055,D1054&gt;E1054)</f>
        <v>1</v>
      </c>
      <c r="P1061" s="3" t="b">
        <f>AND(Table1689106[[#This Row],[Measured Value]]&lt;Table1689106[[#This Row],[Mean Value]],D1060&lt;E1060,D1059&lt;E1059,D1058&lt;E1058,D1057&lt;E1057,D1056&lt;E1056,D1055&lt;E1055,D1054&lt;E1054)</f>
        <v>0</v>
      </c>
      <c r="Q1061" s="3" t="b">
        <f>AND(Table1689106[[#This Row],[Measured Value]]&gt;E1060,E1060&gt;E1059,E1059&gt;E1058,E1058&gt;E1057,E1057&gt;E1056)</f>
        <v>0</v>
      </c>
      <c r="R1061" s="3" t="b">
        <f>AND(Table1689106[[#This Row],[Measured Value]]&lt;E1060,E1060&lt;E1059,E1059&lt;E1058,E1058&lt;E1057,E1057&lt;E1056)</f>
        <v>0</v>
      </c>
      <c r="S1061" s="3" t="b">
        <f>AND(Table1689106[[#This Row],[Measured Value]]&gt;E1060,E1060&lt;E1059,E1059&gt;E1058,E1058&lt;E1057,E1057&gt;E1056,E1056&lt;E1055,E1055&gt;E1054,E1054&lt;E1053,E1053&gt;E1052,E1052&lt;E1051,E1051&gt;E1050,E1050&lt;E1049,E1049&gt;E1048)</f>
        <v>0</v>
      </c>
      <c r="T1061" s="3" t="b">
        <f>AND(Table1689106[[#This Row],[Measured Value]]&lt;F1060,F1060&gt;F1059,F1059&lt;F1058,F1058&gt;F1057,F1057&lt;F1056,F1056&gt;F1055,F1055&lt;F1054,F1054&gt;F1053,F1053&lt;F1052,F1052&gt;F1051,F1051&lt;F1050,F1050&gt;F1049,F1049&lt;F1048)</f>
        <v>0</v>
      </c>
    </row>
    <row r="1062" spans="1:20" x14ac:dyDescent="0.25">
      <c r="A1062" s="2">
        <v>43412</v>
      </c>
      <c r="B1062" s="17">
        <v>922</v>
      </c>
      <c r="C1062" s="21" t="s">
        <v>31</v>
      </c>
      <c r="D1062" s="25">
        <v>3.51</v>
      </c>
      <c r="E1062" s="22">
        <f>'[1]pH meter #2__083118AM'!$O$2</f>
        <v>3.5073563535911592</v>
      </c>
      <c r="F10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43412.390277777777</v>
      </c>
      <c r="G1062" s="6">
        <f>Table1689106[[#This Row],[Mean Value]]+$V$2</f>
        <v>3.527303060242065</v>
      </c>
      <c r="H1062" s="6">
        <f>Table1689106[[#This Row],[Mean Value]]-$V$2</f>
        <v>3.4874096469402533</v>
      </c>
      <c r="I1062" s="26">
        <f>Table1689106[[#This Row],[Mean Value]]+$W$2</f>
        <v>3.5472497668929703</v>
      </c>
      <c r="J1062" s="26">
        <f>Table1689106[[#This Row],[Mean Value]]-($W$2)</f>
        <v>3.467462940289348</v>
      </c>
      <c r="K1062" s="8">
        <f>Table1689106[[#This Row],[Mean Value]]+$X$2</f>
        <v>3.5671964735438761</v>
      </c>
      <c r="L1062" s="9">
        <f>Table1689106[[#This Row],[Mean Value]]-$X$2</f>
        <v>3.4475162336384422</v>
      </c>
      <c r="M1062" s="23" t="str">
        <f t="array" ref="M1062">IF(OR(D1062&lt;$AF$2, D1062&gt;$AE$2), "Yes", "No")</f>
        <v>No</v>
      </c>
      <c r="N1062" s="3"/>
      <c r="O1062" s="3" t="b">
        <f>AND(Table1689106[[#This Row],[Measured Value]]&gt;Table1689106[[#This Row],[Mean Value]],D1061&gt;E1061,D1060&gt;E1060,D1059&gt;E1059,D1058&gt;E1058,D1057&gt;E1057,D1056&gt;E1056,D1055&gt;E1055)</f>
        <v>1</v>
      </c>
      <c r="P1062" s="3" t="b">
        <f>AND(Table1689106[[#This Row],[Measured Value]]&lt;Table1689106[[#This Row],[Mean Value]],D1061&lt;E1061,D1060&lt;E1060,D1059&lt;E1059,D1058&lt;E1058,D1057&lt;E1057,D1056&lt;E1056,D1055&lt;E1055)</f>
        <v>0</v>
      </c>
      <c r="Q1062" s="3" t="b">
        <f>AND(Table1689106[[#This Row],[Measured Value]]&gt;E1061,E1061&gt;E1060,E1060&gt;E1059,E1059&gt;E1058,E1058&gt;E1057)</f>
        <v>0</v>
      </c>
      <c r="R1062" s="3" t="b">
        <f>AND(Table1689106[[#This Row],[Measured Value]]&lt;E1061,E1061&lt;E1060,E1060&lt;E1059,E1059&lt;E1058,E1058&lt;E1057)</f>
        <v>0</v>
      </c>
      <c r="S1062" s="3" t="b">
        <f>AND(Table1689106[[#This Row],[Measured Value]]&gt;E1061,E1061&lt;E1060,E1060&gt;E1059,E1059&lt;E1058,E1058&gt;E1057,E1057&lt;E1056,E1056&gt;E1055,E1055&lt;E1054,E1054&gt;E1053,E1053&lt;E1052,E1052&gt;E1051,E1051&lt;E1050,E1050&gt;E1049)</f>
        <v>0</v>
      </c>
      <c r="T1062" s="3" t="b">
        <f>AND(Table1689106[[#This Row],[Measured Value]]&lt;F1061,F1061&gt;F1060,F1060&lt;F1059,F1059&gt;F1058,F1058&lt;F1057,F1057&gt;F1056,F1056&lt;F1055,F1055&gt;F1054,F1054&lt;F1053,F1053&gt;F1052,F1052&lt;F1051,F1051&gt;F1050,F1050&lt;F1049)</f>
        <v>0</v>
      </c>
    </row>
    <row r="1063" spans="1:20" x14ac:dyDescent="0.25">
      <c r="A1063" s="2">
        <v>43412</v>
      </c>
      <c r="B1063" s="17">
        <v>1005</v>
      </c>
      <c r="C1063" s="21" t="s">
        <v>42</v>
      </c>
      <c r="D1063" s="25">
        <v>3.52</v>
      </c>
      <c r="E1063" s="22">
        <f>'[1]pH meter #2__083118AM'!$O$2</f>
        <v>3.5073563535911592</v>
      </c>
      <c r="F10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43412.420138888891</v>
      </c>
      <c r="G1063" s="6">
        <f>Table1689106[[#This Row],[Mean Value]]+$V$2</f>
        <v>3.527303060242065</v>
      </c>
      <c r="H1063" s="6">
        <f>Table1689106[[#This Row],[Mean Value]]-$V$2</f>
        <v>3.4874096469402533</v>
      </c>
      <c r="I1063" s="26">
        <f>Table1689106[[#This Row],[Mean Value]]+$W$2</f>
        <v>3.5472497668929703</v>
      </c>
      <c r="J1063" s="26">
        <f>Table1689106[[#This Row],[Mean Value]]-($W$2)</f>
        <v>3.467462940289348</v>
      </c>
      <c r="K1063" s="8">
        <f>Table1689106[[#This Row],[Mean Value]]+$X$2</f>
        <v>3.5671964735438761</v>
      </c>
      <c r="L1063" s="9">
        <f>Table1689106[[#This Row],[Mean Value]]-$X$2</f>
        <v>3.4475162336384422</v>
      </c>
      <c r="M1063" s="23" t="str">
        <f t="array" ref="M1063">IF(OR(D1063&lt;$AF$2, D1063&gt;$AE$2), "Yes", "No")</f>
        <v>No</v>
      </c>
      <c r="N1063" s="3"/>
      <c r="O1063" s="3" t="b">
        <f>AND(Table1689106[[#This Row],[Measured Value]]&gt;Table1689106[[#This Row],[Mean Value]],D1062&gt;E1062,D1061&gt;E1061,D1060&gt;E1060,D1059&gt;E1059,D1058&gt;E1058,D1057&gt;E1057,D1056&gt;E1056)</f>
        <v>1</v>
      </c>
      <c r="P1063" s="3" t="b">
        <f>AND(Table1689106[[#This Row],[Measured Value]]&lt;Table1689106[[#This Row],[Mean Value]],D1062&lt;E1062,D1061&lt;E1061,D1060&lt;E1060,D1059&lt;E1059,D1058&lt;E1058,D1057&lt;E1057,D1056&lt;E1056)</f>
        <v>0</v>
      </c>
      <c r="Q1063" s="3" t="b">
        <f>AND(Table1689106[[#This Row],[Measured Value]]&gt;E1062,E1062&gt;E1061,E1061&gt;E1060,E1060&gt;E1059,E1059&gt;E1058)</f>
        <v>0</v>
      </c>
      <c r="R1063" s="3" t="b">
        <f>AND(Table1689106[[#This Row],[Measured Value]]&lt;E1062,E1062&lt;E1061,E1061&lt;E1060,E1060&lt;E1059,E1059&lt;E1058)</f>
        <v>0</v>
      </c>
      <c r="S1063" s="3" t="b">
        <f>AND(Table1689106[[#This Row],[Measured Value]]&gt;E1062,E1062&lt;E1061,E1061&gt;E1060,E1060&lt;E1059,E1059&gt;E1058,E1058&lt;E1057,E1057&gt;E1056,E1056&lt;E1055,E1055&gt;E1054,E1054&lt;E1053,E1053&gt;E1052,E1052&lt;E1051,E1051&gt;E1050)</f>
        <v>0</v>
      </c>
      <c r="T1063" s="3" t="b">
        <f>AND(Table1689106[[#This Row],[Measured Value]]&lt;F1062,F1062&gt;F1061,F1061&lt;F1060,F1060&gt;F1059,F1059&lt;F1058,F1058&gt;F1057,F1057&lt;F1056,F1056&gt;F1055,F1055&lt;F1054,F1054&gt;F1053,F1053&lt;F1052,F1052&gt;F1051,F1051&lt;F1050)</f>
        <v>0</v>
      </c>
    </row>
    <row r="1064" spans="1:20" x14ac:dyDescent="0.25">
      <c r="A1064" s="2">
        <v>43412</v>
      </c>
      <c r="B1064" s="17">
        <v>1020</v>
      </c>
      <c r="C1064" s="21" t="s">
        <v>42</v>
      </c>
      <c r="D1064" s="25">
        <v>3.52</v>
      </c>
      <c r="E1064" s="22">
        <f>'[1]pH meter #2__083118AM'!$O$2</f>
        <v>3.5073563535911592</v>
      </c>
      <c r="F10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43412.430555555555</v>
      </c>
      <c r="G1064" s="6">
        <f>Table1689106[[#This Row],[Mean Value]]+$V$2</f>
        <v>3.527303060242065</v>
      </c>
      <c r="H1064" s="6">
        <f>Table1689106[[#This Row],[Mean Value]]-$V$2</f>
        <v>3.4874096469402533</v>
      </c>
      <c r="I1064" s="26">
        <f>Table1689106[[#This Row],[Mean Value]]+$W$2</f>
        <v>3.5472497668929703</v>
      </c>
      <c r="J1064" s="26">
        <f>Table1689106[[#This Row],[Mean Value]]-($W$2)</f>
        <v>3.467462940289348</v>
      </c>
      <c r="K1064" s="8">
        <f>Table1689106[[#This Row],[Mean Value]]+$X$2</f>
        <v>3.5671964735438761</v>
      </c>
      <c r="L1064" s="9">
        <f>Table1689106[[#This Row],[Mean Value]]-$X$2</f>
        <v>3.4475162336384422</v>
      </c>
      <c r="M1064" s="23" t="str">
        <f t="array" ref="M1064">IF(OR(D1064&lt;$AF$2, D1064&gt;$AE$2), "Yes", "No")</f>
        <v>No</v>
      </c>
      <c r="N1064" s="3"/>
      <c r="O1064" s="3" t="b">
        <f>AND(Table1689106[[#This Row],[Measured Value]]&gt;Table1689106[[#This Row],[Mean Value]],D1063&gt;E1063,D1062&gt;E1062,D1061&gt;E1061,D1060&gt;E1060,D1059&gt;E1059,D1058&gt;E1058,D1057&gt;E1057)</f>
        <v>1</v>
      </c>
      <c r="P1064" s="3" t="b">
        <f>AND(Table1689106[[#This Row],[Measured Value]]&lt;Table1689106[[#This Row],[Mean Value]],D1063&lt;E1063,D1062&lt;E1062,D1061&lt;E1061,D1060&lt;E1060,D1059&lt;E1059,D1058&lt;E1058,D1057&lt;E1057)</f>
        <v>0</v>
      </c>
      <c r="Q1064" s="3" t="b">
        <f>AND(Table1689106[[#This Row],[Measured Value]]&gt;E1063,E1063&gt;E1062,E1062&gt;E1061,E1061&gt;E1060,E1060&gt;E1059)</f>
        <v>0</v>
      </c>
      <c r="R1064" s="3" t="b">
        <f>AND(Table1689106[[#This Row],[Measured Value]]&lt;E1063,E1063&lt;E1062,E1062&lt;E1061,E1061&lt;E1060,E1060&lt;E1059)</f>
        <v>0</v>
      </c>
      <c r="S1064" s="3" t="b">
        <f>AND(Table1689106[[#This Row],[Measured Value]]&gt;E1063,E1063&lt;E1062,E1062&gt;E1061,E1061&lt;E1060,E1060&gt;E1059,E1059&lt;E1058,E1058&gt;E1057,E1057&lt;E1056,E1056&gt;E1055,E1055&lt;E1054,E1054&gt;E1053,E1053&lt;E1052,E1052&gt;E1051)</f>
        <v>0</v>
      </c>
      <c r="T1064" s="3" t="b">
        <f>AND(Table1689106[[#This Row],[Measured Value]]&lt;F1063,F1063&gt;F1062,F1062&lt;F1061,F1061&gt;F1060,F1060&lt;F1059,F1059&gt;F1058,F1058&lt;F1057,F1057&gt;F1056,F1056&lt;F1055,F1055&gt;F1054,F1054&lt;F1053,F1053&gt;F1052,F1052&lt;F1051)</f>
        <v>0</v>
      </c>
    </row>
    <row r="1065" spans="1:20" x14ac:dyDescent="0.25">
      <c r="A1065" s="2">
        <v>43412</v>
      </c>
      <c r="B1065" s="17">
        <v>1100</v>
      </c>
      <c r="C1065" s="21" t="s">
        <v>30</v>
      </c>
      <c r="D1065" s="25">
        <v>3.52</v>
      </c>
      <c r="E1065" s="22">
        <f>'[1]pH meter #2__083118AM'!$O$2</f>
        <v>3.5073563535911592</v>
      </c>
      <c r="F10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43412.458333333336</v>
      </c>
      <c r="G1065" s="6">
        <f>Table1689106[[#This Row],[Mean Value]]+$V$2</f>
        <v>3.527303060242065</v>
      </c>
      <c r="H1065" s="6">
        <f>Table1689106[[#This Row],[Mean Value]]-$V$2</f>
        <v>3.4874096469402533</v>
      </c>
      <c r="I1065" s="26">
        <f>Table1689106[[#This Row],[Mean Value]]+$W$2</f>
        <v>3.5472497668929703</v>
      </c>
      <c r="J1065" s="26">
        <f>Table1689106[[#This Row],[Mean Value]]-($W$2)</f>
        <v>3.467462940289348</v>
      </c>
      <c r="K1065" s="8">
        <f>Table1689106[[#This Row],[Mean Value]]+$X$2</f>
        <v>3.5671964735438761</v>
      </c>
      <c r="L1065" s="9">
        <f>Table1689106[[#This Row],[Mean Value]]-$X$2</f>
        <v>3.4475162336384422</v>
      </c>
      <c r="M1065" s="23" t="str">
        <f t="array" ref="M1065">IF(OR(D1065&lt;$AF$2, D1065&gt;$AE$2), "Yes", "No")</f>
        <v>No</v>
      </c>
      <c r="N1065" s="3"/>
      <c r="O1065" s="3" t="b">
        <f>AND(Table1689106[[#This Row],[Measured Value]]&gt;Table1689106[[#This Row],[Mean Value]],D1064&gt;E1064,D1063&gt;E1063,D1062&gt;E1062,D1061&gt;E1061,D1060&gt;E1060,D1059&gt;E1059,D1058&gt;E1058)</f>
        <v>1</v>
      </c>
      <c r="P1065" s="3" t="b">
        <f>AND(Table1689106[[#This Row],[Measured Value]]&lt;Table1689106[[#This Row],[Mean Value]],D1064&lt;E1064,D1063&lt;E1063,D1062&lt;E1062,D1061&lt;E1061,D1060&lt;E1060,D1059&lt;E1059,D1058&lt;E1058)</f>
        <v>0</v>
      </c>
      <c r="Q1065" s="3" t="b">
        <f>AND(Table1689106[[#This Row],[Measured Value]]&gt;E1064,E1064&gt;E1063,E1063&gt;E1062,E1062&gt;E1061,E1061&gt;E1060)</f>
        <v>0</v>
      </c>
      <c r="R1065" s="3" t="b">
        <f>AND(Table1689106[[#This Row],[Measured Value]]&lt;E1064,E1064&lt;E1063,E1063&lt;E1062,E1062&lt;E1061,E1061&lt;E1060)</f>
        <v>0</v>
      </c>
      <c r="S1065" s="3" t="b">
        <f>AND(Table1689106[[#This Row],[Measured Value]]&gt;E1064,E1064&lt;E1063,E1063&gt;E1062,E1062&lt;E1061,E1061&gt;E1060,E1060&lt;E1059,E1059&gt;E1058,E1058&lt;E1057,E1057&gt;E1056,E1056&lt;E1055,E1055&gt;E1054,E1054&lt;E1053,E1053&gt;E1052)</f>
        <v>0</v>
      </c>
      <c r="T1065" s="3" t="b">
        <f>AND(Table1689106[[#This Row],[Measured Value]]&lt;F1064,F1064&gt;F1063,F1063&lt;F1062,F1062&gt;F1061,F1061&lt;F1060,F1060&gt;F1059,F1059&lt;F1058,F1058&gt;F1057,F1057&lt;F1056,F1056&gt;F1055,F1055&lt;F1054,F1054&gt;F1053,F1053&lt;F1052)</f>
        <v>0</v>
      </c>
    </row>
    <row r="1066" spans="1:20" x14ac:dyDescent="0.25">
      <c r="A1066" s="2">
        <v>43412</v>
      </c>
      <c r="B1066" s="17">
        <v>1142</v>
      </c>
      <c r="C1066" s="21" t="s">
        <v>34</v>
      </c>
      <c r="D1066" s="25">
        <v>3.51</v>
      </c>
      <c r="E1066" s="22">
        <f>'[1]pH meter #2__083118AM'!$O$2</f>
        <v>3.5073563535911592</v>
      </c>
      <c r="F10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43412.487500000003</v>
      </c>
      <c r="G1066" s="6">
        <f>Table1689106[[#This Row],[Mean Value]]+$V$2</f>
        <v>3.527303060242065</v>
      </c>
      <c r="H1066" s="6">
        <f>Table1689106[[#This Row],[Mean Value]]-$V$2</f>
        <v>3.4874096469402533</v>
      </c>
      <c r="I1066" s="26">
        <f>Table1689106[[#This Row],[Mean Value]]+$W$2</f>
        <v>3.5472497668929703</v>
      </c>
      <c r="J1066" s="26">
        <f>Table1689106[[#This Row],[Mean Value]]-($W$2)</f>
        <v>3.467462940289348</v>
      </c>
      <c r="K1066" s="8">
        <f>Table1689106[[#This Row],[Mean Value]]+$X$2</f>
        <v>3.5671964735438761</v>
      </c>
      <c r="L1066" s="9">
        <f>Table1689106[[#This Row],[Mean Value]]-$X$2</f>
        <v>3.4475162336384422</v>
      </c>
      <c r="M1066" s="23" t="str">
        <f t="array" ref="M1066">IF(OR(D1066&lt;$AF$2, D1066&gt;$AE$2), "Yes", "No")</f>
        <v>No</v>
      </c>
      <c r="N1066" s="3"/>
      <c r="O1066" s="3" t="b">
        <f>AND(Table1689106[[#This Row],[Measured Value]]&gt;Table1689106[[#This Row],[Mean Value]],D1065&gt;E1065,D1064&gt;E1064,D1063&gt;E1063,D1062&gt;E1062,D1061&gt;E1061,D1060&gt;E1060,D1059&gt;E1059)</f>
        <v>1</v>
      </c>
      <c r="P1066" s="3" t="b">
        <f>AND(Table1689106[[#This Row],[Measured Value]]&lt;Table1689106[[#This Row],[Mean Value]],D1065&lt;E1065,D1064&lt;E1064,D1063&lt;E1063,D1062&lt;E1062,D1061&lt;E1061,D1060&lt;E1060,D1059&lt;E1059)</f>
        <v>0</v>
      </c>
      <c r="Q1066" s="3" t="b">
        <f>AND(Table1689106[[#This Row],[Measured Value]]&gt;E1065,E1065&gt;E1064,E1064&gt;E1063,E1063&gt;E1062,E1062&gt;E1061)</f>
        <v>0</v>
      </c>
      <c r="R1066" s="3" t="b">
        <f>AND(Table1689106[[#This Row],[Measured Value]]&lt;E1065,E1065&lt;E1064,E1064&lt;E1063,E1063&lt;E1062,E1062&lt;E1061)</f>
        <v>0</v>
      </c>
      <c r="S1066" s="3" t="b">
        <f>AND(Table1689106[[#This Row],[Measured Value]]&gt;E1065,E1065&lt;E1064,E1064&gt;E1063,E1063&lt;E1062,E1062&gt;E1061,E1061&lt;E1060,E1060&gt;E1059,E1059&lt;E1058,E1058&gt;E1057,E1057&lt;E1056,E1056&gt;E1055,E1055&lt;E1054,E1054&gt;E1053)</f>
        <v>0</v>
      </c>
      <c r="T1066" s="3" t="b">
        <f>AND(Table1689106[[#This Row],[Measured Value]]&lt;F1065,F1065&gt;F1064,F1064&lt;F1063,F1063&gt;F1062,F1062&lt;F1061,F1061&gt;F1060,F1060&lt;F1059,F1059&gt;F1058,F1058&lt;F1057,F1057&gt;F1056,F1056&lt;F1055,F1055&gt;F1054,F1054&lt;F1053)</f>
        <v>0</v>
      </c>
    </row>
    <row r="1067" spans="1:20" x14ac:dyDescent="0.25">
      <c r="A1067" s="2">
        <v>43412</v>
      </c>
      <c r="B1067" s="17">
        <v>1157</v>
      </c>
      <c r="C1067" s="21" t="s">
        <v>40</v>
      </c>
      <c r="D1067" s="25">
        <v>3.5</v>
      </c>
      <c r="E1067" s="22">
        <f>'[1]pH meter #2__083118AM'!$O$2</f>
        <v>3.5073563535911592</v>
      </c>
      <c r="F10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43412.497916666667</v>
      </c>
      <c r="G1067" s="6">
        <f>Table1689106[[#This Row],[Mean Value]]+$V$2</f>
        <v>3.527303060242065</v>
      </c>
      <c r="H1067" s="6">
        <f>Table1689106[[#This Row],[Mean Value]]-$V$2</f>
        <v>3.4874096469402533</v>
      </c>
      <c r="I1067" s="26">
        <f>Table1689106[[#This Row],[Mean Value]]+$W$2</f>
        <v>3.5472497668929703</v>
      </c>
      <c r="J1067" s="26">
        <f>Table1689106[[#This Row],[Mean Value]]-($W$2)</f>
        <v>3.467462940289348</v>
      </c>
      <c r="K1067" s="8">
        <f>Table1689106[[#This Row],[Mean Value]]+$X$2</f>
        <v>3.5671964735438761</v>
      </c>
      <c r="L1067" s="9">
        <f>Table1689106[[#This Row],[Mean Value]]-$X$2</f>
        <v>3.4475162336384422</v>
      </c>
      <c r="M1067" s="23" t="str">
        <f t="array" ref="M1067">IF(OR(D1067&lt;$AF$2, D1067&gt;$AE$2), "Yes", "No")</f>
        <v>No</v>
      </c>
      <c r="N1067" s="3"/>
      <c r="O1067" s="3" t="b">
        <f>AND(Table1689106[[#This Row],[Measured Value]]&gt;Table1689106[[#This Row],[Mean Value]],D1066&gt;E1066,D1065&gt;E1065,D1064&gt;E1064,D1063&gt;E1063,D1062&gt;E1062,D1061&gt;E1061,D1060&gt;E1060)</f>
        <v>0</v>
      </c>
      <c r="P1067" s="3" t="b">
        <f>AND(Table1689106[[#This Row],[Measured Value]]&lt;Table1689106[[#This Row],[Mean Value]],D1066&lt;E1066,D1065&lt;E1065,D1064&lt;E1064,D1063&lt;E1063,D1062&lt;E1062,D1061&lt;E1061,D1060&lt;E1060)</f>
        <v>0</v>
      </c>
      <c r="Q1067" s="3" t="b">
        <f>AND(Table1689106[[#This Row],[Measured Value]]&gt;E1066,E1066&gt;E1065,E1065&gt;E1064,E1064&gt;E1063,E1063&gt;E1062)</f>
        <v>0</v>
      </c>
      <c r="R1067" s="3" t="b">
        <f>AND(Table1689106[[#This Row],[Measured Value]]&lt;E1066,E1066&lt;E1065,E1065&lt;E1064,E1064&lt;E1063,E1063&lt;E1062)</f>
        <v>0</v>
      </c>
      <c r="S1067" s="3" t="b">
        <f>AND(Table1689106[[#This Row],[Measured Value]]&gt;E1066,E1066&lt;E1065,E1065&gt;E1064,E1064&lt;E1063,E1063&gt;E1062,E1062&lt;E1061,E1061&gt;E1060,E1060&lt;E1059,E1059&gt;E1058,E1058&lt;E1057,E1057&gt;E1056,E1056&lt;E1055,E1055&gt;E1054)</f>
        <v>0</v>
      </c>
      <c r="T1067" s="3" t="b">
        <f>AND(Table1689106[[#This Row],[Measured Value]]&lt;F1066,F1066&gt;F1065,F1065&lt;F1064,F1064&gt;F1063,F1063&lt;F1062,F1062&gt;F1061,F1061&lt;F1060,F1060&gt;F1059,F1059&lt;F1058,F1058&gt;F1057,F1057&lt;F1056,F1056&gt;F1055,F1055&lt;F1054)</f>
        <v>0</v>
      </c>
    </row>
    <row r="1068" spans="1:20" x14ac:dyDescent="0.25">
      <c r="A1068" s="2">
        <v>43412</v>
      </c>
      <c r="B1068" s="17">
        <v>1240</v>
      </c>
      <c r="C1068" s="21" t="s">
        <v>30</v>
      </c>
      <c r="D1068" s="25">
        <v>3.51</v>
      </c>
      <c r="E1068" s="22">
        <f>'[1]pH meter #2__083118AM'!$O$2</f>
        <v>3.5073563535911592</v>
      </c>
      <c r="F10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43412.527777777781</v>
      </c>
      <c r="G1068" s="6">
        <f>Table1689106[[#This Row],[Mean Value]]+$V$2</f>
        <v>3.527303060242065</v>
      </c>
      <c r="H1068" s="6">
        <f>Table1689106[[#This Row],[Mean Value]]-$V$2</f>
        <v>3.4874096469402533</v>
      </c>
      <c r="I1068" s="26">
        <f>Table1689106[[#This Row],[Mean Value]]+$W$2</f>
        <v>3.5472497668929703</v>
      </c>
      <c r="J1068" s="26">
        <f>Table1689106[[#This Row],[Mean Value]]-($W$2)</f>
        <v>3.467462940289348</v>
      </c>
      <c r="K1068" s="8">
        <f>Table1689106[[#This Row],[Mean Value]]+$X$2</f>
        <v>3.5671964735438761</v>
      </c>
      <c r="L1068" s="9">
        <f>Table1689106[[#This Row],[Mean Value]]-$X$2</f>
        <v>3.4475162336384422</v>
      </c>
      <c r="M1068" s="23" t="str">
        <f t="array" ref="M1068">IF(OR(D1068&lt;$AF$2, D1068&gt;$AE$2), "Yes", "No")</f>
        <v>No</v>
      </c>
      <c r="N1068" s="3"/>
      <c r="O1068" s="3" t="b">
        <f>AND(Table1689106[[#This Row],[Measured Value]]&gt;Table1689106[[#This Row],[Mean Value]],D1067&gt;E1067,D1066&gt;E1066,D1065&gt;E1065,D1064&gt;E1064,D1063&gt;E1063,D1062&gt;E1062,D1061&gt;E1061)</f>
        <v>0</v>
      </c>
      <c r="P1068" s="3" t="b">
        <f>AND(Table1689106[[#This Row],[Measured Value]]&lt;Table1689106[[#This Row],[Mean Value]],D1067&lt;E1067,D1066&lt;E1066,D1065&lt;E1065,D1064&lt;E1064,D1063&lt;E1063,D1062&lt;E1062,D1061&lt;E1061)</f>
        <v>0</v>
      </c>
      <c r="Q1068" s="3" t="b">
        <f>AND(Table1689106[[#This Row],[Measured Value]]&gt;E1067,E1067&gt;E1066,E1066&gt;E1065,E1065&gt;E1064,E1064&gt;E1063)</f>
        <v>0</v>
      </c>
      <c r="R1068" s="3" t="b">
        <f>AND(Table1689106[[#This Row],[Measured Value]]&lt;E1067,E1067&lt;E1066,E1066&lt;E1065,E1065&lt;E1064,E1064&lt;E1063)</f>
        <v>0</v>
      </c>
      <c r="S1068" s="3" t="b">
        <f>AND(Table1689106[[#This Row],[Measured Value]]&gt;E1067,E1067&lt;E1066,E1066&gt;E1065,E1065&lt;E1064,E1064&gt;E1063,E1063&lt;E1062,E1062&gt;E1061,E1061&lt;E1060,E1060&gt;E1059,E1059&lt;E1058,E1058&gt;E1057,E1057&lt;E1056,E1056&gt;E1055)</f>
        <v>0</v>
      </c>
      <c r="T1068" s="3" t="b">
        <f>AND(Table1689106[[#This Row],[Measured Value]]&lt;F1067,F1067&gt;F1066,F1066&lt;F1065,F1065&gt;F1064,F1064&lt;F1063,F1063&gt;F1062,F1062&lt;F1061,F1061&gt;F1060,F1060&lt;F1059,F1059&gt;F1058,F1058&lt;F1057,F1057&gt;F1056,F1056&lt;F1055)</f>
        <v>0</v>
      </c>
    </row>
    <row r="1069" spans="1:20" x14ac:dyDescent="0.25">
      <c r="A1069" s="2">
        <v>43412</v>
      </c>
      <c r="B1069" s="17">
        <v>1245</v>
      </c>
      <c r="C1069" s="21" t="s">
        <v>30</v>
      </c>
      <c r="D1069" s="25">
        <v>3.49</v>
      </c>
      <c r="E1069" s="22">
        <f>'[1]pH meter #2__083118AM'!$O$2</f>
        <v>3.5073563535911592</v>
      </c>
      <c r="F10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43412.53125</v>
      </c>
      <c r="G1069" s="6">
        <f>Table1689106[[#This Row],[Mean Value]]+$V$2</f>
        <v>3.527303060242065</v>
      </c>
      <c r="H1069" s="6">
        <f>Table1689106[[#This Row],[Mean Value]]-$V$2</f>
        <v>3.4874096469402533</v>
      </c>
      <c r="I1069" s="26">
        <f>Table1689106[[#This Row],[Mean Value]]+$W$2</f>
        <v>3.5472497668929703</v>
      </c>
      <c r="J1069" s="26">
        <f>Table1689106[[#This Row],[Mean Value]]-($W$2)</f>
        <v>3.467462940289348</v>
      </c>
      <c r="K1069" s="8">
        <f>Table1689106[[#This Row],[Mean Value]]+$X$2</f>
        <v>3.5671964735438761</v>
      </c>
      <c r="L1069" s="9">
        <f>Table1689106[[#This Row],[Mean Value]]-$X$2</f>
        <v>3.4475162336384422</v>
      </c>
      <c r="M1069" s="23" t="str">
        <f t="array" ref="M1069">IF(OR(D1069&lt;$AF$2, D1069&gt;$AE$2), "Yes", "No")</f>
        <v>No</v>
      </c>
      <c r="N1069" s="3"/>
      <c r="O1069" s="3" t="b">
        <f>AND(Table1689106[[#This Row],[Measured Value]]&gt;Table1689106[[#This Row],[Mean Value]],D1068&gt;E1068,D1067&gt;E1067,D1066&gt;E1066,D1065&gt;E1065,D1064&gt;E1064,D1063&gt;E1063,D1062&gt;E1062)</f>
        <v>0</v>
      </c>
      <c r="P1069" s="3" t="b">
        <f>AND(Table1689106[[#This Row],[Measured Value]]&lt;Table1689106[[#This Row],[Mean Value]],D1068&lt;E1068,D1067&lt;E1067,D1066&lt;E1066,D1065&lt;E1065,D1064&lt;E1064,D1063&lt;E1063,D1062&lt;E1062)</f>
        <v>0</v>
      </c>
      <c r="Q1069" s="3" t="b">
        <f>AND(Table1689106[[#This Row],[Measured Value]]&gt;E1068,E1068&gt;E1067,E1067&gt;E1066,E1066&gt;E1065,E1065&gt;E1064)</f>
        <v>0</v>
      </c>
      <c r="R1069" s="3" t="b">
        <f>AND(Table1689106[[#This Row],[Measured Value]]&lt;E1068,E1068&lt;E1067,E1067&lt;E1066,E1066&lt;E1065,E1065&lt;E1064)</f>
        <v>0</v>
      </c>
      <c r="S1069" s="3" t="b">
        <f>AND(Table1689106[[#This Row],[Measured Value]]&gt;E1068,E1068&lt;E1067,E1067&gt;E1066,E1066&lt;E1065,E1065&gt;E1064,E1064&lt;E1063,E1063&gt;E1062,E1062&lt;E1061,E1061&gt;E1060,E1060&lt;E1059,E1059&gt;E1058,E1058&lt;E1057,E1057&gt;E1056)</f>
        <v>0</v>
      </c>
      <c r="T1069" s="3" t="b">
        <f>AND(Table1689106[[#This Row],[Measured Value]]&lt;F1068,F1068&gt;F1067,F1067&lt;F1066,F1066&gt;F1065,F1065&lt;F1064,F1064&gt;F1063,F1063&lt;F1062,F1062&gt;F1061,F1061&lt;F1060,F1060&gt;F1059,F1059&lt;F1058,F1058&gt;F1057,F1057&lt;F1056)</f>
        <v>0</v>
      </c>
    </row>
    <row r="1070" spans="1:20" x14ac:dyDescent="0.25">
      <c r="A1070" s="2">
        <v>43412</v>
      </c>
      <c r="B1070" s="17">
        <v>1258</v>
      </c>
      <c r="C1070" s="21" t="s">
        <v>34</v>
      </c>
      <c r="D1070" s="25">
        <v>3.5</v>
      </c>
      <c r="E1070" s="22">
        <f>'[1]pH meter #2__083118AM'!$O$2</f>
        <v>3.5073563535911592</v>
      </c>
      <c r="F10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43412.540277777778</v>
      </c>
      <c r="G1070" s="6">
        <f>Table1689106[[#This Row],[Mean Value]]+$V$2</f>
        <v>3.527303060242065</v>
      </c>
      <c r="H1070" s="6">
        <f>Table1689106[[#This Row],[Mean Value]]-$V$2</f>
        <v>3.4874096469402533</v>
      </c>
      <c r="I1070" s="26">
        <f>Table1689106[[#This Row],[Mean Value]]+$W$2</f>
        <v>3.5472497668929703</v>
      </c>
      <c r="J1070" s="26">
        <f>Table1689106[[#This Row],[Mean Value]]-($W$2)</f>
        <v>3.467462940289348</v>
      </c>
      <c r="K1070" s="8">
        <f>Table1689106[[#This Row],[Mean Value]]+$X$2</f>
        <v>3.5671964735438761</v>
      </c>
      <c r="L1070" s="9">
        <f>Table1689106[[#This Row],[Mean Value]]-$X$2</f>
        <v>3.4475162336384422</v>
      </c>
      <c r="M1070" s="23" t="str">
        <f t="array" ref="M1070">IF(OR(D1070&lt;$AF$2, D1070&gt;$AE$2), "Yes", "No")</f>
        <v>No</v>
      </c>
      <c r="N1070" s="3"/>
      <c r="O1070" s="3" t="b">
        <f>AND(Table1689106[[#This Row],[Measured Value]]&gt;Table1689106[[#This Row],[Mean Value]],D1069&gt;E1069,D1068&gt;E1068,D1067&gt;E1067,D1066&gt;E1066,D1065&gt;E1065,D1064&gt;E1064,D1063&gt;E1063)</f>
        <v>0</v>
      </c>
      <c r="P1070" s="3" t="b">
        <f>AND(Table1689106[[#This Row],[Measured Value]]&lt;Table1689106[[#This Row],[Mean Value]],D1069&lt;E1069,D1068&lt;E1068,D1067&lt;E1067,D1066&lt;E1066,D1065&lt;E1065,D1064&lt;E1064,D1063&lt;E1063)</f>
        <v>0</v>
      </c>
      <c r="Q1070" s="3" t="b">
        <f>AND(Table1689106[[#This Row],[Measured Value]]&gt;E1069,E1069&gt;E1068,E1068&gt;E1067,E1067&gt;E1066,E1066&gt;E1065)</f>
        <v>0</v>
      </c>
      <c r="R1070" s="3" t="b">
        <f>AND(Table1689106[[#This Row],[Measured Value]]&lt;E1069,E1069&lt;E1068,E1068&lt;E1067,E1067&lt;E1066,E1066&lt;E1065)</f>
        <v>0</v>
      </c>
      <c r="S1070" s="3" t="b">
        <f>AND(Table1689106[[#This Row],[Measured Value]]&gt;E1069,E1069&lt;E1068,E1068&gt;E1067,E1067&lt;E1066,E1066&gt;E1065,E1065&lt;E1064,E1064&gt;E1063,E1063&lt;E1062,E1062&gt;E1061,E1061&lt;E1060,E1060&gt;E1059,E1059&lt;E1058,E1058&gt;E1057)</f>
        <v>0</v>
      </c>
      <c r="T1070" s="3" t="b">
        <f>AND(Table1689106[[#This Row],[Measured Value]]&lt;F1069,F1069&gt;F1068,F1068&lt;F1067,F1067&gt;F1066,F1066&lt;F1065,F1065&gt;F1064,F1064&lt;F1063,F1063&gt;F1062,F1062&lt;F1061,F1061&gt;F1060,F1060&lt;F1059,F1059&gt;F1058,F1058&lt;F1057)</f>
        <v>0</v>
      </c>
    </row>
    <row r="1071" spans="1:20" x14ac:dyDescent="0.25">
      <c r="A1071" s="2">
        <v>43412</v>
      </c>
      <c r="B1071" s="17">
        <v>1317</v>
      </c>
      <c r="C1071" s="21" t="s">
        <v>31</v>
      </c>
      <c r="D1071" s="25">
        <v>3.5</v>
      </c>
      <c r="E1071" s="22">
        <f>'[1]pH meter #2__083118AM'!$O$2</f>
        <v>3.5073563535911592</v>
      </c>
      <c r="F10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43412.553472222222</v>
      </c>
      <c r="G1071" s="6">
        <f>Table1689106[[#This Row],[Mean Value]]+$V$2</f>
        <v>3.527303060242065</v>
      </c>
      <c r="H1071" s="6">
        <f>Table1689106[[#This Row],[Mean Value]]-$V$2</f>
        <v>3.4874096469402533</v>
      </c>
      <c r="I1071" s="26">
        <f>Table1689106[[#This Row],[Mean Value]]+$W$2</f>
        <v>3.5472497668929703</v>
      </c>
      <c r="J1071" s="26">
        <f>Table1689106[[#This Row],[Mean Value]]-($W$2)</f>
        <v>3.467462940289348</v>
      </c>
      <c r="K1071" s="8">
        <f>Table1689106[[#This Row],[Mean Value]]+$X$2</f>
        <v>3.5671964735438761</v>
      </c>
      <c r="L1071" s="9">
        <f>Table1689106[[#This Row],[Mean Value]]-$X$2</f>
        <v>3.4475162336384422</v>
      </c>
      <c r="M1071" s="23" t="str">
        <f t="array" ref="M1071">IF(OR(D1071&lt;$AF$2, D1071&gt;$AE$2), "Yes", "No")</f>
        <v>No</v>
      </c>
      <c r="N1071" s="3"/>
      <c r="O1071" s="3" t="b">
        <f>AND(Table1689106[[#This Row],[Measured Value]]&gt;Table1689106[[#This Row],[Mean Value]],D1070&gt;E1070,D1069&gt;E1069,D1068&gt;E1068,D1067&gt;E1067,D1066&gt;E1066,D1065&gt;E1065,D1064&gt;E1064)</f>
        <v>0</v>
      </c>
      <c r="P1071" s="3" t="b">
        <f>AND(Table1689106[[#This Row],[Measured Value]]&lt;Table1689106[[#This Row],[Mean Value]],D1070&lt;E1070,D1069&lt;E1069,D1068&lt;E1068,D1067&lt;E1067,D1066&lt;E1066,D1065&lt;E1065,D1064&lt;E1064)</f>
        <v>0</v>
      </c>
      <c r="Q1071" s="3" t="b">
        <f>AND(Table1689106[[#This Row],[Measured Value]]&gt;E1070,E1070&gt;E1069,E1069&gt;E1068,E1068&gt;E1067,E1067&gt;E1066)</f>
        <v>0</v>
      </c>
      <c r="R1071" s="3" t="b">
        <f>AND(Table1689106[[#This Row],[Measured Value]]&lt;E1070,E1070&lt;E1069,E1069&lt;E1068,E1068&lt;E1067,E1067&lt;E1066)</f>
        <v>0</v>
      </c>
      <c r="S1071" s="3" t="b">
        <f>AND(Table1689106[[#This Row],[Measured Value]]&gt;E1070,E1070&lt;E1069,E1069&gt;E1068,E1068&lt;E1067,E1067&gt;E1066,E1066&lt;E1065,E1065&gt;E1064,E1064&lt;E1063,E1063&gt;E1062,E1062&lt;E1061,E1061&gt;E1060,E1060&lt;E1059,E1059&gt;E1058)</f>
        <v>0</v>
      </c>
      <c r="T1071" s="3" t="b">
        <f>AND(Table1689106[[#This Row],[Measured Value]]&lt;F1070,F1070&gt;F1069,F1069&lt;F1068,F1068&gt;F1067,F1067&lt;F1066,F1066&gt;F1065,F1065&lt;F1064,F1064&gt;F1063,F1063&lt;F1062,F1062&gt;F1061,F1061&lt;F1060,F1060&gt;F1059,F1059&lt;F1058)</f>
        <v>0</v>
      </c>
    </row>
    <row r="1072" spans="1:20" x14ac:dyDescent="0.25">
      <c r="A1072" s="2">
        <v>43412</v>
      </c>
      <c r="B1072" s="17">
        <v>1347</v>
      </c>
      <c r="C1072" s="21" t="s">
        <v>44</v>
      </c>
      <c r="D1072" s="25">
        <v>3.49</v>
      </c>
      <c r="E1072" s="22">
        <f>'[1]pH meter #2__083118AM'!$O$2</f>
        <v>3.5073563535911592</v>
      </c>
      <c r="F10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43412.574305555558</v>
      </c>
      <c r="G1072" s="6">
        <f>Table1689106[[#This Row],[Mean Value]]+$V$2</f>
        <v>3.527303060242065</v>
      </c>
      <c r="H1072" s="6">
        <f>Table1689106[[#This Row],[Mean Value]]-$V$2</f>
        <v>3.4874096469402533</v>
      </c>
      <c r="I1072" s="26">
        <f>Table1689106[[#This Row],[Mean Value]]+$W$2</f>
        <v>3.5472497668929703</v>
      </c>
      <c r="J1072" s="26">
        <f>Table1689106[[#This Row],[Mean Value]]-($W$2)</f>
        <v>3.467462940289348</v>
      </c>
      <c r="K1072" s="8">
        <f>Table1689106[[#This Row],[Mean Value]]+$X$2</f>
        <v>3.5671964735438761</v>
      </c>
      <c r="L1072" s="9">
        <f>Table1689106[[#This Row],[Mean Value]]-$X$2</f>
        <v>3.4475162336384422</v>
      </c>
      <c r="M1072" s="23" t="str">
        <f t="array" ref="M1072">IF(OR(D1072&lt;$AF$2, D1072&gt;$AE$2), "Yes", "No")</f>
        <v>No</v>
      </c>
      <c r="N1072" s="3"/>
      <c r="O1072" s="3" t="b">
        <f>AND(Table1689106[[#This Row],[Measured Value]]&gt;Table1689106[[#This Row],[Mean Value]],D1071&gt;E1071,D1070&gt;E1070,D1069&gt;E1069,D1068&gt;E1068,D1067&gt;E1067,D1066&gt;E1066,D1065&gt;E1065)</f>
        <v>0</v>
      </c>
      <c r="P1072" s="3" t="b">
        <f>AND(Table1689106[[#This Row],[Measured Value]]&lt;Table1689106[[#This Row],[Mean Value]],D1071&lt;E1071,D1070&lt;E1070,D1069&lt;E1069,D1068&lt;E1068,D1067&lt;E1067,D1066&lt;E1066,D1065&lt;E1065)</f>
        <v>0</v>
      </c>
      <c r="Q1072" s="3" t="b">
        <f>AND(Table1689106[[#This Row],[Measured Value]]&gt;E1071,E1071&gt;E1070,E1070&gt;E1069,E1069&gt;E1068,E1068&gt;E1067)</f>
        <v>0</v>
      </c>
      <c r="R1072" s="3" t="b">
        <f>AND(Table1689106[[#This Row],[Measured Value]]&lt;E1071,E1071&lt;E1070,E1070&lt;E1069,E1069&lt;E1068,E1068&lt;E1067)</f>
        <v>0</v>
      </c>
      <c r="S1072" s="3" t="b">
        <f>AND(Table1689106[[#This Row],[Measured Value]]&gt;E1071,E1071&lt;E1070,E1070&gt;E1069,E1069&lt;E1068,E1068&gt;E1067,E1067&lt;E1066,E1066&gt;E1065,E1065&lt;E1064,E1064&gt;E1063,E1063&lt;E1062,E1062&gt;E1061,E1061&lt;E1060,E1060&gt;E1059)</f>
        <v>0</v>
      </c>
      <c r="T1072" s="3" t="b">
        <f>AND(Table1689106[[#This Row],[Measured Value]]&lt;F1071,F1071&gt;F1070,F1070&lt;F1069,F1069&gt;F1068,F1068&lt;F1067,F1067&gt;F1066,F1066&lt;F1065,F1065&gt;F1064,F1064&lt;F1063,F1063&gt;F1062,F1062&lt;F1061,F1061&gt;F1060,F1060&lt;F1059)</f>
        <v>0</v>
      </c>
    </row>
    <row r="1073" spans="1:20" x14ac:dyDescent="0.25">
      <c r="A1073" s="2">
        <v>43412</v>
      </c>
      <c r="B1073" s="17">
        <v>1414</v>
      </c>
      <c r="C1073" s="21" t="s">
        <v>34</v>
      </c>
      <c r="D1073" s="25">
        <v>3.49</v>
      </c>
      <c r="E1073" s="22">
        <f>'[1]pH meter #2__083118AM'!$O$2</f>
        <v>3.5073563535911592</v>
      </c>
      <c r="F10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43412.593055555553</v>
      </c>
      <c r="G1073" s="6">
        <f>Table1689106[[#This Row],[Mean Value]]+$V$2</f>
        <v>3.527303060242065</v>
      </c>
      <c r="H1073" s="6">
        <f>Table1689106[[#This Row],[Mean Value]]-$V$2</f>
        <v>3.4874096469402533</v>
      </c>
      <c r="I1073" s="26">
        <f>Table1689106[[#This Row],[Mean Value]]+$W$2</f>
        <v>3.5472497668929703</v>
      </c>
      <c r="J1073" s="26">
        <f>Table1689106[[#This Row],[Mean Value]]-($W$2)</f>
        <v>3.467462940289348</v>
      </c>
      <c r="K1073" s="8">
        <f>Table1689106[[#This Row],[Mean Value]]+$X$2</f>
        <v>3.5671964735438761</v>
      </c>
      <c r="L1073" s="9">
        <f>Table1689106[[#This Row],[Mean Value]]-$X$2</f>
        <v>3.4475162336384422</v>
      </c>
      <c r="M1073" s="23" t="str">
        <f t="array" ref="M1073">IF(OR(D1073&lt;$AF$2, D1073&gt;$AE$2), "Yes", "No")</f>
        <v>No</v>
      </c>
      <c r="N1073" s="3"/>
      <c r="O1073" s="3" t="b">
        <f>AND(Table1689106[[#This Row],[Measured Value]]&gt;Table1689106[[#This Row],[Mean Value]],D1072&gt;E1072,D1071&gt;E1071,D1070&gt;E1070,D1069&gt;E1069,D1068&gt;E1068,D1067&gt;E1067,D1066&gt;E1066)</f>
        <v>0</v>
      </c>
      <c r="P1073" s="3" t="b">
        <f>AND(Table1689106[[#This Row],[Measured Value]]&lt;Table1689106[[#This Row],[Mean Value]],D1072&lt;E1072,D1071&lt;E1071,D1070&lt;E1070,D1069&lt;E1069,D1068&lt;E1068,D1067&lt;E1067,D1066&lt;E1066)</f>
        <v>0</v>
      </c>
      <c r="Q1073" s="3" t="b">
        <f>AND(Table1689106[[#This Row],[Measured Value]]&gt;E1072,E1072&gt;E1071,E1071&gt;E1070,E1070&gt;E1069,E1069&gt;E1068)</f>
        <v>0</v>
      </c>
      <c r="R1073" s="3" t="b">
        <f>AND(Table1689106[[#This Row],[Measured Value]]&lt;E1072,E1072&lt;E1071,E1071&lt;E1070,E1070&lt;E1069,E1069&lt;E1068)</f>
        <v>0</v>
      </c>
      <c r="S1073" s="3" t="b">
        <f>AND(Table1689106[[#This Row],[Measured Value]]&gt;E1072,E1072&lt;E1071,E1071&gt;E1070,E1070&lt;E1069,E1069&gt;E1068,E1068&lt;E1067,E1067&gt;E1066,E1066&lt;E1065,E1065&gt;E1064,E1064&lt;E1063,E1063&gt;E1062,E1062&lt;E1061,E1061&gt;E1060)</f>
        <v>0</v>
      </c>
      <c r="T1073" s="3" t="b">
        <f>AND(Table1689106[[#This Row],[Measured Value]]&lt;F1072,F1072&gt;F1071,F1071&lt;F1070,F1070&gt;F1069,F1069&lt;F1068,F1068&gt;F1067,F1067&lt;F1066,F1066&gt;F1065,F1065&lt;F1064,F1064&gt;F1063,F1063&lt;F1062,F1062&gt;F1061,F1061&lt;F1060)</f>
        <v>0</v>
      </c>
    </row>
    <row r="1074" spans="1:20" x14ac:dyDescent="0.25">
      <c r="A1074" s="2">
        <v>43412</v>
      </c>
      <c r="B1074" s="17">
        <v>1553</v>
      </c>
      <c r="C1074" s="21" t="s">
        <v>51</v>
      </c>
      <c r="D1074" s="25">
        <v>3.49</v>
      </c>
      <c r="E1074" s="22">
        <f>'[1]pH meter #2__083118AM'!$O$2</f>
        <v>3.5073563535911592</v>
      </c>
      <c r="F10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43412.661805555559</v>
      </c>
      <c r="G1074" s="6">
        <f>Table1689106[[#This Row],[Mean Value]]+$V$2</f>
        <v>3.527303060242065</v>
      </c>
      <c r="H1074" s="6">
        <f>Table1689106[[#This Row],[Mean Value]]-$V$2</f>
        <v>3.4874096469402533</v>
      </c>
      <c r="I1074" s="26">
        <f>Table1689106[[#This Row],[Mean Value]]+$W$2</f>
        <v>3.5472497668929703</v>
      </c>
      <c r="J1074" s="26">
        <f>Table1689106[[#This Row],[Mean Value]]-($W$2)</f>
        <v>3.467462940289348</v>
      </c>
      <c r="K1074" s="8">
        <f>Table1689106[[#This Row],[Mean Value]]+$X$2</f>
        <v>3.5671964735438761</v>
      </c>
      <c r="L1074" s="9">
        <f>Table1689106[[#This Row],[Mean Value]]-$X$2</f>
        <v>3.4475162336384422</v>
      </c>
      <c r="M1074" s="23" t="str">
        <f t="array" ref="M1074">IF(OR(D1074&lt;$AF$2, D1074&gt;$AE$2), "Yes", "No")</f>
        <v>No</v>
      </c>
      <c r="N1074" s="3"/>
      <c r="O1074" s="3" t="b">
        <f>AND(Table1689106[[#This Row],[Measured Value]]&gt;Table1689106[[#This Row],[Mean Value]],D1073&gt;E1073,D1072&gt;E1072,D1071&gt;E1071,D1070&gt;E1070,D1069&gt;E1069,D1068&gt;E1068,D1067&gt;E1067)</f>
        <v>0</v>
      </c>
      <c r="P1074" s="3" t="b">
        <f>AND(Table1689106[[#This Row],[Measured Value]]&lt;Table1689106[[#This Row],[Mean Value]],D1073&lt;E1073,D1072&lt;E1072,D1071&lt;E1071,D1070&lt;E1070,D1069&lt;E1069,D1068&lt;E1068,D1067&lt;E1067)</f>
        <v>0</v>
      </c>
      <c r="Q1074" s="3" t="b">
        <f>AND(Table1689106[[#This Row],[Measured Value]]&gt;E1073,E1073&gt;E1072,E1072&gt;E1071,E1071&gt;E1070,E1070&gt;E1069)</f>
        <v>0</v>
      </c>
      <c r="R1074" s="3" t="b">
        <f>AND(Table1689106[[#This Row],[Measured Value]]&lt;E1073,E1073&lt;E1072,E1072&lt;E1071,E1071&lt;E1070,E1070&lt;E1069)</f>
        <v>0</v>
      </c>
      <c r="S1074" s="3" t="b">
        <f>AND(Table1689106[[#This Row],[Measured Value]]&gt;E1073,E1073&lt;E1072,E1072&gt;E1071,E1071&lt;E1070,E1070&gt;E1069,E1069&lt;E1068,E1068&gt;E1067,E1067&lt;E1066,E1066&gt;E1065,E1065&lt;E1064,E1064&gt;E1063,E1063&lt;E1062,E1062&gt;E1061)</f>
        <v>0</v>
      </c>
      <c r="T1074" s="3" t="b">
        <f>AND(Table1689106[[#This Row],[Measured Value]]&lt;F1073,F1073&gt;F1072,F1072&lt;F1071,F1071&gt;F1070,F1070&lt;F1069,F1069&gt;F1068,F1068&lt;F1067,F1067&gt;F1066,F1066&lt;F1065,F1065&gt;F1064,F1064&lt;F1063,F1063&gt;F1062,F1062&lt;F1061)</f>
        <v>0</v>
      </c>
    </row>
    <row r="1075" spans="1:20" x14ac:dyDescent="0.25">
      <c r="A1075" s="2">
        <v>43412</v>
      </c>
      <c r="B1075" s="17">
        <v>1735</v>
      </c>
      <c r="C1075" s="21" t="s">
        <v>28</v>
      </c>
      <c r="D1075" s="25">
        <v>3.53</v>
      </c>
      <c r="E1075" s="22">
        <f>'[1]pH meter #2__083118AM'!$O$2</f>
        <v>3.5073563535911592</v>
      </c>
      <c r="F10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43412.732638888891</v>
      </c>
      <c r="G1075" s="6">
        <f>Table1689106[[#This Row],[Mean Value]]+$V$2</f>
        <v>3.527303060242065</v>
      </c>
      <c r="H1075" s="6">
        <f>Table1689106[[#This Row],[Mean Value]]-$V$2</f>
        <v>3.4874096469402533</v>
      </c>
      <c r="I1075" s="26">
        <f>Table1689106[[#This Row],[Mean Value]]+$W$2</f>
        <v>3.5472497668929703</v>
      </c>
      <c r="J1075" s="26">
        <f>Table1689106[[#This Row],[Mean Value]]-($W$2)</f>
        <v>3.467462940289348</v>
      </c>
      <c r="K1075" s="8">
        <f>Table1689106[[#This Row],[Mean Value]]+$X$2</f>
        <v>3.5671964735438761</v>
      </c>
      <c r="L1075" s="9">
        <f>Table1689106[[#This Row],[Mean Value]]-$X$2</f>
        <v>3.4475162336384422</v>
      </c>
      <c r="M1075" s="23" t="str">
        <f t="array" ref="M1075">IF(OR(D1075&lt;$AF$2, D1075&gt;$AE$2), "Yes", "No")</f>
        <v>No</v>
      </c>
      <c r="N1075" s="3"/>
      <c r="O1075" s="3" t="b">
        <f>AND(Table1689106[[#This Row],[Measured Value]]&gt;Table1689106[[#This Row],[Mean Value]],D1074&gt;E1074,D1073&gt;E1073,D1072&gt;E1072,D1071&gt;E1071,D1070&gt;E1070,D1069&gt;E1069,D1068&gt;E1068)</f>
        <v>0</v>
      </c>
      <c r="P1075" s="3" t="b">
        <f>AND(Table1689106[[#This Row],[Measured Value]]&lt;Table1689106[[#This Row],[Mean Value]],D1074&lt;E1074,D1073&lt;E1073,D1072&lt;E1072,D1071&lt;E1071,D1070&lt;E1070,D1069&lt;E1069,D1068&lt;E1068)</f>
        <v>0</v>
      </c>
      <c r="Q1075" s="3" t="b">
        <f>AND(Table1689106[[#This Row],[Measured Value]]&gt;E1074,E1074&gt;E1073,E1073&gt;E1072,E1072&gt;E1071,E1071&gt;E1070)</f>
        <v>0</v>
      </c>
      <c r="R1075" s="3" t="b">
        <f>AND(Table1689106[[#This Row],[Measured Value]]&lt;E1074,E1074&lt;E1073,E1073&lt;E1072,E1072&lt;E1071,E1071&lt;E1070)</f>
        <v>0</v>
      </c>
      <c r="S1075" s="3" t="b">
        <f>AND(Table1689106[[#This Row],[Measured Value]]&gt;E1074,E1074&lt;E1073,E1073&gt;E1072,E1072&lt;E1071,E1071&gt;E1070,E1070&lt;E1069,E1069&gt;E1068,E1068&lt;E1067,E1067&gt;E1066,E1066&lt;E1065,E1065&gt;E1064,E1064&lt;E1063,E1063&gt;E1062)</f>
        <v>0</v>
      </c>
      <c r="T1075" s="3" t="b">
        <f>AND(Table1689106[[#This Row],[Measured Value]]&lt;F1074,F1074&gt;F1073,F1073&lt;F1072,F1072&gt;F1071,F1071&lt;F1070,F1070&gt;F1069,F1069&lt;F1068,F1068&gt;F1067,F1067&lt;F1066,F1066&gt;F1065,F1065&lt;F1064,F1064&gt;F1063,F1063&lt;F1062)</f>
        <v>0</v>
      </c>
    </row>
    <row r="1076" spans="1:20" x14ac:dyDescent="0.25">
      <c r="A1076" s="2">
        <v>43412</v>
      </c>
      <c r="B1076" s="17">
        <v>1759</v>
      </c>
      <c r="C1076" s="21" t="s">
        <v>34</v>
      </c>
      <c r="D1076" s="25">
        <v>3.52</v>
      </c>
      <c r="E1076" s="22">
        <f>'[1]pH meter #2__083118AM'!$O$2</f>
        <v>3.5073563535911592</v>
      </c>
      <c r="F10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43412.749305555553</v>
      </c>
      <c r="G1076" s="6">
        <f>Table1689106[[#This Row],[Mean Value]]+$V$2</f>
        <v>3.527303060242065</v>
      </c>
      <c r="H1076" s="6">
        <f>Table1689106[[#This Row],[Mean Value]]-$V$2</f>
        <v>3.4874096469402533</v>
      </c>
      <c r="I1076" s="26">
        <f>Table1689106[[#This Row],[Mean Value]]+$W$2</f>
        <v>3.5472497668929703</v>
      </c>
      <c r="J1076" s="26">
        <f>Table1689106[[#This Row],[Mean Value]]-($W$2)</f>
        <v>3.467462940289348</v>
      </c>
      <c r="K1076" s="8">
        <f>Table1689106[[#This Row],[Mean Value]]+$X$2</f>
        <v>3.5671964735438761</v>
      </c>
      <c r="L1076" s="9">
        <f>Table1689106[[#This Row],[Mean Value]]-$X$2</f>
        <v>3.4475162336384422</v>
      </c>
      <c r="M1076" s="23" t="str">
        <f t="array" ref="M1076">IF(OR(D1076&lt;$AF$2, D1076&gt;$AE$2), "Yes", "No")</f>
        <v>No</v>
      </c>
      <c r="N1076" s="3"/>
      <c r="O1076" s="3" t="b">
        <f>AND(Table1689106[[#This Row],[Measured Value]]&gt;Table1689106[[#This Row],[Mean Value]],D1075&gt;E1075,D1074&gt;E1074,D1073&gt;E1073,D1072&gt;E1072,D1071&gt;E1071,D1070&gt;E1070,D1069&gt;E1069)</f>
        <v>0</v>
      </c>
      <c r="P1076" s="3" t="b">
        <f>AND(Table1689106[[#This Row],[Measured Value]]&lt;Table1689106[[#This Row],[Mean Value]],D1075&lt;E1075,D1074&lt;E1074,D1073&lt;E1073,D1072&lt;E1072,D1071&lt;E1071,D1070&lt;E1070,D1069&lt;E1069)</f>
        <v>0</v>
      </c>
      <c r="Q1076" s="3" t="b">
        <f>AND(Table1689106[[#This Row],[Measured Value]]&gt;E1075,E1075&gt;E1074,E1074&gt;E1073,E1073&gt;E1072,E1072&gt;E1071)</f>
        <v>0</v>
      </c>
      <c r="R1076" s="3" t="b">
        <f>AND(Table1689106[[#This Row],[Measured Value]]&lt;E1075,E1075&lt;E1074,E1074&lt;E1073,E1073&lt;E1072,E1072&lt;E1071)</f>
        <v>0</v>
      </c>
      <c r="S1076" s="3" t="b">
        <f>AND(Table1689106[[#This Row],[Measured Value]]&gt;E1075,E1075&lt;E1074,E1074&gt;E1073,E1073&lt;E1072,E1072&gt;E1071,E1071&lt;E1070,E1070&gt;E1069,E1069&lt;E1068,E1068&gt;E1067,E1067&lt;E1066,E1066&gt;E1065,E1065&lt;E1064,E1064&gt;E1063)</f>
        <v>0</v>
      </c>
      <c r="T1076" s="3" t="b">
        <f>AND(Table1689106[[#This Row],[Measured Value]]&lt;F1075,F1075&gt;F1074,F1074&lt;F1073,F1073&gt;F1072,F1072&lt;F1071,F1071&gt;F1070,F1070&lt;F1069,F1069&gt;F1068,F1068&lt;F1067,F1067&gt;F1066,F1066&lt;F1065,F1065&gt;F1064,F1064&lt;F1063)</f>
        <v>0</v>
      </c>
    </row>
    <row r="1077" spans="1:20" x14ac:dyDescent="0.25">
      <c r="A1077" s="2">
        <v>43413</v>
      </c>
      <c r="B1077" s="17">
        <v>613</v>
      </c>
      <c r="C1077" s="21" t="s">
        <v>31</v>
      </c>
      <c r="D1077" s="25">
        <v>3.54</v>
      </c>
      <c r="E1077" s="22">
        <f>'[1]pH meter #2__083118AM'!$O$2</f>
        <v>3.5073563535911592</v>
      </c>
      <c r="F10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43413.259027777778</v>
      </c>
      <c r="G1077" s="6">
        <f>Table1689106[[#This Row],[Mean Value]]+$V$2</f>
        <v>3.527303060242065</v>
      </c>
      <c r="H1077" s="6">
        <f>Table1689106[[#This Row],[Mean Value]]-$V$2</f>
        <v>3.4874096469402533</v>
      </c>
      <c r="I1077" s="26">
        <f>Table1689106[[#This Row],[Mean Value]]+$W$2</f>
        <v>3.5472497668929703</v>
      </c>
      <c r="J1077" s="26">
        <f>Table1689106[[#This Row],[Mean Value]]-($W$2)</f>
        <v>3.467462940289348</v>
      </c>
      <c r="K1077" s="8">
        <f>Table1689106[[#This Row],[Mean Value]]+$X$2</f>
        <v>3.5671964735438761</v>
      </c>
      <c r="L1077" s="9">
        <f>Table1689106[[#This Row],[Mean Value]]-$X$2</f>
        <v>3.4475162336384422</v>
      </c>
      <c r="M1077" s="23" t="str">
        <f t="array" ref="M1077">IF(OR(D1077&lt;$AF$2, D1077&gt;$AE$2), "Yes", "No")</f>
        <v>No</v>
      </c>
      <c r="N1077" s="3"/>
      <c r="O1077" s="3" t="b">
        <f>AND(Table1689106[[#This Row],[Measured Value]]&gt;Table1689106[[#This Row],[Mean Value]],D1076&gt;E1076,D1075&gt;E1075,D1074&gt;E1074,D1073&gt;E1073,D1072&gt;E1072,D1071&gt;E1071,D1070&gt;E1070)</f>
        <v>0</v>
      </c>
      <c r="P1077" s="3" t="b">
        <f>AND(Table1689106[[#This Row],[Measured Value]]&lt;Table1689106[[#This Row],[Mean Value]],D1076&lt;E1076,D1075&lt;E1075,D1074&lt;E1074,D1073&lt;E1073,D1072&lt;E1072,D1071&lt;E1071,D1070&lt;E1070)</f>
        <v>0</v>
      </c>
      <c r="Q1077" s="3" t="b">
        <f>AND(Table1689106[[#This Row],[Measured Value]]&gt;E1076,E1076&gt;E1075,E1075&gt;E1074,E1074&gt;E1073,E1073&gt;E1072)</f>
        <v>0</v>
      </c>
      <c r="R1077" s="3" t="b">
        <f>AND(Table1689106[[#This Row],[Measured Value]]&lt;E1076,E1076&lt;E1075,E1075&lt;E1074,E1074&lt;E1073,E1073&lt;E1072)</f>
        <v>0</v>
      </c>
      <c r="S1077" s="3" t="b">
        <f>AND(Table1689106[[#This Row],[Measured Value]]&gt;E1076,E1076&lt;E1075,E1075&gt;E1074,E1074&lt;E1073,E1073&gt;E1072,E1072&lt;E1071,E1071&gt;E1070,E1070&lt;E1069,E1069&gt;E1068,E1068&lt;E1067,E1067&gt;E1066,E1066&lt;E1065,E1065&gt;E1064)</f>
        <v>0</v>
      </c>
      <c r="T1077" s="3" t="b">
        <f>AND(Table1689106[[#This Row],[Measured Value]]&lt;F1076,F1076&gt;F1075,F1075&lt;F1074,F1074&gt;F1073,F1073&lt;F1072,F1072&gt;F1071,F1071&lt;F1070,F1070&gt;F1069,F1069&lt;F1068,F1068&gt;F1067,F1067&lt;F1066,F1066&gt;F1065,F1065&lt;F1064)</f>
        <v>0</v>
      </c>
    </row>
    <row r="1078" spans="1:20" x14ac:dyDescent="0.25">
      <c r="A1078" s="2">
        <v>43413</v>
      </c>
      <c r="B1078" s="17">
        <v>638</v>
      </c>
      <c r="C1078" s="21" t="s">
        <v>31</v>
      </c>
      <c r="D1078" s="25">
        <v>3.53</v>
      </c>
      <c r="E1078" s="22">
        <f>'[1]pH meter #2__083118AM'!$O$2</f>
        <v>3.5073563535911592</v>
      </c>
      <c r="F10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43413.276388888888</v>
      </c>
      <c r="G1078" s="6">
        <f>Table1689106[[#This Row],[Mean Value]]+$V$2</f>
        <v>3.527303060242065</v>
      </c>
      <c r="H1078" s="6">
        <f>Table1689106[[#This Row],[Mean Value]]-$V$2</f>
        <v>3.4874096469402533</v>
      </c>
      <c r="I1078" s="26">
        <f>Table1689106[[#This Row],[Mean Value]]+$W$2</f>
        <v>3.5472497668929703</v>
      </c>
      <c r="J1078" s="26">
        <f>Table1689106[[#This Row],[Mean Value]]-($W$2)</f>
        <v>3.467462940289348</v>
      </c>
      <c r="K1078" s="8">
        <f>Table1689106[[#This Row],[Mean Value]]+$X$2</f>
        <v>3.5671964735438761</v>
      </c>
      <c r="L1078" s="9">
        <f>Table1689106[[#This Row],[Mean Value]]-$X$2</f>
        <v>3.4475162336384422</v>
      </c>
      <c r="M1078" s="23" t="str">
        <f t="array" ref="M1078">IF(OR(D1078&lt;$AF$2, D1078&gt;$AE$2), "Yes", "No")</f>
        <v>No</v>
      </c>
      <c r="N1078" s="3"/>
      <c r="O1078" s="3" t="b">
        <f>AND(Table1689106[[#This Row],[Measured Value]]&gt;Table1689106[[#This Row],[Mean Value]],D1077&gt;E1077,D1076&gt;E1076,D1075&gt;E1075,D1074&gt;E1074,D1073&gt;E1073,D1072&gt;E1072,D1071&gt;E1071)</f>
        <v>0</v>
      </c>
      <c r="P1078" s="3" t="b">
        <f>AND(Table1689106[[#This Row],[Measured Value]]&lt;Table1689106[[#This Row],[Mean Value]],D1077&lt;E1077,D1076&lt;E1076,D1075&lt;E1075,D1074&lt;E1074,D1073&lt;E1073,D1072&lt;E1072,D1071&lt;E1071)</f>
        <v>0</v>
      </c>
      <c r="Q1078" s="3" t="b">
        <f>AND(Table1689106[[#This Row],[Measured Value]]&gt;E1077,E1077&gt;E1076,E1076&gt;E1075,E1075&gt;E1074,E1074&gt;E1073)</f>
        <v>0</v>
      </c>
      <c r="R1078" s="3" t="b">
        <f>AND(Table1689106[[#This Row],[Measured Value]]&lt;E1077,E1077&lt;E1076,E1076&lt;E1075,E1075&lt;E1074,E1074&lt;E1073)</f>
        <v>0</v>
      </c>
      <c r="S1078" s="3" t="b">
        <f>AND(Table1689106[[#This Row],[Measured Value]]&gt;E1077,E1077&lt;E1076,E1076&gt;E1075,E1075&lt;E1074,E1074&gt;E1073,E1073&lt;E1072,E1072&gt;E1071,E1071&lt;E1070,E1070&gt;E1069,E1069&lt;E1068,E1068&gt;E1067,E1067&lt;E1066,E1066&gt;E1065)</f>
        <v>0</v>
      </c>
      <c r="T1078" s="3" t="b">
        <f>AND(Table1689106[[#This Row],[Measured Value]]&lt;F1077,F1077&gt;F1076,F1076&lt;F1075,F1075&gt;F1074,F1074&lt;F1073,F1073&gt;F1072,F1072&lt;F1071,F1071&gt;F1070,F1070&lt;F1069,F1069&gt;F1068,F1068&lt;F1067,F1067&gt;F1066,F1066&lt;F1065)</f>
        <v>0</v>
      </c>
    </row>
    <row r="1079" spans="1:20" x14ac:dyDescent="0.25">
      <c r="A1079" s="2">
        <v>43413</v>
      </c>
      <c r="B1079" s="17">
        <v>715</v>
      </c>
      <c r="C1079" s="21" t="s">
        <v>30</v>
      </c>
      <c r="D1079" s="25">
        <v>3.52</v>
      </c>
      <c r="E1079" s="22">
        <f>'[1]pH meter #2__083118AM'!$O$2</f>
        <v>3.5073563535911592</v>
      </c>
      <c r="F10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43413.302083333336</v>
      </c>
      <c r="G1079" s="6">
        <f>Table1689106[[#This Row],[Mean Value]]+$V$2</f>
        <v>3.527303060242065</v>
      </c>
      <c r="H1079" s="6">
        <f>Table1689106[[#This Row],[Mean Value]]-$V$2</f>
        <v>3.4874096469402533</v>
      </c>
      <c r="I1079" s="26">
        <f>Table1689106[[#This Row],[Mean Value]]+$W$2</f>
        <v>3.5472497668929703</v>
      </c>
      <c r="J1079" s="26">
        <f>Table1689106[[#This Row],[Mean Value]]-($W$2)</f>
        <v>3.467462940289348</v>
      </c>
      <c r="K1079" s="8">
        <f>Table1689106[[#This Row],[Mean Value]]+$X$2</f>
        <v>3.5671964735438761</v>
      </c>
      <c r="L1079" s="9">
        <f>Table1689106[[#This Row],[Mean Value]]-$X$2</f>
        <v>3.4475162336384422</v>
      </c>
      <c r="M1079" s="23" t="str">
        <f t="array" ref="M1079">IF(OR(D1079&lt;$AF$2, D1079&gt;$AE$2), "Yes", "No")</f>
        <v>No</v>
      </c>
      <c r="N1079" s="3"/>
      <c r="O1079" s="3" t="b">
        <f>AND(Table1689106[[#This Row],[Measured Value]]&gt;Table1689106[[#This Row],[Mean Value]],D1078&gt;E1078,D1077&gt;E1077,D1076&gt;E1076,D1075&gt;E1075,D1074&gt;E1074,D1073&gt;E1073,D1072&gt;E1072)</f>
        <v>0</v>
      </c>
      <c r="P1079" s="3" t="b">
        <f>AND(Table1689106[[#This Row],[Measured Value]]&lt;Table1689106[[#This Row],[Mean Value]],D1078&lt;E1078,D1077&lt;E1077,D1076&lt;E1076,D1075&lt;E1075,D1074&lt;E1074,D1073&lt;E1073,D1072&lt;E1072)</f>
        <v>0</v>
      </c>
      <c r="Q1079" s="3" t="b">
        <f>AND(Table1689106[[#This Row],[Measured Value]]&gt;E1078,E1078&gt;E1077,E1077&gt;E1076,E1076&gt;E1075,E1075&gt;E1074)</f>
        <v>0</v>
      </c>
      <c r="R1079" s="3" t="b">
        <f>AND(Table1689106[[#This Row],[Measured Value]]&lt;E1078,E1078&lt;E1077,E1077&lt;E1076,E1076&lt;E1075,E1075&lt;E1074)</f>
        <v>0</v>
      </c>
      <c r="S1079" s="3" t="b">
        <f>AND(Table1689106[[#This Row],[Measured Value]]&gt;E1078,E1078&lt;E1077,E1077&gt;E1076,E1076&lt;E1075,E1075&gt;E1074,E1074&lt;E1073,E1073&gt;E1072,E1072&lt;E1071,E1071&gt;E1070,E1070&lt;E1069,E1069&gt;E1068,E1068&lt;E1067,E1067&gt;E1066)</f>
        <v>0</v>
      </c>
      <c r="T1079" s="3" t="b">
        <f>AND(Table1689106[[#This Row],[Measured Value]]&lt;F1078,F1078&gt;F1077,F1077&lt;F1076,F1076&gt;F1075,F1075&lt;F1074,F1074&gt;F1073,F1073&lt;F1072,F1072&gt;F1071,F1071&lt;F1070,F1070&gt;F1069,F1069&lt;F1068,F1068&gt;F1067,F1067&lt;F1066)</f>
        <v>0</v>
      </c>
    </row>
    <row r="1080" spans="1:20" x14ac:dyDescent="0.25">
      <c r="A1080" s="2">
        <v>43413</v>
      </c>
      <c r="B1080" s="17">
        <v>730</v>
      </c>
      <c r="C1080" s="21" t="s">
        <v>31</v>
      </c>
      <c r="D1080" s="25">
        <v>3.53</v>
      </c>
      <c r="E1080" s="22">
        <f>'[1]pH meter #2__083118AM'!$O$2</f>
        <v>3.5073563535911592</v>
      </c>
      <c r="F10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43413.3125</v>
      </c>
      <c r="G1080" s="6">
        <f>Table1689106[[#This Row],[Mean Value]]+$V$2</f>
        <v>3.527303060242065</v>
      </c>
      <c r="H1080" s="6">
        <f>Table1689106[[#This Row],[Mean Value]]-$V$2</f>
        <v>3.4874096469402533</v>
      </c>
      <c r="I1080" s="26">
        <f>Table1689106[[#This Row],[Mean Value]]+$W$2</f>
        <v>3.5472497668929703</v>
      </c>
      <c r="J1080" s="26">
        <f>Table1689106[[#This Row],[Mean Value]]-($W$2)</f>
        <v>3.467462940289348</v>
      </c>
      <c r="K1080" s="8">
        <f>Table1689106[[#This Row],[Mean Value]]+$X$2</f>
        <v>3.5671964735438761</v>
      </c>
      <c r="L1080" s="9">
        <f>Table1689106[[#This Row],[Mean Value]]-$X$2</f>
        <v>3.4475162336384422</v>
      </c>
      <c r="M1080" s="23" t="str">
        <f t="array" ref="M1080">IF(OR(D1080&lt;$AF$2, D1080&gt;$AE$2), "Yes", "No")</f>
        <v>No</v>
      </c>
      <c r="N1080" s="3"/>
      <c r="O1080" s="3" t="b">
        <f>AND(Table1689106[[#This Row],[Measured Value]]&gt;Table1689106[[#This Row],[Mean Value]],D1079&gt;E1079,D1078&gt;E1078,D1077&gt;E1077,D1076&gt;E1076,D1075&gt;E1075,D1074&gt;E1074,D1073&gt;E1073)</f>
        <v>0</v>
      </c>
      <c r="P1080" s="3" t="b">
        <f>AND(Table1689106[[#This Row],[Measured Value]]&lt;Table1689106[[#This Row],[Mean Value]],D1079&lt;E1079,D1078&lt;E1078,D1077&lt;E1077,D1076&lt;E1076,D1075&lt;E1075,D1074&lt;E1074,D1073&lt;E1073)</f>
        <v>0</v>
      </c>
      <c r="Q1080" s="3" t="b">
        <f>AND(Table1689106[[#This Row],[Measured Value]]&gt;E1079,E1079&gt;E1078,E1078&gt;E1077,E1077&gt;E1076,E1076&gt;E1075)</f>
        <v>0</v>
      </c>
      <c r="R1080" s="3" t="b">
        <f>AND(Table1689106[[#This Row],[Measured Value]]&lt;E1079,E1079&lt;E1078,E1078&lt;E1077,E1077&lt;E1076,E1076&lt;E1075)</f>
        <v>0</v>
      </c>
      <c r="S1080" s="3" t="b">
        <f>AND(Table1689106[[#This Row],[Measured Value]]&gt;E1079,E1079&lt;E1078,E1078&gt;E1077,E1077&lt;E1076,E1076&gt;E1075,E1075&lt;E1074,E1074&gt;E1073,E1073&lt;E1072,E1072&gt;E1071,E1071&lt;E1070,E1070&gt;E1069,E1069&lt;E1068,E1068&gt;E1067)</f>
        <v>0</v>
      </c>
      <c r="T1080" s="3" t="b">
        <f>AND(Table1689106[[#This Row],[Measured Value]]&lt;F1079,F1079&gt;F1078,F1078&lt;F1077,F1077&gt;F1076,F1076&lt;F1075,F1075&gt;F1074,F1074&lt;F1073,F1073&gt;F1072,F1072&lt;F1071,F1071&gt;F1070,F1070&lt;F1069,F1069&gt;F1068,F1068&lt;F1067)</f>
        <v>0</v>
      </c>
    </row>
    <row r="1081" spans="1:20" x14ac:dyDescent="0.25">
      <c r="A1081" s="2">
        <v>43413</v>
      </c>
      <c r="B1081" s="17">
        <v>811</v>
      </c>
      <c r="C1081" s="21" t="s">
        <v>40</v>
      </c>
      <c r="D1081" s="25">
        <v>3.53</v>
      </c>
      <c r="E1081" s="22">
        <f>'[1]pH meter #2__083118AM'!$O$2</f>
        <v>3.5073563535911592</v>
      </c>
      <c r="F10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43413.34097222222</v>
      </c>
      <c r="G1081" s="6">
        <f>Table1689106[[#This Row],[Mean Value]]+$V$2</f>
        <v>3.527303060242065</v>
      </c>
      <c r="H1081" s="6">
        <f>Table1689106[[#This Row],[Mean Value]]-$V$2</f>
        <v>3.4874096469402533</v>
      </c>
      <c r="I1081" s="26">
        <f>Table1689106[[#This Row],[Mean Value]]+$W$2</f>
        <v>3.5472497668929703</v>
      </c>
      <c r="J1081" s="26">
        <f>Table1689106[[#This Row],[Mean Value]]-($W$2)</f>
        <v>3.467462940289348</v>
      </c>
      <c r="K1081" s="8">
        <f>Table1689106[[#This Row],[Mean Value]]+$X$2</f>
        <v>3.5671964735438761</v>
      </c>
      <c r="L1081" s="9">
        <f>Table1689106[[#This Row],[Mean Value]]-$X$2</f>
        <v>3.4475162336384422</v>
      </c>
      <c r="M1081" s="23" t="str">
        <f t="array" ref="M1081">IF(OR(D1081&lt;$AF$2, D1081&gt;$AE$2), "Yes", "No")</f>
        <v>No</v>
      </c>
      <c r="N1081" s="3"/>
      <c r="O1081" s="3" t="b">
        <f>AND(Table1689106[[#This Row],[Measured Value]]&gt;Table1689106[[#This Row],[Mean Value]],D1080&gt;E1080,D1079&gt;E1079,D1078&gt;E1078,D1077&gt;E1077,D1076&gt;E1076,D1075&gt;E1075,D1074&gt;E1074)</f>
        <v>0</v>
      </c>
      <c r="P1081" s="3" t="b">
        <f>AND(Table1689106[[#This Row],[Measured Value]]&lt;Table1689106[[#This Row],[Mean Value]],D1080&lt;E1080,D1079&lt;E1079,D1078&lt;E1078,D1077&lt;E1077,D1076&lt;E1076,D1075&lt;E1075,D1074&lt;E1074)</f>
        <v>0</v>
      </c>
      <c r="Q1081" s="3" t="b">
        <f>AND(Table1689106[[#This Row],[Measured Value]]&gt;E1080,E1080&gt;E1079,E1079&gt;E1078,E1078&gt;E1077,E1077&gt;E1076)</f>
        <v>0</v>
      </c>
      <c r="R1081" s="3" t="b">
        <f>AND(Table1689106[[#This Row],[Measured Value]]&lt;E1080,E1080&lt;E1079,E1079&lt;E1078,E1078&lt;E1077,E1077&lt;E1076)</f>
        <v>0</v>
      </c>
      <c r="S1081" s="3" t="b">
        <f>AND(Table1689106[[#This Row],[Measured Value]]&gt;E1080,E1080&lt;E1079,E1079&gt;E1078,E1078&lt;E1077,E1077&gt;E1076,E1076&lt;E1075,E1075&gt;E1074,E1074&lt;E1073,E1073&gt;E1072,E1072&lt;E1071,E1071&gt;E1070,E1070&lt;E1069,E1069&gt;E1068)</f>
        <v>0</v>
      </c>
      <c r="T1081" s="3" t="b">
        <f>AND(Table1689106[[#This Row],[Measured Value]]&lt;F1080,F1080&gt;F1079,F1079&lt;F1078,F1078&gt;F1077,F1077&lt;F1076,F1076&gt;F1075,F1075&lt;F1074,F1074&gt;F1073,F1073&lt;F1072,F1072&gt;F1071,F1071&lt;F1070,F1070&gt;F1069,F1069&lt;F1068)</f>
        <v>0</v>
      </c>
    </row>
    <row r="1082" spans="1:20" x14ac:dyDescent="0.25">
      <c r="A1082" s="2">
        <v>43413</v>
      </c>
      <c r="B1082" s="17">
        <v>900</v>
      </c>
      <c r="C1082" s="21" t="s">
        <v>31</v>
      </c>
      <c r="D1082" s="25">
        <v>3.52</v>
      </c>
      <c r="E1082" s="22">
        <f>'[1]pH meter #2__083118AM'!$O$2</f>
        <v>3.5073563535911592</v>
      </c>
      <c r="F10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43413.375</v>
      </c>
      <c r="G1082" s="6">
        <f>Table1689106[[#This Row],[Mean Value]]+$V$2</f>
        <v>3.527303060242065</v>
      </c>
      <c r="H1082" s="6">
        <f>Table1689106[[#This Row],[Mean Value]]-$V$2</f>
        <v>3.4874096469402533</v>
      </c>
      <c r="I1082" s="26">
        <f>Table1689106[[#This Row],[Mean Value]]+$W$2</f>
        <v>3.5472497668929703</v>
      </c>
      <c r="J1082" s="26">
        <f>Table1689106[[#This Row],[Mean Value]]-($W$2)</f>
        <v>3.467462940289348</v>
      </c>
      <c r="K1082" s="8">
        <f>Table1689106[[#This Row],[Mean Value]]+$X$2</f>
        <v>3.5671964735438761</v>
      </c>
      <c r="L1082" s="9">
        <f>Table1689106[[#This Row],[Mean Value]]-$X$2</f>
        <v>3.4475162336384422</v>
      </c>
      <c r="M1082" s="23" t="str">
        <f t="array" ref="M1082">IF(OR(D1082&lt;$AF$2, D1082&gt;$AE$2), "Yes", "No")</f>
        <v>No</v>
      </c>
      <c r="N1082" s="3"/>
      <c r="O1082" s="3" t="b">
        <f>AND(Table1689106[[#This Row],[Measured Value]]&gt;Table1689106[[#This Row],[Mean Value]],D1081&gt;E1081,D1080&gt;E1080,D1079&gt;E1079,D1078&gt;E1078,D1077&gt;E1077,D1076&gt;E1076,D1075&gt;E1075)</f>
        <v>1</v>
      </c>
      <c r="P1082" s="3" t="b">
        <f>AND(Table1689106[[#This Row],[Measured Value]]&lt;Table1689106[[#This Row],[Mean Value]],D1081&lt;E1081,D1080&lt;E1080,D1079&lt;E1079,D1078&lt;E1078,D1077&lt;E1077,D1076&lt;E1076,D1075&lt;E1075)</f>
        <v>0</v>
      </c>
      <c r="Q1082" s="3" t="b">
        <f>AND(Table1689106[[#This Row],[Measured Value]]&gt;E1081,E1081&gt;E1080,E1080&gt;E1079,E1079&gt;E1078,E1078&gt;E1077)</f>
        <v>0</v>
      </c>
      <c r="R1082" s="3" t="b">
        <f>AND(Table1689106[[#This Row],[Measured Value]]&lt;E1081,E1081&lt;E1080,E1080&lt;E1079,E1079&lt;E1078,E1078&lt;E1077)</f>
        <v>0</v>
      </c>
      <c r="S1082" s="3" t="b">
        <f>AND(Table1689106[[#This Row],[Measured Value]]&gt;E1081,E1081&lt;E1080,E1080&gt;E1079,E1079&lt;E1078,E1078&gt;E1077,E1077&lt;E1076,E1076&gt;E1075,E1075&lt;E1074,E1074&gt;E1073,E1073&lt;E1072,E1072&gt;E1071,E1071&lt;E1070,E1070&gt;E1069)</f>
        <v>0</v>
      </c>
      <c r="T1082" s="3" t="b">
        <f>AND(Table1689106[[#This Row],[Measured Value]]&lt;F1081,F1081&gt;F1080,F1080&lt;F1079,F1079&gt;F1078,F1078&lt;F1077,F1077&gt;F1076,F1076&lt;F1075,F1075&gt;F1074,F1074&lt;F1073,F1073&gt;F1072,F1072&lt;F1071,F1071&gt;F1070,F1070&lt;F1069)</f>
        <v>0</v>
      </c>
    </row>
    <row r="1083" spans="1:20" x14ac:dyDescent="0.25">
      <c r="A1083" s="2">
        <v>43413</v>
      </c>
      <c r="B1083" s="17">
        <v>914</v>
      </c>
      <c r="C1083" s="21" t="s">
        <v>31</v>
      </c>
      <c r="D1083" s="25">
        <v>3.52</v>
      </c>
      <c r="E1083" s="22">
        <f>'[1]pH meter #2__083118AM'!$O$2</f>
        <v>3.5073563535911592</v>
      </c>
      <c r="F10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43413.384722222225</v>
      </c>
      <c r="G1083" s="6">
        <f>Table1689106[[#This Row],[Mean Value]]+$V$2</f>
        <v>3.527303060242065</v>
      </c>
      <c r="H1083" s="6">
        <f>Table1689106[[#This Row],[Mean Value]]-$V$2</f>
        <v>3.4874096469402533</v>
      </c>
      <c r="I1083" s="26">
        <f>Table1689106[[#This Row],[Mean Value]]+$W$2</f>
        <v>3.5472497668929703</v>
      </c>
      <c r="J1083" s="26">
        <f>Table1689106[[#This Row],[Mean Value]]-($W$2)</f>
        <v>3.467462940289348</v>
      </c>
      <c r="K1083" s="8">
        <f>Table1689106[[#This Row],[Mean Value]]+$X$2</f>
        <v>3.5671964735438761</v>
      </c>
      <c r="L1083" s="9">
        <f>Table1689106[[#This Row],[Mean Value]]-$X$2</f>
        <v>3.4475162336384422</v>
      </c>
      <c r="M1083" s="23" t="str">
        <f t="array" ref="M1083">IF(OR(D1083&lt;$AF$2, D1083&gt;$AE$2), "Yes", "No")</f>
        <v>No</v>
      </c>
      <c r="N1083" s="3"/>
      <c r="O1083" s="3" t="b">
        <f>AND(Table1689106[[#This Row],[Measured Value]]&gt;Table1689106[[#This Row],[Mean Value]],D1082&gt;E1082,D1081&gt;E1081,D1080&gt;E1080,D1079&gt;E1079,D1078&gt;E1078,D1077&gt;E1077,D1076&gt;E1076)</f>
        <v>1</v>
      </c>
      <c r="P1083" s="3" t="b">
        <f>AND(Table1689106[[#This Row],[Measured Value]]&lt;Table1689106[[#This Row],[Mean Value]],D1082&lt;E1082,D1081&lt;E1081,D1080&lt;E1080,D1079&lt;E1079,D1078&lt;E1078,D1077&lt;E1077,D1076&lt;E1076)</f>
        <v>0</v>
      </c>
      <c r="Q1083" s="3" t="b">
        <f>AND(Table1689106[[#This Row],[Measured Value]]&gt;E1082,E1082&gt;E1081,E1081&gt;E1080,E1080&gt;E1079,E1079&gt;E1078)</f>
        <v>0</v>
      </c>
      <c r="R1083" s="3" t="b">
        <f>AND(Table1689106[[#This Row],[Measured Value]]&lt;E1082,E1082&lt;E1081,E1081&lt;E1080,E1080&lt;E1079,E1079&lt;E1078)</f>
        <v>0</v>
      </c>
      <c r="S1083" s="3" t="b">
        <f>AND(Table1689106[[#This Row],[Measured Value]]&gt;E1082,E1082&lt;E1081,E1081&gt;E1080,E1080&lt;E1079,E1079&gt;E1078,E1078&lt;E1077,E1077&gt;E1076,E1076&lt;E1075,E1075&gt;E1074,E1074&lt;E1073,E1073&gt;E1072,E1072&lt;E1071,E1071&gt;E1070)</f>
        <v>0</v>
      </c>
      <c r="T1083" s="3" t="b">
        <f>AND(Table1689106[[#This Row],[Measured Value]]&lt;F1082,F1082&gt;F1081,F1081&lt;F1080,F1080&gt;F1079,F1079&lt;F1078,F1078&gt;F1077,F1077&lt;F1076,F1076&gt;F1075,F1075&lt;F1074,F1074&gt;F1073,F1073&lt;F1072,F1072&gt;F1071,F1071&lt;F1070)</f>
        <v>0</v>
      </c>
    </row>
    <row r="1084" spans="1:20" x14ac:dyDescent="0.25">
      <c r="A1084" s="2">
        <v>43413</v>
      </c>
      <c r="B1084" s="17">
        <v>1029</v>
      </c>
      <c r="C1084" s="21" t="s">
        <v>31</v>
      </c>
      <c r="D1084" s="25">
        <v>3.51</v>
      </c>
      <c r="E1084" s="22">
        <f>'[1]pH meter #2__083118AM'!$O$2</f>
        <v>3.5073563535911592</v>
      </c>
      <c r="F10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43413.436805555553</v>
      </c>
      <c r="G1084" s="6">
        <f>Table1689106[[#This Row],[Mean Value]]+$V$2</f>
        <v>3.527303060242065</v>
      </c>
      <c r="H1084" s="6">
        <f>Table1689106[[#This Row],[Mean Value]]-$V$2</f>
        <v>3.4874096469402533</v>
      </c>
      <c r="I1084" s="26">
        <f>Table1689106[[#This Row],[Mean Value]]+$W$2</f>
        <v>3.5472497668929703</v>
      </c>
      <c r="J1084" s="26">
        <f>Table1689106[[#This Row],[Mean Value]]-($W$2)</f>
        <v>3.467462940289348</v>
      </c>
      <c r="K1084" s="8">
        <f>Table1689106[[#This Row],[Mean Value]]+$X$2</f>
        <v>3.5671964735438761</v>
      </c>
      <c r="L1084" s="9">
        <f>Table1689106[[#This Row],[Mean Value]]-$X$2</f>
        <v>3.4475162336384422</v>
      </c>
      <c r="M1084" s="23" t="str">
        <f t="array" ref="M1084">IF(OR(D1084&lt;$AF$2, D1084&gt;$AE$2), "Yes", "No")</f>
        <v>No</v>
      </c>
      <c r="N1084" s="3"/>
      <c r="O1084" s="3" t="b">
        <f>AND(Table1689106[[#This Row],[Measured Value]]&gt;Table1689106[[#This Row],[Mean Value]],D1083&gt;E1083,D1082&gt;E1082,D1081&gt;E1081,D1080&gt;E1080,D1079&gt;E1079,D1078&gt;E1078,D1077&gt;E1077)</f>
        <v>1</v>
      </c>
      <c r="P1084" s="3" t="b">
        <f>AND(Table1689106[[#This Row],[Measured Value]]&lt;Table1689106[[#This Row],[Mean Value]],D1083&lt;E1083,D1082&lt;E1082,D1081&lt;E1081,D1080&lt;E1080,D1079&lt;E1079,D1078&lt;E1078,D1077&lt;E1077)</f>
        <v>0</v>
      </c>
      <c r="Q1084" s="3" t="b">
        <f>AND(Table1689106[[#This Row],[Measured Value]]&gt;E1083,E1083&gt;E1082,E1082&gt;E1081,E1081&gt;E1080,E1080&gt;E1079)</f>
        <v>0</v>
      </c>
      <c r="R1084" s="3" t="b">
        <f>AND(Table1689106[[#This Row],[Measured Value]]&lt;E1083,E1083&lt;E1082,E1082&lt;E1081,E1081&lt;E1080,E1080&lt;E1079)</f>
        <v>0</v>
      </c>
      <c r="S1084" s="3" t="b">
        <f>AND(Table1689106[[#This Row],[Measured Value]]&gt;E1083,E1083&lt;E1082,E1082&gt;E1081,E1081&lt;E1080,E1080&gt;E1079,E1079&lt;E1078,E1078&gt;E1077,E1077&lt;E1076,E1076&gt;E1075,E1075&lt;E1074,E1074&gt;E1073,E1073&lt;E1072,E1072&gt;E1071)</f>
        <v>0</v>
      </c>
      <c r="T1084" s="3" t="b">
        <f>AND(Table1689106[[#This Row],[Measured Value]]&lt;F1083,F1083&gt;F1082,F1082&lt;F1081,F1081&gt;F1080,F1080&lt;F1079,F1079&gt;F1078,F1078&lt;F1077,F1077&gt;F1076,F1076&lt;F1075,F1075&gt;F1074,F1074&lt;F1073,F1073&gt;F1072,F1072&lt;F1071)</f>
        <v>0</v>
      </c>
    </row>
    <row r="1085" spans="1:20" x14ac:dyDescent="0.25">
      <c r="A1085" s="2">
        <v>43413</v>
      </c>
      <c r="B1085" s="17">
        <v>1107</v>
      </c>
      <c r="C1085" s="21" t="s">
        <v>26</v>
      </c>
      <c r="D1085" s="25">
        <v>3.51</v>
      </c>
      <c r="E1085" s="22">
        <f>'[1]pH meter #2__083118AM'!$O$2</f>
        <v>3.5073563535911592</v>
      </c>
      <c r="F10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43413.463194444441</v>
      </c>
      <c r="G1085" s="6">
        <f>Table1689106[[#This Row],[Mean Value]]+$V$2</f>
        <v>3.527303060242065</v>
      </c>
      <c r="H1085" s="6">
        <f>Table1689106[[#This Row],[Mean Value]]-$V$2</f>
        <v>3.4874096469402533</v>
      </c>
      <c r="I1085" s="26">
        <f>Table1689106[[#This Row],[Mean Value]]+$W$2</f>
        <v>3.5472497668929703</v>
      </c>
      <c r="J1085" s="26">
        <f>Table1689106[[#This Row],[Mean Value]]-($W$2)</f>
        <v>3.467462940289348</v>
      </c>
      <c r="K1085" s="8">
        <f>Table1689106[[#This Row],[Mean Value]]+$X$2</f>
        <v>3.5671964735438761</v>
      </c>
      <c r="L1085" s="9">
        <f>Table1689106[[#This Row],[Mean Value]]-$X$2</f>
        <v>3.4475162336384422</v>
      </c>
      <c r="M1085" s="23" t="str">
        <f t="array" ref="M1085">IF(OR(D1085&lt;$AF$2, D1085&gt;$AE$2), "Yes", "No")</f>
        <v>No</v>
      </c>
      <c r="N1085" s="3"/>
      <c r="O1085" s="3" t="b">
        <f>AND(Table1689106[[#This Row],[Measured Value]]&gt;Table1689106[[#This Row],[Mean Value]],D1084&gt;E1084,D1083&gt;E1083,D1082&gt;E1082,D1081&gt;E1081,D1080&gt;E1080,D1079&gt;E1079,D1078&gt;E1078)</f>
        <v>1</v>
      </c>
      <c r="P1085" s="3" t="b">
        <f>AND(Table1689106[[#This Row],[Measured Value]]&lt;Table1689106[[#This Row],[Mean Value]],D1084&lt;E1084,D1083&lt;E1083,D1082&lt;E1082,D1081&lt;E1081,D1080&lt;E1080,D1079&lt;E1079,D1078&lt;E1078)</f>
        <v>0</v>
      </c>
      <c r="Q1085" s="3" t="b">
        <f>AND(Table1689106[[#This Row],[Measured Value]]&gt;E1084,E1084&gt;E1083,E1083&gt;E1082,E1082&gt;E1081,E1081&gt;E1080)</f>
        <v>0</v>
      </c>
      <c r="R1085" s="3" t="b">
        <f>AND(Table1689106[[#This Row],[Measured Value]]&lt;E1084,E1084&lt;E1083,E1083&lt;E1082,E1082&lt;E1081,E1081&lt;E1080)</f>
        <v>0</v>
      </c>
      <c r="S1085" s="3" t="b">
        <f>AND(Table1689106[[#This Row],[Measured Value]]&gt;E1084,E1084&lt;E1083,E1083&gt;E1082,E1082&lt;E1081,E1081&gt;E1080,E1080&lt;E1079,E1079&gt;E1078,E1078&lt;E1077,E1077&gt;E1076,E1076&lt;E1075,E1075&gt;E1074,E1074&lt;E1073,E1073&gt;E1072)</f>
        <v>0</v>
      </c>
      <c r="T1085" s="3" t="b">
        <f>AND(Table1689106[[#This Row],[Measured Value]]&lt;F1084,F1084&gt;F1083,F1083&lt;F1082,F1082&gt;F1081,F1081&lt;F1080,F1080&gt;F1079,F1079&lt;F1078,F1078&gt;F1077,F1077&lt;F1076,F1076&gt;F1075,F1075&lt;F1074,F1074&gt;F1073,F1073&lt;F1072)</f>
        <v>0</v>
      </c>
    </row>
    <row r="1086" spans="1:20" x14ac:dyDescent="0.25">
      <c r="A1086" s="2">
        <v>43413</v>
      </c>
      <c r="B1086" s="17">
        <v>1200</v>
      </c>
      <c r="C1086" s="21" t="s">
        <v>40</v>
      </c>
      <c r="D1086" s="25">
        <v>3.52</v>
      </c>
      <c r="E1086" s="22">
        <f>'[1]pH meter #2__083118AM'!$O$2</f>
        <v>3.5073563535911592</v>
      </c>
      <c r="F10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</v>
      </c>
      <c r="G1086" s="6">
        <f>Table1689106[[#This Row],[Mean Value]]+$V$2</f>
        <v>3.527303060242065</v>
      </c>
      <c r="H1086" s="6">
        <f>Table1689106[[#This Row],[Mean Value]]-$V$2</f>
        <v>3.4874096469402533</v>
      </c>
      <c r="I1086" s="26">
        <f>Table1689106[[#This Row],[Mean Value]]+$W$2</f>
        <v>3.5472497668929703</v>
      </c>
      <c r="J1086" s="26">
        <f>Table1689106[[#This Row],[Mean Value]]-($W$2)</f>
        <v>3.467462940289348</v>
      </c>
      <c r="K1086" s="8">
        <f>Table1689106[[#This Row],[Mean Value]]+$X$2</f>
        <v>3.5671964735438761</v>
      </c>
      <c r="L1086" s="9">
        <f>Table1689106[[#This Row],[Mean Value]]-$X$2</f>
        <v>3.4475162336384422</v>
      </c>
      <c r="M1086" s="23" t="str">
        <f t="array" ref="M1086">IF(OR(D1086&lt;$AF$2, D1086&gt;$AE$2), "Yes", "No")</f>
        <v>No</v>
      </c>
      <c r="N1086" s="3"/>
      <c r="O1086" s="3" t="b">
        <f>AND(Table1689106[[#This Row],[Measured Value]]&gt;Table1689106[[#This Row],[Mean Value]],D1085&gt;E1085,D1084&gt;E1084,D1083&gt;E1083,D1082&gt;E1082,D1081&gt;E1081,D1080&gt;E1080,D1079&gt;E1079)</f>
        <v>1</v>
      </c>
      <c r="P1086" s="3" t="b">
        <f>AND(Table1689106[[#This Row],[Measured Value]]&lt;Table1689106[[#This Row],[Mean Value]],D1085&lt;E1085,D1084&lt;E1084,D1083&lt;E1083,D1082&lt;E1082,D1081&lt;E1081,D1080&lt;E1080,D1079&lt;E1079)</f>
        <v>0</v>
      </c>
      <c r="Q1086" s="3" t="b">
        <f>AND(Table1689106[[#This Row],[Measured Value]]&gt;E1085,E1085&gt;E1084,E1084&gt;E1083,E1083&gt;E1082,E1082&gt;E1081)</f>
        <v>0</v>
      </c>
      <c r="R1086" s="3" t="b">
        <f>AND(Table1689106[[#This Row],[Measured Value]]&lt;E1085,E1085&lt;E1084,E1084&lt;E1083,E1083&lt;E1082,E1082&lt;E1081)</f>
        <v>0</v>
      </c>
      <c r="S1086" s="3" t="b">
        <f>AND(Table1689106[[#This Row],[Measured Value]]&gt;E1085,E1085&lt;E1084,E1084&gt;E1083,E1083&lt;E1082,E1082&gt;E1081,E1081&lt;E1080,E1080&gt;E1079,E1079&lt;E1078,E1078&gt;E1077,E1077&lt;E1076,E1076&gt;E1075,E1075&lt;E1074,E1074&gt;E1073)</f>
        <v>0</v>
      </c>
      <c r="T1086" s="3" t="b">
        <f>AND(Table1689106[[#This Row],[Measured Value]]&lt;F1085,F1085&gt;F1084,F1084&lt;F1083,F1083&gt;F1082,F1082&lt;F1081,F1081&gt;F1080,F1080&lt;F1079,F1079&gt;F1078,F1078&lt;F1077,F1077&gt;F1076,F1076&lt;F1075,F1075&gt;F1074,F1074&lt;F1073)</f>
        <v>0</v>
      </c>
    </row>
    <row r="1087" spans="1:20" x14ac:dyDescent="0.25">
      <c r="A1087" s="2">
        <v>43413</v>
      </c>
      <c r="B1087" s="17">
        <v>1208</v>
      </c>
      <c r="C1087" s="21" t="s">
        <v>34</v>
      </c>
      <c r="D1087" s="25">
        <v>3.53</v>
      </c>
      <c r="E1087" s="22">
        <f>'[1]pH meter #2__083118AM'!$O$2</f>
        <v>3.5073563535911592</v>
      </c>
      <c r="F10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43413.505555555559</v>
      </c>
      <c r="G1087" s="6">
        <f>Table1689106[[#This Row],[Mean Value]]+$V$2</f>
        <v>3.527303060242065</v>
      </c>
      <c r="H1087" s="6">
        <f>Table1689106[[#This Row],[Mean Value]]-$V$2</f>
        <v>3.4874096469402533</v>
      </c>
      <c r="I1087" s="26">
        <f>Table1689106[[#This Row],[Mean Value]]+$W$2</f>
        <v>3.5472497668929703</v>
      </c>
      <c r="J1087" s="26">
        <f>Table1689106[[#This Row],[Mean Value]]-($W$2)</f>
        <v>3.467462940289348</v>
      </c>
      <c r="K1087" s="8">
        <f>Table1689106[[#This Row],[Mean Value]]+$X$2</f>
        <v>3.5671964735438761</v>
      </c>
      <c r="L1087" s="9">
        <f>Table1689106[[#This Row],[Mean Value]]-$X$2</f>
        <v>3.4475162336384422</v>
      </c>
      <c r="M1087" s="23" t="str">
        <f t="array" ref="M1087">IF(OR(D1087&lt;$AF$2, D1087&gt;$AE$2), "Yes", "No")</f>
        <v>No</v>
      </c>
      <c r="N1087" s="3"/>
      <c r="O1087" s="3" t="b">
        <f>AND(Table1689106[[#This Row],[Measured Value]]&gt;Table1689106[[#This Row],[Mean Value]],D1086&gt;E1086,D1085&gt;E1085,D1084&gt;E1084,D1083&gt;E1083,D1082&gt;E1082,D1081&gt;E1081,D1080&gt;E1080)</f>
        <v>1</v>
      </c>
      <c r="P1087" s="3" t="b">
        <f>AND(Table1689106[[#This Row],[Measured Value]]&lt;Table1689106[[#This Row],[Mean Value]],D1086&lt;E1086,D1085&lt;E1085,D1084&lt;E1084,D1083&lt;E1083,D1082&lt;E1082,D1081&lt;E1081,D1080&lt;E1080)</f>
        <v>0</v>
      </c>
      <c r="Q1087" s="3" t="b">
        <f>AND(Table1689106[[#This Row],[Measured Value]]&gt;E1086,E1086&gt;E1085,E1085&gt;E1084,E1084&gt;E1083,E1083&gt;E1082)</f>
        <v>0</v>
      </c>
      <c r="R1087" s="3" t="b">
        <f>AND(Table1689106[[#This Row],[Measured Value]]&lt;E1086,E1086&lt;E1085,E1085&lt;E1084,E1084&lt;E1083,E1083&lt;E1082)</f>
        <v>0</v>
      </c>
      <c r="S1087" s="3" t="b">
        <f>AND(Table1689106[[#This Row],[Measured Value]]&gt;E1086,E1086&lt;E1085,E1085&gt;E1084,E1084&lt;E1083,E1083&gt;E1082,E1082&lt;E1081,E1081&gt;E1080,E1080&lt;E1079,E1079&gt;E1078,E1078&lt;E1077,E1077&gt;E1076,E1076&lt;E1075,E1075&gt;E1074)</f>
        <v>0</v>
      </c>
      <c r="T1087" s="3" t="b">
        <f>AND(Table1689106[[#This Row],[Measured Value]]&lt;F1086,F1086&gt;F1085,F1085&lt;F1084,F1084&gt;F1083,F1083&lt;F1082,F1082&gt;F1081,F1081&lt;F1080,F1080&gt;F1079,F1079&lt;F1078,F1078&gt;F1077,F1077&lt;F1076,F1076&gt;F1075,F1075&lt;F1074)</f>
        <v>0</v>
      </c>
    </row>
    <row r="1088" spans="1:20" x14ac:dyDescent="0.25">
      <c r="A1088" s="2">
        <v>43413</v>
      </c>
      <c r="B1088" s="17">
        <v>1224</v>
      </c>
      <c r="C1088" s="21" t="s">
        <v>31</v>
      </c>
      <c r="D1088" s="25">
        <v>3.51</v>
      </c>
      <c r="E1088" s="22">
        <f>'[1]pH meter #2__083118AM'!$O$2</f>
        <v>3.5073563535911592</v>
      </c>
      <c r="F10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43413.51666666667</v>
      </c>
      <c r="G1088" s="6">
        <f>Table1689106[[#This Row],[Mean Value]]+$V$2</f>
        <v>3.527303060242065</v>
      </c>
      <c r="H1088" s="6">
        <f>Table1689106[[#This Row],[Mean Value]]-$V$2</f>
        <v>3.4874096469402533</v>
      </c>
      <c r="I1088" s="26">
        <f>Table1689106[[#This Row],[Mean Value]]+$W$2</f>
        <v>3.5472497668929703</v>
      </c>
      <c r="J1088" s="26">
        <f>Table1689106[[#This Row],[Mean Value]]-($W$2)</f>
        <v>3.467462940289348</v>
      </c>
      <c r="K1088" s="8">
        <f>Table1689106[[#This Row],[Mean Value]]+$X$2</f>
        <v>3.5671964735438761</v>
      </c>
      <c r="L1088" s="9">
        <f>Table1689106[[#This Row],[Mean Value]]-$X$2</f>
        <v>3.4475162336384422</v>
      </c>
      <c r="M1088" s="23" t="str">
        <f t="array" ref="M1088">IF(OR(D1088&lt;$AF$2, D1088&gt;$AE$2), "Yes", "No")</f>
        <v>No</v>
      </c>
      <c r="N1088" s="3"/>
      <c r="O1088" s="3" t="b">
        <f>AND(Table1689106[[#This Row],[Measured Value]]&gt;Table1689106[[#This Row],[Mean Value]],D1087&gt;E1087,D1086&gt;E1086,D1085&gt;E1085,D1084&gt;E1084,D1083&gt;E1083,D1082&gt;E1082,D1081&gt;E1081)</f>
        <v>1</v>
      </c>
      <c r="P1088" s="3" t="b">
        <f>AND(Table1689106[[#This Row],[Measured Value]]&lt;Table1689106[[#This Row],[Mean Value]],D1087&lt;E1087,D1086&lt;E1086,D1085&lt;E1085,D1084&lt;E1084,D1083&lt;E1083,D1082&lt;E1082,D1081&lt;E1081)</f>
        <v>0</v>
      </c>
      <c r="Q1088" s="3" t="b">
        <f>AND(Table1689106[[#This Row],[Measured Value]]&gt;E1087,E1087&gt;E1086,E1086&gt;E1085,E1085&gt;E1084,E1084&gt;E1083)</f>
        <v>0</v>
      </c>
      <c r="R1088" s="3" t="b">
        <f>AND(Table1689106[[#This Row],[Measured Value]]&lt;E1087,E1087&lt;E1086,E1086&lt;E1085,E1085&lt;E1084,E1084&lt;E1083)</f>
        <v>0</v>
      </c>
      <c r="S1088" s="3" t="b">
        <f>AND(Table1689106[[#This Row],[Measured Value]]&gt;E1087,E1087&lt;E1086,E1086&gt;E1085,E1085&lt;E1084,E1084&gt;E1083,E1083&lt;E1082,E1082&gt;E1081,E1081&lt;E1080,E1080&gt;E1079,E1079&lt;E1078,E1078&gt;E1077,E1077&lt;E1076,E1076&gt;E1075)</f>
        <v>0</v>
      </c>
      <c r="T1088" s="3" t="b">
        <f>AND(Table1689106[[#This Row],[Measured Value]]&lt;F1087,F1087&gt;F1086,F1086&lt;F1085,F1085&gt;F1084,F1084&lt;F1083,F1083&gt;F1082,F1082&lt;F1081,F1081&gt;F1080,F1080&lt;F1079,F1079&gt;F1078,F1078&lt;F1077,F1077&gt;F1076,F1076&lt;F1075)</f>
        <v>0</v>
      </c>
    </row>
    <row r="1089" spans="1:20" x14ac:dyDescent="0.25">
      <c r="A1089" s="2">
        <v>43413</v>
      </c>
      <c r="B1089" s="17">
        <v>1340</v>
      </c>
      <c r="C1089" s="21" t="s">
        <v>34</v>
      </c>
      <c r="D1089" s="25">
        <v>3.5</v>
      </c>
      <c r="E1089" s="22">
        <f>'[1]pH meter #2__083118AM'!$O$2</f>
        <v>3.5073563535911592</v>
      </c>
      <c r="F10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43413.569444444445</v>
      </c>
      <c r="G1089" s="6">
        <f>Table1689106[[#This Row],[Mean Value]]+$V$2</f>
        <v>3.527303060242065</v>
      </c>
      <c r="H1089" s="6">
        <f>Table1689106[[#This Row],[Mean Value]]-$V$2</f>
        <v>3.4874096469402533</v>
      </c>
      <c r="I1089" s="26">
        <f>Table1689106[[#This Row],[Mean Value]]+$W$2</f>
        <v>3.5472497668929703</v>
      </c>
      <c r="J1089" s="26">
        <f>Table1689106[[#This Row],[Mean Value]]-($W$2)</f>
        <v>3.467462940289348</v>
      </c>
      <c r="K1089" s="8">
        <f>Table1689106[[#This Row],[Mean Value]]+$X$2</f>
        <v>3.5671964735438761</v>
      </c>
      <c r="L1089" s="9">
        <f>Table1689106[[#This Row],[Mean Value]]-$X$2</f>
        <v>3.4475162336384422</v>
      </c>
      <c r="M1089" s="23" t="str">
        <f t="array" ref="M1089">IF(OR(D1089&lt;$AF$2, D1089&gt;$AE$2), "Yes", "No")</f>
        <v>No</v>
      </c>
      <c r="N1089" s="3"/>
      <c r="O1089" s="3" t="b">
        <f>AND(Table1689106[[#This Row],[Measured Value]]&gt;Table1689106[[#This Row],[Mean Value]],D1088&gt;E1088,D1087&gt;E1087,D1086&gt;E1086,D1085&gt;E1085,D1084&gt;E1084,D1083&gt;E1083,D1082&gt;E1082)</f>
        <v>0</v>
      </c>
      <c r="P1089" s="3" t="b">
        <f>AND(Table1689106[[#This Row],[Measured Value]]&lt;Table1689106[[#This Row],[Mean Value]],D1088&lt;E1088,D1087&lt;E1087,D1086&lt;E1086,D1085&lt;E1085,D1084&lt;E1084,D1083&lt;E1083,D1082&lt;E1082)</f>
        <v>0</v>
      </c>
      <c r="Q1089" s="3" t="b">
        <f>AND(Table1689106[[#This Row],[Measured Value]]&gt;E1088,E1088&gt;E1087,E1087&gt;E1086,E1086&gt;E1085,E1085&gt;E1084)</f>
        <v>0</v>
      </c>
      <c r="R1089" s="3" t="b">
        <f>AND(Table1689106[[#This Row],[Measured Value]]&lt;E1088,E1088&lt;E1087,E1087&lt;E1086,E1086&lt;E1085,E1085&lt;E1084)</f>
        <v>0</v>
      </c>
      <c r="S1089" s="3" t="b">
        <f>AND(Table1689106[[#This Row],[Measured Value]]&gt;E1088,E1088&lt;E1087,E1087&gt;E1086,E1086&lt;E1085,E1085&gt;E1084,E1084&lt;E1083,E1083&gt;E1082,E1082&lt;E1081,E1081&gt;E1080,E1080&lt;E1079,E1079&gt;E1078,E1078&lt;E1077,E1077&gt;E1076)</f>
        <v>0</v>
      </c>
      <c r="T1089" s="3" t="b">
        <f>AND(Table1689106[[#This Row],[Measured Value]]&lt;F1088,F1088&gt;F1087,F1087&lt;F1086,F1086&gt;F1085,F1085&lt;F1084,F1084&gt;F1083,F1083&lt;F1082,F1082&gt;F1081,F1081&lt;F1080,F1080&gt;F1079,F1079&lt;F1078,F1078&gt;F1077,F1077&lt;F1076)</f>
        <v>0</v>
      </c>
    </row>
    <row r="1090" spans="1:20" x14ac:dyDescent="0.25">
      <c r="A1090" s="2">
        <v>43413</v>
      </c>
      <c r="B1090" s="17">
        <v>1405</v>
      </c>
      <c r="C1090" s="21" t="s">
        <v>34</v>
      </c>
      <c r="D1090" s="25">
        <v>3.5</v>
      </c>
      <c r="E1090" s="22">
        <f>'[1]pH meter #2__083118AM'!$O$2</f>
        <v>3.5073563535911592</v>
      </c>
      <c r="F10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43413.586805555555</v>
      </c>
      <c r="G1090" s="6">
        <f>Table1689106[[#This Row],[Mean Value]]+$V$2</f>
        <v>3.527303060242065</v>
      </c>
      <c r="H1090" s="6">
        <f>Table1689106[[#This Row],[Mean Value]]-$V$2</f>
        <v>3.4874096469402533</v>
      </c>
      <c r="I1090" s="26">
        <f>Table1689106[[#This Row],[Mean Value]]+$W$2</f>
        <v>3.5472497668929703</v>
      </c>
      <c r="J1090" s="26">
        <f>Table1689106[[#This Row],[Mean Value]]-($W$2)</f>
        <v>3.467462940289348</v>
      </c>
      <c r="K1090" s="8">
        <f>Table1689106[[#This Row],[Mean Value]]+$X$2</f>
        <v>3.5671964735438761</v>
      </c>
      <c r="L1090" s="9">
        <f>Table1689106[[#This Row],[Mean Value]]-$X$2</f>
        <v>3.4475162336384422</v>
      </c>
      <c r="M1090" s="23" t="str">
        <f t="array" ref="M1090">IF(OR(D1090&lt;$AF$2, D1090&gt;$AE$2), "Yes", "No")</f>
        <v>No</v>
      </c>
      <c r="N1090" s="3"/>
      <c r="O1090" s="3" t="b">
        <f>AND(Table1689106[[#This Row],[Measured Value]]&gt;Table1689106[[#This Row],[Mean Value]],D1089&gt;E1089,D1088&gt;E1088,D1087&gt;E1087,D1086&gt;E1086,D1085&gt;E1085,D1084&gt;E1084,D1083&gt;E1083)</f>
        <v>0</v>
      </c>
      <c r="P1090" s="3" t="b">
        <f>AND(Table1689106[[#This Row],[Measured Value]]&lt;Table1689106[[#This Row],[Mean Value]],D1089&lt;E1089,D1088&lt;E1088,D1087&lt;E1087,D1086&lt;E1086,D1085&lt;E1085,D1084&lt;E1084,D1083&lt;E1083)</f>
        <v>0</v>
      </c>
      <c r="Q1090" s="3" t="b">
        <f>AND(Table1689106[[#This Row],[Measured Value]]&gt;E1089,E1089&gt;E1088,E1088&gt;E1087,E1087&gt;E1086,E1086&gt;E1085)</f>
        <v>0</v>
      </c>
      <c r="R1090" s="3" t="b">
        <f>AND(Table1689106[[#This Row],[Measured Value]]&lt;E1089,E1089&lt;E1088,E1088&lt;E1087,E1087&lt;E1086,E1086&lt;E1085)</f>
        <v>0</v>
      </c>
      <c r="S1090" s="3" t="b">
        <f>AND(Table1689106[[#This Row],[Measured Value]]&gt;E1089,E1089&lt;E1088,E1088&gt;E1087,E1087&lt;E1086,E1086&gt;E1085,E1085&lt;E1084,E1084&gt;E1083,E1083&lt;E1082,E1082&gt;E1081,E1081&lt;E1080,E1080&gt;E1079,E1079&lt;E1078,E1078&gt;E1077)</f>
        <v>0</v>
      </c>
      <c r="T1090" s="3" t="b">
        <f>AND(Table1689106[[#This Row],[Measured Value]]&lt;F1089,F1089&gt;F1088,F1088&lt;F1087,F1087&gt;F1086,F1086&lt;F1085,F1085&gt;F1084,F1084&lt;F1083,F1083&gt;F1082,F1082&lt;F1081,F1081&gt;F1080,F1080&lt;F1079,F1079&gt;F1078,F1078&lt;F1077)</f>
        <v>0</v>
      </c>
    </row>
    <row r="1091" spans="1:20" x14ac:dyDescent="0.25">
      <c r="A1091" s="2">
        <v>43413</v>
      </c>
      <c r="B1091" s="17">
        <v>1551</v>
      </c>
      <c r="C1091" s="21" t="s">
        <v>34</v>
      </c>
      <c r="D1091" s="25">
        <v>3.53</v>
      </c>
      <c r="E1091" s="22">
        <f>'[1]pH meter #2__083118AM'!$O$2</f>
        <v>3.5073563535911592</v>
      </c>
      <c r="F10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43413.660416666666</v>
      </c>
      <c r="G1091" s="6">
        <f>Table1689106[[#This Row],[Mean Value]]+$V$2</f>
        <v>3.527303060242065</v>
      </c>
      <c r="H1091" s="6">
        <f>Table1689106[[#This Row],[Mean Value]]-$V$2</f>
        <v>3.4874096469402533</v>
      </c>
      <c r="I1091" s="26">
        <f>Table1689106[[#This Row],[Mean Value]]+$W$2</f>
        <v>3.5472497668929703</v>
      </c>
      <c r="J1091" s="26">
        <f>Table1689106[[#This Row],[Mean Value]]-($W$2)</f>
        <v>3.467462940289348</v>
      </c>
      <c r="K1091" s="8">
        <f>Table1689106[[#This Row],[Mean Value]]+$X$2</f>
        <v>3.5671964735438761</v>
      </c>
      <c r="L1091" s="9">
        <f>Table1689106[[#This Row],[Mean Value]]-$X$2</f>
        <v>3.4475162336384422</v>
      </c>
      <c r="M1091" s="23" t="str">
        <f t="array" ref="M1091">IF(OR(D1091&lt;$AF$2, D1091&gt;$AE$2), "Yes", "No")</f>
        <v>No</v>
      </c>
      <c r="N1091" s="3"/>
      <c r="O1091" s="3" t="b">
        <f>AND(Table1689106[[#This Row],[Measured Value]]&gt;Table1689106[[#This Row],[Mean Value]],D1090&gt;E1090,D1089&gt;E1089,D1088&gt;E1088,D1087&gt;E1087,D1086&gt;E1086,D1085&gt;E1085,D1084&gt;E1084)</f>
        <v>0</v>
      </c>
      <c r="P1091" s="3" t="b">
        <f>AND(Table1689106[[#This Row],[Measured Value]]&lt;Table1689106[[#This Row],[Mean Value]],D1090&lt;E1090,D1089&lt;E1089,D1088&lt;E1088,D1087&lt;E1087,D1086&lt;E1086,D1085&lt;E1085,D1084&lt;E1084)</f>
        <v>0</v>
      </c>
      <c r="Q1091" s="3" t="b">
        <f>AND(Table1689106[[#This Row],[Measured Value]]&gt;E1090,E1090&gt;E1089,E1089&gt;E1088,E1088&gt;E1087,E1087&gt;E1086)</f>
        <v>0</v>
      </c>
      <c r="R1091" s="3" t="b">
        <f>AND(Table1689106[[#This Row],[Measured Value]]&lt;E1090,E1090&lt;E1089,E1089&lt;E1088,E1088&lt;E1087,E1087&lt;E1086)</f>
        <v>0</v>
      </c>
      <c r="S1091" s="3" t="b">
        <f>AND(Table1689106[[#This Row],[Measured Value]]&gt;E1090,E1090&lt;E1089,E1089&gt;E1088,E1088&lt;E1087,E1087&gt;E1086,E1086&lt;E1085,E1085&gt;E1084,E1084&lt;E1083,E1083&gt;E1082,E1082&lt;E1081,E1081&gt;E1080,E1080&lt;E1079,E1079&gt;E1078)</f>
        <v>0</v>
      </c>
      <c r="T1091" s="3" t="b">
        <f>AND(Table1689106[[#This Row],[Measured Value]]&lt;F1090,F1090&gt;F1089,F1089&lt;F1088,F1088&gt;F1087,F1087&lt;F1086,F1086&gt;F1085,F1085&lt;F1084,F1084&gt;F1083,F1083&lt;F1082,F1082&gt;F1081,F1081&lt;F1080,F1080&gt;F1079,F1079&lt;F1078)</f>
        <v>0</v>
      </c>
    </row>
    <row r="1092" spans="1:20" x14ac:dyDescent="0.25">
      <c r="A1092" s="2">
        <v>43413</v>
      </c>
      <c r="B1092" s="17">
        <v>1700</v>
      </c>
      <c r="C1092" s="21" t="s">
        <v>34</v>
      </c>
      <c r="D1092" s="25">
        <v>3.52</v>
      </c>
      <c r="E1092" s="22">
        <f>'[1]pH meter #2__083118AM'!$O$2</f>
        <v>3.5073563535911592</v>
      </c>
      <c r="F10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43413.708333333336</v>
      </c>
      <c r="G1092" s="6">
        <f>Table1689106[[#This Row],[Mean Value]]+$V$2</f>
        <v>3.527303060242065</v>
      </c>
      <c r="H1092" s="6">
        <f>Table1689106[[#This Row],[Mean Value]]-$V$2</f>
        <v>3.4874096469402533</v>
      </c>
      <c r="I1092" s="26">
        <f>Table1689106[[#This Row],[Mean Value]]+$W$2</f>
        <v>3.5472497668929703</v>
      </c>
      <c r="J1092" s="26">
        <f>Table1689106[[#This Row],[Mean Value]]-($W$2)</f>
        <v>3.467462940289348</v>
      </c>
      <c r="K1092" s="8">
        <f>Table1689106[[#This Row],[Mean Value]]+$X$2</f>
        <v>3.5671964735438761</v>
      </c>
      <c r="L1092" s="9">
        <f>Table1689106[[#This Row],[Mean Value]]-$X$2</f>
        <v>3.4475162336384422</v>
      </c>
      <c r="M1092" s="23" t="str">
        <f t="array" ref="M1092">IF(OR(D1092&lt;$AF$2, D1092&gt;$AE$2), "Yes", "No")</f>
        <v>No</v>
      </c>
      <c r="N1092" s="3"/>
      <c r="O1092" s="3" t="b">
        <f>AND(Table1689106[[#This Row],[Measured Value]]&gt;Table1689106[[#This Row],[Mean Value]],D1091&gt;E1091,D1090&gt;E1090,D1089&gt;E1089,D1088&gt;E1088,D1087&gt;E1087,D1086&gt;E1086,D1085&gt;E1085)</f>
        <v>0</v>
      </c>
      <c r="P1092" s="3" t="b">
        <f>AND(Table1689106[[#This Row],[Measured Value]]&lt;Table1689106[[#This Row],[Mean Value]],D1091&lt;E1091,D1090&lt;E1090,D1089&lt;E1089,D1088&lt;E1088,D1087&lt;E1087,D1086&lt;E1086,D1085&lt;E1085)</f>
        <v>0</v>
      </c>
      <c r="Q1092" s="3" t="b">
        <f>AND(Table1689106[[#This Row],[Measured Value]]&gt;E1091,E1091&gt;E1090,E1090&gt;E1089,E1089&gt;E1088,E1088&gt;E1087)</f>
        <v>0</v>
      </c>
      <c r="R1092" s="3" t="b">
        <f>AND(Table1689106[[#This Row],[Measured Value]]&lt;E1091,E1091&lt;E1090,E1090&lt;E1089,E1089&lt;E1088,E1088&lt;E1087)</f>
        <v>0</v>
      </c>
      <c r="S1092" s="3" t="b">
        <f>AND(Table1689106[[#This Row],[Measured Value]]&gt;E1091,E1091&lt;E1090,E1090&gt;E1089,E1089&lt;E1088,E1088&gt;E1087,E1087&lt;E1086,E1086&gt;E1085,E1085&lt;E1084,E1084&gt;E1083,E1083&lt;E1082,E1082&gt;E1081,E1081&lt;E1080,E1080&gt;E1079)</f>
        <v>0</v>
      </c>
      <c r="T1092" s="3" t="b">
        <f>AND(Table1689106[[#This Row],[Measured Value]]&lt;F1091,F1091&gt;F1090,F1090&lt;F1089,F1089&gt;F1088,F1088&lt;F1087,F1087&gt;F1086,F1086&lt;F1085,F1085&gt;F1084,F1084&lt;F1083,F1083&gt;F1082,F1082&lt;F1081,F1081&gt;F1080,F1080&lt;F1079)</f>
        <v>0</v>
      </c>
    </row>
    <row r="1093" spans="1:20" x14ac:dyDescent="0.25">
      <c r="A1093" s="2">
        <v>43414</v>
      </c>
      <c r="B1093" s="17">
        <v>700</v>
      </c>
      <c r="C1093" s="21" t="s">
        <v>58</v>
      </c>
      <c r="D1093" s="25">
        <v>3.52</v>
      </c>
      <c r="E1093" s="22">
        <f>'[1]pH meter #2__083118AM'!$O$2</f>
        <v>3.5073563535911592</v>
      </c>
      <c r="F10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43414.291666666664</v>
      </c>
      <c r="G1093" s="6">
        <f>Table1689106[[#This Row],[Mean Value]]+$V$2</f>
        <v>3.527303060242065</v>
      </c>
      <c r="H1093" s="6">
        <f>Table1689106[[#This Row],[Mean Value]]-$V$2</f>
        <v>3.4874096469402533</v>
      </c>
      <c r="I1093" s="26">
        <f>Table1689106[[#This Row],[Mean Value]]+$W$2</f>
        <v>3.5472497668929703</v>
      </c>
      <c r="J1093" s="26">
        <f>Table1689106[[#This Row],[Mean Value]]-($W$2)</f>
        <v>3.467462940289348</v>
      </c>
      <c r="K1093" s="8">
        <f>Table1689106[[#This Row],[Mean Value]]+$X$2</f>
        <v>3.5671964735438761</v>
      </c>
      <c r="L1093" s="9">
        <f>Table1689106[[#This Row],[Mean Value]]-$X$2</f>
        <v>3.4475162336384422</v>
      </c>
      <c r="M1093" s="23" t="str">
        <f t="array" ref="M1093">IF(OR(D1093&lt;$AF$2, D1093&gt;$AE$2), "Yes", "No")</f>
        <v>No</v>
      </c>
      <c r="N1093" s="3"/>
      <c r="O1093" s="3" t="b">
        <f>AND(Table1689106[[#This Row],[Measured Value]]&gt;Table1689106[[#This Row],[Mean Value]],D1092&gt;E1092,D1091&gt;E1091,D1090&gt;E1090,D1089&gt;E1089,D1088&gt;E1088,D1087&gt;E1087,D1086&gt;E1086)</f>
        <v>0</v>
      </c>
      <c r="P1093" s="3" t="b">
        <f>AND(Table1689106[[#This Row],[Measured Value]]&lt;Table1689106[[#This Row],[Mean Value]],D1092&lt;E1092,D1091&lt;E1091,D1090&lt;E1090,D1089&lt;E1089,D1088&lt;E1088,D1087&lt;E1087,D1086&lt;E1086)</f>
        <v>0</v>
      </c>
      <c r="Q1093" s="3" t="b">
        <f>AND(Table1689106[[#This Row],[Measured Value]]&gt;E1092,E1092&gt;E1091,E1091&gt;E1090,E1090&gt;E1089,E1089&gt;E1088)</f>
        <v>0</v>
      </c>
      <c r="R1093" s="3" t="b">
        <f>AND(Table1689106[[#This Row],[Measured Value]]&lt;E1092,E1092&lt;E1091,E1091&lt;E1090,E1090&lt;E1089,E1089&lt;E1088)</f>
        <v>0</v>
      </c>
      <c r="S1093" s="3" t="b">
        <f>AND(Table1689106[[#This Row],[Measured Value]]&gt;E1092,E1092&lt;E1091,E1091&gt;E1090,E1090&lt;E1089,E1089&gt;E1088,E1088&lt;E1087,E1087&gt;E1086,E1086&lt;E1085,E1085&gt;E1084,E1084&lt;E1083,E1083&gt;E1082,E1082&lt;E1081,E1081&gt;E1080)</f>
        <v>0</v>
      </c>
      <c r="T1093" s="3" t="b">
        <f>AND(Table1689106[[#This Row],[Measured Value]]&lt;F1092,F1092&gt;F1091,F1091&lt;F1090,F1090&gt;F1089,F1089&lt;F1088,F1088&gt;F1087,F1087&lt;F1086,F1086&gt;F1085,F1085&lt;F1084,F1084&gt;F1083,F1083&lt;F1082,F1082&gt;F1081,F1081&lt;F1080)</f>
        <v>0</v>
      </c>
    </row>
    <row r="1094" spans="1:20" x14ac:dyDescent="0.25">
      <c r="A1094" s="2">
        <v>43414</v>
      </c>
      <c r="B1094" s="17">
        <v>749</v>
      </c>
      <c r="C1094" s="21" t="s">
        <v>43</v>
      </c>
      <c r="D1094" s="25">
        <v>3.52</v>
      </c>
      <c r="E1094" s="22">
        <f>'[1]pH meter #2__083118AM'!$O$2</f>
        <v>3.5073563535911592</v>
      </c>
      <c r="F10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43414.325694444444</v>
      </c>
      <c r="G1094" s="6">
        <f>Table1689106[[#This Row],[Mean Value]]+$V$2</f>
        <v>3.527303060242065</v>
      </c>
      <c r="H1094" s="6">
        <f>Table1689106[[#This Row],[Mean Value]]-$V$2</f>
        <v>3.4874096469402533</v>
      </c>
      <c r="I1094" s="26">
        <f>Table1689106[[#This Row],[Mean Value]]+$W$2</f>
        <v>3.5472497668929703</v>
      </c>
      <c r="J1094" s="26">
        <f>Table1689106[[#This Row],[Mean Value]]-($W$2)</f>
        <v>3.467462940289348</v>
      </c>
      <c r="K1094" s="8">
        <f>Table1689106[[#This Row],[Mean Value]]+$X$2</f>
        <v>3.5671964735438761</v>
      </c>
      <c r="L1094" s="9">
        <f>Table1689106[[#This Row],[Mean Value]]-$X$2</f>
        <v>3.4475162336384422</v>
      </c>
      <c r="M1094" s="23" t="str">
        <f t="array" ref="M1094">IF(OR(D1094&lt;$AF$2, D1094&gt;$AE$2), "Yes", "No")</f>
        <v>No</v>
      </c>
      <c r="N1094" s="3"/>
      <c r="O1094" s="3" t="b">
        <f>AND(Table1689106[[#This Row],[Measured Value]]&gt;Table1689106[[#This Row],[Mean Value]],D1093&gt;E1093,D1092&gt;E1092,D1091&gt;E1091,D1090&gt;E1090,D1089&gt;E1089,D1088&gt;E1088,D1087&gt;E1087)</f>
        <v>0</v>
      </c>
      <c r="P1094" s="3" t="b">
        <f>AND(Table1689106[[#This Row],[Measured Value]]&lt;Table1689106[[#This Row],[Mean Value]],D1093&lt;E1093,D1092&lt;E1092,D1091&lt;E1091,D1090&lt;E1090,D1089&lt;E1089,D1088&lt;E1088,D1087&lt;E1087)</f>
        <v>0</v>
      </c>
      <c r="Q1094" s="3" t="b">
        <f>AND(Table1689106[[#This Row],[Measured Value]]&gt;E1093,E1093&gt;E1092,E1092&gt;E1091,E1091&gt;E1090,E1090&gt;E1089)</f>
        <v>0</v>
      </c>
      <c r="R1094" s="3" t="b">
        <f>AND(Table1689106[[#This Row],[Measured Value]]&lt;E1093,E1093&lt;E1092,E1092&lt;E1091,E1091&lt;E1090,E1090&lt;E1089)</f>
        <v>0</v>
      </c>
      <c r="S1094" s="3" t="b">
        <f>AND(Table1689106[[#This Row],[Measured Value]]&gt;E1093,E1093&lt;E1092,E1092&gt;E1091,E1091&lt;E1090,E1090&gt;E1089,E1089&lt;E1088,E1088&gt;E1087,E1087&lt;E1086,E1086&gt;E1085,E1085&lt;E1084,E1084&gt;E1083,E1083&lt;E1082,E1082&gt;E1081)</f>
        <v>0</v>
      </c>
      <c r="T1094" s="3" t="b">
        <f>AND(Table1689106[[#This Row],[Measured Value]]&lt;F1093,F1093&gt;F1092,F1092&lt;F1091,F1091&gt;F1090,F1090&lt;F1089,F1089&gt;F1088,F1088&lt;F1087,F1087&gt;F1086,F1086&lt;F1085,F1085&gt;F1084,F1084&lt;F1083,F1083&gt;F1082,F1082&lt;F1081)</f>
        <v>0</v>
      </c>
    </row>
    <row r="1095" spans="1:20" x14ac:dyDescent="0.25">
      <c r="A1095" s="2">
        <v>43414</v>
      </c>
      <c r="B1095" s="17">
        <v>1150</v>
      </c>
      <c r="C1095" s="21" t="s">
        <v>26</v>
      </c>
      <c r="D1095" s="25">
        <v>3.51</v>
      </c>
      <c r="E1095" s="22">
        <f>'[1]pH meter #2__083118AM'!$O$2</f>
        <v>3.5073563535911592</v>
      </c>
      <c r="F10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43414.493055555555</v>
      </c>
      <c r="G1095" s="6">
        <f>Table1689106[[#This Row],[Mean Value]]+$V$2</f>
        <v>3.527303060242065</v>
      </c>
      <c r="H1095" s="6">
        <f>Table1689106[[#This Row],[Mean Value]]-$V$2</f>
        <v>3.4874096469402533</v>
      </c>
      <c r="I1095" s="26">
        <f>Table1689106[[#This Row],[Mean Value]]+$W$2</f>
        <v>3.5472497668929703</v>
      </c>
      <c r="J1095" s="26">
        <f>Table1689106[[#This Row],[Mean Value]]-($W$2)</f>
        <v>3.467462940289348</v>
      </c>
      <c r="K1095" s="8">
        <f>Table1689106[[#This Row],[Mean Value]]+$X$2</f>
        <v>3.5671964735438761</v>
      </c>
      <c r="L1095" s="9">
        <f>Table1689106[[#This Row],[Mean Value]]-$X$2</f>
        <v>3.4475162336384422</v>
      </c>
      <c r="M1095" s="23" t="str">
        <f t="array" ref="M1095">IF(OR(D1095&lt;$AF$2, D1095&gt;$AE$2), "Yes", "No")</f>
        <v>No</v>
      </c>
      <c r="N1095" s="3"/>
      <c r="O1095" s="3" t="b">
        <f>AND(Table1689106[[#This Row],[Measured Value]]&gt;Table1689106[[#This Row],[Mean Value]],D1094&gt;E1094,D1093&gt;E1093,D1092&gt;E1092,D1091&gt;E1091,D1090&gt;E1090,D1089&gt;E1089,D1088&gt;E1088)</f>
        <v>0</v>
      </c>
      <c r="P1095" s="3" t="b">
        <f>AND(Table1689106[[#This Row],[Measured Value]]&lt;Table1689106[[#This Row],[Mean Value]],D1094&lt;E1094,D1093&lt;E1093,D1092&lt;E1092,D1091&lt;E1091,D1090&lt;E1090,D1089&lt;E1089,D1088&lt;E1088)</f>
        <v>0</v>
      </c>
      <c r="Q1095" s="3" t="b">
        <f>AND(Table1689106[[#This Row],[Measured Value]]&gt;E1094,E1094&gt;E1093,E1093&gt;E1092,E1092&gt;E1091,E1091&gt;E1090)</f>
        <v>0</v>
      </c>
      <c r="R1095" s="3" t="b">
        <f>AND(Table1689106[[#This Row],[Measured Value]]&lt;E1094,E1094&lt;E1093,E1093&lt;E1092,E1092&lt;E1091,E1091&lt;E1090)</f>
        <v>0</v>
      </c>
      <c r="S1095" s="3" t="b">
        <f>AND(Table1689106[[#This Row],[Measured Value]]&gt;E1094,E1094&lt;E1093,E1093&gt;E1092,E1092&lt;E1091,E1091&gt;E1090,E1090&lt;E1089,E1089&gt;E1088,E1088&lt;E1087,E1087&gt;E1086,E1086&lt;E1085,E1085&gt;E1084,E1084&lt;E1083,E1083&gt;E1082)</f>
        <v>0</v>
      </c>
      <c r="T1095" s="3" t="b">
        <f>AND(Table1689106[[#This Row],[Measured Value]]&lt;F1094,F1094&gt;F1093,F1093&lt;F1092,F1092&gt;F1091,F1091&lt;F1090,F1090&gt;F1089,F1089&lt;F1088,F1088&gt;F1087,F1087&lt;F1086,F1086&gt;F1085,F1085&lt;F1084,F1084&gt;F1083,F1083&lt;F1082)</f>
        <v>0</v>
      </c>
    </row>
    <row r="1096" spans="1:20" x14ac:dyDescent="0.25">
      <c r="A1096" s="2">
        <v>43414</v>
      </c>
      <c r="B1096" s="17">
        <v>1232</v>
      </c>
      <c r="C1096" s="21" t="s">
        <v>27</v>
      </c>
      <c r="D1096" s="25">
        <v>3.51</v>
      </c>
      <c r="E1096" s="22">
        <f>'[1]pH meter #2__083118AM'!$O$2</f>
        <v>3.5073563535911592</v>
      </c>
      <c r="F10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43414.522222222222</v>
      </c>
      <c r="G1096" s="6">
        <f>Table1689106[[#This Row],[Mean Value]]+$V$2</f>
        <v>3.527303060242065</v>
      </c>
      <c r="H1096" s="6">
        <f>Table1689106[[#This Row],[Mean Value]]-$V$2</f>
        <v>3.4874096469402533</v>
      </c>
      <c r="I1096" s="26">
        <f>Table1689106[[#This Row],[Mean Value]]+$W$2</f>
        <v>3.5472497668929703</v>
      </c>
      <c r="J1096" s="26">
        <f>Table1689106[[#This Row],[Mean Value]]-($W$2)</f>
        <v>3.467462940289348</v>
      </c>
      <c r="K1096" s="8">
        <f>Table1689106[[#This Row],[Mean Value]]+$X$2</f>
        <v>3.5671964735438761</v>
      </c>
      <c r="L1096" s="9">
        <f>Table1689106[[#This Row],[Mean Value]]-$X$2</f>
        <v>3.4475162336384422</v>
      </c>
      <c r="M1096" s="23" t="str">
        <f t="array" ref="M1096">IF(OR(D1096&lt;$AF$2, D1096&gt;$AE$2), "Yes", "No")</f>
        <v>No</v>
      </c>
      <c r="N1096" s="3"/>
      <c r="O1096" s="3" t="b">
        <f>AND(Table1689106[[#This Row],[Measured Value]]&gt;Table1689106[[#This Row],[Mean Value]],D1095&gt;E1095,D1094&gt;E1094,D1093&gt;E1093,D1092&gt;E1092,D1091&gt;E1091,D1090&gt;E1090,D1089&gt;E1089)</f>
        <v>0</v>
      </c>
      <c r="P1096" s="3" t="b">
        <f>AND(Table1689106[[#This Row],[Measured Value]]&lt;Table1689106[[#This Row],[Mean Value]],D1095&lt;E1095,D1094&lt;E1094,D1093&lt;E1093,D1092&lt;E1092,D1091&lt;E1091,D1090&lt;E1090,D1089&lt;E1089)</f>
        <v>0</v>
      </c>
      <c r="Q1096" s="3" t="b">
        <f>AND(Table1689106[[#This Row],[Measured Value]]&gt;E1095,E1095&gt;E1094,E1094&gt;E1093,E1093&gt;E1092,E1092&gt;E1091)</f>
        <v>0</v>
      </c>
      <c r="R1096" s="3" t="b">
        <f>AND(Table1689106[[#This Row],[Measured Value]]&lt;E1095,E1095&lt;E1094,E1094&lt;E1093,E1093&lt;E1092,E1092&lt;E1091)</f>
        <v>0</v>
      </c>
      <c r="S1096" s="3" t="b">
        <f>AND(Table1689106[[#This Row],[Measured Value]]&gt;E1095,E1095&lt;E1094,E1094&gt;E1093,E1093&lt;E1092,E1092&gt;E1091,E1091&lt;E1090,E1090&gt;E1089,E1089&lt;E1088,E1088&gt;E1087,E1087&lt;E1086,E1086&gt;E1085,E1085&lt;E1084,E1084&gt;E1083)</f>
        <v>0</v>
      </c>
      <c r="T1096" s="3" t="b">
        <f>AND(Table1689106[[#This Row],[Measured Value]]&lt;F1095,F1095&gt;F1094,F1094&lt;F1093,F1093&gt;F1092,F1092&lt;F1091,F1091&gt;F1090,F1090&lt;F1089,F1089&gt;F1088,F1088&lt;F1087,F1087&gt;F1086,F1086&lt;F1085,F1085&gt;F1084,F1084&lt;F1083)</f>
        <v>0</v>
      </c>
    </row>
    <row r="1097" spans="1:20" x14ac:dyDescent="0.25">
      <c r="A1097" s="2">
        <v>43414</v>
      </c>
      <c r="B1097" s="17">
        <v>1348</v>
      </c>
      <c r="C1097" s="21" t="s">
        <v>26</v>
      </c>
      <c r="D1097" s="25">
        <v>3.5</v>
      </c>
      <c r="E1097" s="22">
        <f>'[1]pH meter #2__083118AM'!$O$2</f>
        <v>3.5073563535911592</v>
      </c>
      <c r="F10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43414.574999999997</v>
      </c>
      <c r="G1097" s="6">
        <f>Table1689106[[#This Row],[Mean Value]]+$V$2</f>
        <v>3.527303060242065</v>
      </c>
      <c r="H1097" s="6">
        <f>Table1689106[[#This Row],[Mean Value]]-$V$2</f>
        <v>3.4874096469402533</v>
      </c>
      <c r="I1097" s="26">
        <f>Table1689106[[#This Row],[Mean Value]]+$W$2</f>
        <v>3.5472497668929703</v>
      </c>
      <c r="J1097" s="26">
        <f>Table1689106[[#This Row],[Mean Value]]-($W$2)</f>
        <v>3.467462940289348</v>
      </c>
      <c r="K1097" s="8">
        <f>Table1689106[[#This Row],[Mean Value]]+$X$2</f>
        <v>3.5671964735438761</v>
      </c>
      <c r="L1097" s="9">
        <f>Table1689106[[#This Row],[Mean Value]]-$X$2</f>
        <v>3.4475162336384422</v>
      </c>
      <c r="M1097" s="23" t="str">
        <f t="array" ref="M1097">IF(OR(D1097&lt;$AF$2, D1097&gt;$AE$2), "Yes", "No")</f>
        <v>No</v>
      </c>
      <c r="N1097" s="3"/>
      <c r="O1097" s="3" t="b">
        <f>AND(Table1689106[[#This Row],[Measured Value]]&gt;Table1689106[[#This Row],[Mean Value]],D1096&gt;E1096,D1095&gt;E1095,D1094&gt;E1094,D1093&gt;E1093,D1092&gt;E1092,D1091&gt;E1091,D1090&gt;E1090)</f>
        <v>0</v>
      </c>
      <c r="P1097" s="3" t="b">
        <f>AND(Table1689106[[#This Row],[Measured Value]]&lt;Table1689106[[#This Row],[Mean Value]],D1096&lt;E1096,D1095&lt;E1095,D1094&lt;E1094,D1093&lt;E1093,D1092&lt;E1092,D1091&lt;E1091,D1090&lt;E1090)</f>
        <v>0</v>
      </c>
      <c r="Q1097" s="3" t="b">
        <f>AND(Table1689106[[#This Row],[Measured Value]]&gt;E1096,E1096&gt;E1095,E1095&gt;E1094,E1094&gt;E1093,E1093&gt;E1092)</f>
        <v>0</v>
      </c>
      <c r="R1097" s="3" t="b">
        <f>AND(Table1689106[[#This Row],[Measured Value]]&lt;E1096,E1096&lt;E1095,E1095&lt;E1094,E1094&lt;E1093,E1093&lt;E1092)</f>
        <v>0</v>
      </c>
      <c r="S1097" s="3" t="b">
        <f>AND(Table1689106[[#This Row],[Measured Value]]&gt;E1096,E1096&lt;E1095,E1095&gt;E1094,E1094&lt;E1093,E1093&gt;E1092,E1092&lt;E1091,E1091&gt;E1090,E1090&lt;E1089,E1089&gt;E1088,E1088&lt;E1087,E1087&gt;E1086,E1086&lt;E1085,E1085&gt;E1084)</f>
        <v>0</v>
      </c>
      <c r="T1097" s="3" t="b">
        <f>AND(Table1689106[[#This Row],[Measured Value]]&lt;F1096,F1096&gt;F1095,F1095&lt;F1094,F1094&gt;F1093,F1093&lt;F1092,F1092&gt;F1091,F1091&lt;F1090,F1090&gt;F1089,F1089&lt;F1088,F1088&gt;F1087,F1087&lt;F1086,F1086&gt;F1085,F1085&lt;F1084)</f>
        <v>0</v>
      </c>
    </row>
    <row r="1098" spans="1:20" x14ac:dyDescent="0.25">
      <c r="A1098" s="2">
        <v>43414</v>
      </c>
      <c r="B1098" s="17">
        <v>1417</v>
      </c>
      <c r="C1098" s="21" t="s">
        <v>26</v>
      </c>
      <c r="D1098" s="25">
        <v>3.49</v>
      </c>
      <c r="E1098" s="22">
        <f>'[1]pH meter #2__083118AM'!$O$2</f>
        <v>3.5073563535911592</v>
      </c>
      <c r="F10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43414.595138888886</v>
      </c>
      <c r="G1098" s="6">
        <f>Table1689106[[#This Row],[Mean Value]]+$V$2</f>
        <v>3.527303060242065</v>
      </c>
      <c r="H1098" s="6">
        <f>Table1689106[[#This Row],[Mean Value]]-$V$2</f>
        <v>3.4874096469402533</v>
      </c>
      <c r="I1098" s="26">
        <f>Table1689106[[#This Row],[Mean Value]]+$W$2</f>
        <v>3.5472497668929703</v>
      </c>
      <c r="J1098" s="26">
        <f>Table1689106[[#This Row],[Mean Value]]-($W$2)</f>
        <v>3.467462940289348</v>
      </c>
      <c r="K1098" s="8">
        <f>Table1689106[[#This Row],[Mean Value]]+$X$2</f>
        <v>3.5671964735438761</v>
      </c>
      <c r="L1098" s="9">
        <f>Table1689106[[#This Row],[Mean Value]]-$X$2</f>
        <v>3.4475162336384422</v>
      </c>
      <c r="M1098" s="23" t="str">
        <f t="array" ref="M1098">IF(OR(D1098&lt;$AF$2, D1098&gt;$AE$2), "Yes", "No")</f>
        <v>No</v>
      </c>
      <c r="N1098" s="3"/>
      <c r="O1098" s="3" t="b">
        <f>AND(Table1689106[[#This Row],[Measured Value]]&gt;Table1689106[[#This Row],[Mean Value]],D1097&gt;E1097,D1096&gt;E1096,D1095&gt;E1095,D1094&gt;E1094,D1093&gt;E1093,D1092&gt;E1092,D1091&gt;E1091)</f>
        <v>0</v>
      </c>
      <c r="P1098" s="3" t="b">
        <f>AND(Table1689106[[#This Row],[Measured Value]]&lt;Table1689106[[#This Row],[Mean Value]],D1097&lt;E1097,D1096&lt;E1096,D1095&lt;E1095,D1094&lt;E1094,D1093&lt;E1093,D1092&lt;E1092,D1091&lt;E1091)</f>
        <v>0</v>
      </c>
      <c r="Q1098" s="3" t="b">
        <f>AND(Table1689106[[#This Row],[Measured Value]]&gt;E1097,E1097&gt;E1096,E1096&gt;E1095,E1095&gt;E1094,E1094&gt;E1093)</f>
        <v>0</v>
      </c>
      <c r="R1098" s="3" t="b">
        <f>AND(Table1689106[[#This Row],[Measured Value]]&lt;E1097,E1097&lt;E1096,E1096&lt;E1095,E1095&lt;E1094,E1094&lt;E1093)</f>
        <v>0</v>
      </c>
      <c r="S1098" s="3" t="b">
        <f>AND(Table1689106[[#This Row],[Measured Value]]&gt;E1097,E1097&lt;E1096,E1096&gt;E1095,E1095&lt;E1094,E1094&gt;E1093,E1093&lt;E1092,E1092&gt;E1091,E1091&lt;E1090,E1090&gt;E1089,E1089&lt;E1088,E1088&gt;E1087,E1087&lt;E1086,E1086&gt;E1085)</f>
        <v>0</v>
      </c>
      <c r="T1098" s="3" t="b">
        <f>AND(Table1689106[[#This Row],[Measured Value]]&lt;F1097,F1097&gt;F1096,F1096&lt;F1095,F1095&gt;F1094,F1094&lt;F1093,F1093&gt;F1092,F1092&lt;F1091,F1091&gt;F1090,F1090&lt;F1089,F1089&gt;F1088,F1088&lt;F1087,F1087&gt;F1086,F1086&lt;F1085)</f>
        <v>0</v>
      </c>
    </row>
    <row r="1099" spans="1:20" x14ac:dyDescent="0.25">
      <c r="A1099" s="2">
        <v>43415</v>
      </c>
      <c r="B1099" s="17">
        <v>945</v>
      </c>
      <c r="C1099" s="21" t="s">
        <v>52</v>
      </c>
      <c r="D1099" s="25">
        <v>3.49</v>
      </c>
      <c r="E1099" s="22">
        <f>'[1]pH meter #2__083118AM'!$O$2</f>
        <v>3.5073563535911592</v>
      </c>
      <c r="F10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43415.40625</v>
      </c>
      <c r="G1099" s="6">
        <f>Table1689106[[#This Row],[Mean Value]]+$V$2</f>
        <v>3.527303060242065</v>
      </c>
      <c r="H1099" s="6">
        <f>Table1689106[[#This Row],[Mean Value]]-$V$2</f>
        <v>3.4874096469402533</v>
      </c>
      <c r="I1099" s="26">
        <f>Table1689106[[#This Row],[Mean Value]]+$W$2</f>
        <v>3.5472497668929703</v>
      </c>
      <c r="J1099" s="26">
        <f>Table1689106[[#This Row],[Mean Value]]-($W$2)</f>
        <v>3.467462940289348</v>
      </c>
      <c r="K1099" s="8">
        <f>Table1689106[[#This Row],[Mean Value]]+$X$2</f>
        <v>3.5671964735438761</v>
      </c>
      <c r="L1099" s="9">
        <f>Table1689106[[#This Row],[Mean Value]]-$X$2</f>
        <v>3.4475162336384422</v>
      </c>
      <c r="M1099" s="23" t="str">
        <f t="array" ref="M1099">IF(OR(D1099&lt;$AF$2, D1099&gt;$AE$2), "Yes", "No")</f>
        <v>No</v>
      </c>
      <c r="N1099" s="3"/>
      <c r="O1099" s="3" t="b">
        <f>AND(Table1689106[[#This Row],[Measured Value]]&gt;Table1689106[[#This Row],[Mean Value]],D1098&gt;E1098,D1097&gt;E1097,D1096&gt;E1096,D1095&gt;E1095,D1094&gt;E1094,D1093&gt;E1093,D1092&gt;E1092)</f>
        <v>0</v>
      </c>
      <c r="P1099" s="3" t="b">
        <f>AND(Table1689106[[#This Row],[Measured Value]]&lt;Table1689106[[#This Row],[Mean Value]],D1098&lt;E1098,D1097&lt;E1097,D1096&lt;E1096,D1095&lt;E1095,D1094&lt;E1094,D1093&lt;E1093,D1092&lt;E1092)</f>
        <v>0</v>
      </c>
      <c r="Q1099" s="3" t="b">
        <f>AND(Table1689106[[#This Row],[Measured Value]]&gt;E1098,E1098&gt;E1097,E1097&gt;E1096,E1096&gt;E1095,E1095&gt;E1094)</f>
        <v>0</v>
      </c>
      <c r="R1099" s="3" t="b">
        <f>AND(Table1689106[[#This Row],[Measured Value]]&lt;E1098,E1098&lt;E1097,E1097&lt;E1096,E1096&lt;E1095,E1095&lt;E1094)</f>
        <v>0</v>
      </c>
      <c r="S1099" s="3" t="b">
        <f>AND(Table1689106[[#This Row],[Measured Value]]&gt;E1098,E1098&lt;E1097,E1097&gt;E1096,E1096&lt;E1095,E1095&gt;E1094,E1094&lt;E1093,E1093&gt;E1092,E1092&lt;E1091,E1091&gt;E1090,E1090&lt;E1089,E1089&gt;E1088,E1088&lt;E1087,E1087&gt;E1086)</f>
        <v>0</v>
      </c>
      <c r="T1099" s="3" t="b">
        <f>AND(Table1689106[[#This Row],[Measured Value]]&lt;F1098,F1098&gt;F1097,F1097&lt;F1096,F1096&gt;F1095,F1095&lt;F1094,F1094&gt;F1093,F1093&lt;F1092,F1092&gt;F1091,F1091&lt;F1090,F1090&gt;F1089,F1089&lt;F1088,F1088&gt;F1087,F1087&lt;F1086)</f>
        <v>0</v>
      </c>
    </row>
    <row r="1100" spans="1:20" x14ac:dyDescent="0.25">
      <c r="A1100" s="2">
        <v>43415</v>
      </c>
      <c r="B1100" s="17">
        <v>1005</v>
      </c>
      <c r="C1100" s="21" t="s">
        <v>41</v>
      </c>
      <c r="D1100" s="25">
        <v>3.48</v>
      </c>
      <c r="E1100" s="22">
        <f>'[1]pH meter #2__083118AM'!$O$2</f>
        <v>3.5073563535911592</v>
      </c>
      <c r="F11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43415.420138888891</v>
      </c>
      <c r="G1100" s="6">
        <f>Table1689106[[#This Row],[Mean Value]]+$V$2</f>
        <v>3.527303060242065</v>
      </c>
      <c r="H1100" s="6">
        <f>Table1689106[[#This Row],[Mean Value]]-$V$2</f>
        <v>3.4874096469402533</v>
      </c>
      <c r="I1100" s="26">
        <f>Table1689106[[#This Row],[Mean Value]]+$W$2</f>
        <v>3.5472497668929703</v>
      </c>
      <c r="J1100" s="26">
        <f>Table1689106[[#This Row],[Mean Value]]-($W$2)</f>
        <v>3.467462940289348</v>
      </c>
      <c r="K1100" s="8">
        <f>Table1689106[[#This Row],[Mean Value]]+$X$2</f>
        <v>3.5671964735438761</v>
      </c>
      <c r="L1100" s="9">
        <f>Table1689106[[#This Row],[Mean Value]]-$X$2</f>
        <v>3.4475162336384422</v>
      </c>
      <c r="M1100" s="23" t="str">
        <f t="array" ref="M1100">IF(OR(D1100&lt;$AF$2, D1100&gt;$AE$2), "Yes", "No")</f>
        <v>No</v>
      </c>
      <c r="N1100" s="3"/>
      <c r="O1100" s="3" t="b">
        <f>AND(Table1689106[[#This Row],[Measured Value]]&gt;Table1689106[[#This Row],[Mean Value]],D1099&gt;E1099,D1098&gt;E1098,D1097&gt;E1097,D1096&gt;E1096,D1095&gt;E1095,D1094&gt;E1094,D1093&gt;E1093)</f>
        <v>0</v>
      </c>
      <c r="P1100" s="3" t="b">
        <f>AND(Table1689106[[#This Row],[Measured Value]]&lt;Table1689106[[#This Row],[Mean Value]],D1099&lt;E1099,D1098&lt;E1098,D1097&lt;E1097,D1096&lt;E1096,D1095&lt;E1095,D1094&lt;E1094,D1093&lt;E1093)</f>
        <v>0</v>
      </c>
      <c r="Q1100" s="3" t="b">
        <f>AND(Table1689106[[#This Row],[Measured Value]]&gt;E1099,E1099&gt;E1098,E1098&gt;E1097,E1097&gt;E1096,E1096&gt;E1095)</f>
        <v>0</v>
      </c>
      <c r="R1100" s="3" t="b">
        <f>AND(Table1689106[[#This Row],[Measured Value]]&lt;E1099,E1099&lt;E1098,E1098&lt;E1097,E1097&lt;E1096,E1096&lt;E1095)</f>
        <v>0</v>
      </c>
      <c r="S1100" s="3" t="b">
        <f>AND(Table1689106[[#This Row],[Measured Value]]&gt;E1099,E1099&lt;E1098,E1098&gt;E1097,E1097&lt;E1096,E1096&gt;E1095,E1095&lt;E1094,E1094&gt;E1093,E1093&lt;E1092,E1092&gt;E1091,E1091&lt;E1090,E1090&gt;E1089,E1089&lt;E1088,E1088&gt;E1087)</f>
        <v>0</v>
      </c>
      <c r="T1100" s="3" t="b">
        <f>AND(Table1689106[[#This Row],[Measured Value]]&lt;F1099,F1099&gt;F1098,F1098&lt;F1097,F1097&gt;F1096,F1096&lt;F1095,F1095&gt;F1094,F1094&lt;F1093,F1093&gt;F1092,F1092&lt;F1091,F1091&gt;F1090,F1090&lt;F1089,F1089&gt;F1088,F1088&lt;F1087)</f>
        <v>0</v>
      </c>
    </row>
    <row r="1101" spans="1:20" x14ac:dyDescent="0.25">
      <c r="A1101" s="2">
        <v>43416</v>
      </c>
      <c r="B1101" s="17">
        <v>815</v>
      </c>
      <c r="C1101" s="21" t="s">
        <v>30</v>
      </c>
      <c r="D1101" s="25">
        <v>3.52</v>
      </c>
      <c r="E1101" s="22">
        <f>'[1]pH meter #2__083118AM'!$O$2</f>
        <v>3.5073563535911592</v>
      </c>
      <c r="F11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43416.34375</v>
      </c>
      <c r="G1101" s="6">
        <f>Table1689106[[#This Row],[Mean Value]]+$V$2</f>
        <v>3.527303060242065</v>
      </c>
      <c r="H1101" s="6">
        <f>Table1689106[[#This Row],[Mean Value]]-$V$2</f>
        <v>3.4874096469402533</v>
      </c>
      <c r="I1101" s="26">
        <f>Table1689106[[#This Row],[Mean Value]]+$W$2</f>
        <v>3.5472497668929703</v>
      </c>
      <c r="J1101" s="26">
        <f>Table1689106[[#This Row],[Mean Value]]-($W$2)</f>
        <v>3.467462940289348</v>
      </c>
      <c r="K1101" s="8">
        <f>Table1689106[[#This Row],[Mean Value]]+$X$2</f>
        <v>3.5671964735438761</v>
      </c>
      <c r="L1101" s="9">
        <f>Table1689106[[#This Row],[Mean Value]]-$X$2</f>
        <v>3.4475162336384422</v>
      </c>
      <c r="M1101" s="23" t="str">
        <f t="array" ref="M1101">IF(OR(D1101&lt;$AF$2, D1101&gt;$AE$2), "Yes", "No")</f>
        <v>No</v>
      </c>
      <c r="N1101" s="3"/>
      <c r="O1101" s="3" t="b">
        <f>AND(Table1689106[[#This Row],[Measured Value]]&gt;Table1689106[[#This Row],[Mean Value]],D1100&gt;E1100,D1099&gt;E1099,D1098&gt;E1098,D1097&gt;E1097,D1096&gt;E1096,D1095&gt;E1095,D1094&gt;E1094)</f>
        <v>0</v>
      </c>
      <c r="P1101" s="3" t="b">
        <f>AND(Table1689106[[#This Row],[Measured Value]]&lt;Table1689106[[#This Row],[Mean Value]],D1100&lt;E1100,D1099&lt;E1099,D1098&lt;E1098,D1097&lt;E1097,D1096&lt;E1096,D1095&lt;E1095,D1094&lt;E1094)</f>
        <v>0</v>
      </c>
      <c r="Q1101" s="3" t="b">
        <f>AND(Table1689106[[#This Row],[Measured Value]]&gt;E1100,E1100&gt;E1099,E1099&gt;E1098,E1098&gt;E1097,E1097&gt;E1096)</f>
        <v>0</v>
      </c>
      <c r="R1101" s="3" t="b">
        <f>AND(Table1689106[[#This Row],[Measured Value]]&lt;E1100,E1100&lt;E1099,E1099&lt;E1098,E1098&lt;E1097,E1097&lt;E1096)</f>
        <v>0</v>
      </c>
      <c r="S1101" s="3" t="b">
        <f>AND(Table1689106[[#This Row],[Measured Value]]&gt;E1100,E1100&lt;E1099,E1099&gt;E1098,E1098&lt;E1097,E1097&gt;E1096,E1096&lt;E1095,E1095&gt;E1094,E1094&lt;E1093,E1093&gt;E1092,E1092&lt;E1091,E1091&gt;E1090,E1090&lt;E1089,E1089&gt;E1088)</f>
        <v>0</v>
      </c>
      <c r="T1101" s="3" t="b">
        <f>AND(Table1689106[[#This Row],[Measured Value]]&lt;F1100,F1100&gt;F1099,F1099&lt;F1098,F1098&gt;F1097,F1097&lt;F1096,F1096&gt;F1095,F1095&lt;F1094,F1094&gt;F1093,F1093&lt;F1092,F1092&gt;F1091,F1091&lt;F1090,F1090&gt;F1089,F1089&lt;F1088)</f>
        <v>0</v>
      </c>
    </row>
    <row r="1102" spans="1:20" x14ac:dyDescent="0.25">
      <c r="A1102" s="2">
        <v>43416</v>
      </c>
      <c r="B1102" s="17">
        <v>945</v>
      </c>
      <c r="C1102" s="21" t="s">
        <v>30</v>
      </c>
      <c r="D1102" s="25">
        <v>3.51</v>
      </c>
      <c r="E1102" s="22">
        <f>'[1]pH meter #2__083118AM'!$O$2</f>
        <v>3.5073563535911592</v>
      </c>
      <c r="F11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43416.40625</v>
      </c>
      <c r="G1102" s="6">
        <f>Table1689106[[#This Row],[Mean Value]]+$V$2</f>
        <v>3.527303060242065</v>
      </c>
      <c r="H1102" s="6">
        <f>Table1689106[[#This Row],[Mean Value]]-$V$2</f>
        <v>3.4874096469402533</v>
      </c>
      <c r="I1102" s="26">
        <f>Table1689106[[#This Row],[Mean Value]]+$W$2</f>
        <v>3.5472497668929703</v>
      </c>
      <c r="J1102" s="26">
        <f>Table1689106[[#This Row],[Mean Value]]-($W$2)</f>
        <v>3.467462940289348</v>
      </c>
      <c r="K1102" s="8">
        <f>Table1689106[[#This Row],[Mean Value]]+$X$2</f>
        <v>3.5671964735438761</v>
      </c>
      <c r="L1102" s="9">
        <f>Table1689106[[#This Row],[Mean Value]]-$X$2</f>
        <v>3.4475162336384422</v>
      </c>
      <c r="M1102" s="23" t="str">
        <f t="array" ref="M1102">IF(OR(D1102&lt;$AF$2, D1102&gt;$AE$2), "Yes", "No")</f>
        <v>No</v>
      </c>
      <c r="N1102" s="3"/>
      <c r="O1102" s="3" t="b">
        <f>AND(Table1689106[[#This Row],[Measured Value]]&gt;Table1689106[[#This Row],[Mean Value]],D1101&gt;E1101,D1100&gt;E1100,D1099&gt;E1099,D1098&gt;E1098,D1097&gt;E1097,D1096&gt;E1096,D1095&gt;E1095)</f>
        <v>0</v>
      </c>
      <c r="P1102" s="3" t="b">
        <f>AND(Table1689106[[#This Row],[Measured Value]]&lt;Table1689106[[#This Row],[Mean Value]],D1101&lt;E1101,D1100&lt;E1100,D1099&lt;E1099,D1098&lt;E1098,D1097&lt;E1097,D1096&lt;E1096,D1095&lt;E1095)</f>
        <v>0</v>
      </c>
      <c r="Q1102" s="3" t="b">
        <f>AND(Table1689106[[#This Row],[Measured Value]]&gt;E1101,E1101&gt;E1100,E1100&gt;E1099,E1099&gt;E1098,E1098&gt;E1097)</f>
        <v>0</v>
      </c>
      <c r="R1102" s="3" t="b">
        <f>AND(Table1689106[[#This Row],[Measured Value]]&lt;E1101,E1101&lt;E1100,E1100&lt;E1099,E1099&lt;E1098,E1098&lt;E1097)</f>
        <v>0</v>
      </c>
      <c r="S1102" s="3" t="b">
        <f>AND(Table1689106[[#This Row],[Measured Value]]&gt;E1101,E1101&lt;E1100,E1100&gt;E1099,E1099&lt;E1098,E1098&gt;E1097,E1097&lt;E1096,E1096&gt;E1095,E1095&lt;E1094,E1094&gt;E1093,E1093&lt;E1092,E1092&gt;E1091,E1091&lt;E1090,E1090&gt;E1089)</f>
        <v>0</v>
      </c>
      <c r="T1102" s="3" t="b">
        <f>AND(Table1689106[[#This Row],[Measured Value]]&lt;F1101,F1101&gt;F1100,F1100&lt;F1099,F1099&gt;F1098,F1098&lt;F1097,F1097&gt;F1096,F1096&lt;F1095,F1095&gt;F1094,F1094&lt;F1093,F1093&gt;F1092,F1092&lt;F1091,F1091&gt;F1090,F1090&lt;F1089)</f>
        <v>0</v>
      </c>
    </row>
    <row r="1103" spans="1:20" x14ac:dyDescent="0.25">
      <c r="A1103" s="2">
        <v>43416</v>
      </c>
      <c r="B1103" s="17">
        <v>1040</v>
      </c>
      <c r="C1103" s="21" t="s">
        <v>37</v>
      </c>
      <c r="D1103" s="25">
        <v>3.47</v>
      </c>
      <c r="E1103" s="22">
        <f>'[1]pH meter #2__083118AM'!$O$2</f>
        <v>3.5073563535911592</v>
      </c>
      <c r="F11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43416.444444444445</v>
      </c>
      <c r="G1103" s="6">
        <f>Table1689106[[#This Row],[Mean Value]]+$V$2</f>
        <v>3.527303060242065</v>
      </c>
      <c r="H1103" s="6">
        <f>Table1689106[[#This Row],[Mean Value]]-$V$2</f>
        <v>3.4874096469402533</v>
      </c>
      <c r="I1103" s="26">
        <f>Table1689106[[#This Row],[Mean Value]]+$W$2</f>
        <v>3.5472497668929703</v>
      </c>
      <c r="J1103" s="26">
        <f>Table1689106[[#This Row],[Mean Value]]-($W$2)</f>
        <v>3.467462940289348</v>
      </c>
      <c r="K1103" s="8">
        <f>Table1689106[[#This Row],[Mean Value]]+$X$2</f>
        <v>3.5671964735438761</v>
      </c>
      <c r="L1103" s="9">
        <f>Table1689106[[#This Row],[Mean Value]]-$X$2</f>
        <v>3.4475162336384422</v>
      </c>
      <c r="M1103" s="23" t="str">
        <f t="array" ref="M1103">IF(OR(D1103&lt;$AF$2, D1103&gt;$AE$2), "Yes", "No")</f>
        <v>No</v>
      </c>
      <c r="N1103" s="3"/>
      <c r="O1103" s="3" t="b">
        <f>AND(Table1689106[[#This Row],[Measured Value]]&gt;Table1689106[[#This Row],[Mean Value]],D1102&gt;E1102,D1101&gt;E1101,D1100&gt;E1100,D1099&gt;E1099,D1098&gt;E1098,D1097&gt;E1097,D1096&gt;E1096)</f>
        <v>0</v>
      </c>
      <c r="P1103" s="3" t="b">
        <f>AND(Table1689106[[#This Row],[Measured Value]]&lt;Table1689106[[#This Row],[Mean Value]],D1102&lt;E1102,D1101&lt;E1101,D1100&lt;E1100,D1099&lt;E1099,D1098&lt;E1098,D1097&lt;E1097,D1096&lt;E1096)</f>
        <v>0</v>
      </c>
      <c r="Q1103" s="3" t="b">
        <f>AND(Table1689106[[#This Row],[Measured Value]]&gt;E1102,E1102&gt;E1101,E1101&gt;E1100,E1100&gt;E1099,E1099&gt;E1098)</f>
        <v>0</v>
      </c>
      <c r="R1103" s="3" t="b">
        <f>AND(Table1689106[[#This Row],[Measured Value]]&lt;E1102,E1102&lt;E1101,E1101&lt;E1100,E1100&lt;E1099,E1099&lt;E1098)</f>
        <v>0</v>
      </c>
      <c r="S1103" s="3" t="b">
        <f>AND(Table1689106[[#This Row],[Measured Value]]&gt;E1102,E1102&lt;E1101,E1101&gt;E1100,E1100&lt;E1099,E1099&gt;E1098,E1098&lt;E1097,E1097&gt;E1096,E1096&lt;E1095,E1095&gt;E1094,E1094&lt;E1093,E1093&gt;E1092,E1092&lt;E1091,E1091&gt;E1090)</f>
        <v>0</v>
      </c>
      <c r="T1103" s="3" t="b">
        <f>AND(Table1689106[[#This Row],[Measured Value]]&lt;F1102,F1102&gt;F1101,F1101&lt;F1100,F1100&gt;F1099,F1099&lt;F1098,F1098&gt;F1097,F1097&lt;F1096,F1096&gt;F1095,F1095&lt;F1094,F1094&gt;F1093,F1093&lt;F1092,F1092&gt;F1091,F1091&lt;F1090)</f>
        <v>0</v>
      </c>
    </row>
    <row r="1104" spans="1:20" x14ac:dyDescent="0.25">
      <c r="A1104" s="2">
        <v>43416</v>
      </c>
      <c r="B1104" s="17">
        <v>1210</v>
      </c>
      <c r="C1104" s="21" t="s">
        <v>30</v>
      </c>
      <c r="D1104" s="25">
        <v>3.48</v>
      </c>
      <c r="E1104" s="22">
        <f>'[1]pH meter #2__083118AM'!$O$2</f>
        <v>3.5073563535911592</v>
      </c>
      <c r="F11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43416.506944444445</v>
      </c>
      <c r="G1104" s="6">
        <f>Table1689106[[#This Row],[Mean Value]]+$V$2</f>
        <v>3.527303060242065</v>
      </c>
      <c r="H1104" s="6">
        <f>Table1689106[[#This Row],[Mean Value]]-$V$2</f>
        <v>3.4874096469402533</v>
      </c>
      <c r="I1104" s="26">
        <f>Table1689106[[#This Row],[Mean Value]]+$W$2</f>
        <v>3.5472497668929703</v>
      </c>
      <c r="J1104" s="26">
        <f>Table1689106[[#This Row],[Mean Value]]-($W$2)</f>
        <v>3.467462940289348</v>
      </c>
      <c r="K1104" s="8">
        <f>Table1689106[[#This Row],[Mean Value]]+$X$2</f>
        <v>3.5671964735438761</v>
      </c>
      <c r="L1104" s="9">
        <f>Table1689106[[#This Row],[Mean Value]]-$X$2</f>
        <v>3.4475162336384422</v>
      </c>
      <c r="M1104" s="23" t="str">
        <f t="array" ref="M1104">IF(OR(D1104&lt;$AF$2, D1104&gt;$AE$2), "Yes", "No")</f>
        <v>No</v>
      </c>
      <c r="N1104" s="3"/>
      <c r="O1104" s="3" t="b">
        <f>AND(Table1689106[[#This Row],[Measured Value]]&gt;Table1689106[[#This Row],[Mean Value]],D1103&gt;E1103,D1102&gt;E1102,D1101&gt;E1101,D1100&gt;E1100,D1099&gt;E1099,D1098&gt;E1098,D1097&gt;E1097)</f>
        <v>0</v>
      </c>
      <c r="P1104" s="3" t="b">
        <f>AND(Table1689106[[#This Row],[Measured Value]]&lt;Table1689106[[#This Row],[Mean Value]],D1103&lt;E1103,D1102&lt;E1102,D1101&lt;E1101,D1100&lt;E1100,D1099&lt;E1099,D1098&lt;E1098,D1097&lt;E1097)</f>
        <v>0</v>
      </c>
      <c r="Q1104" s="3" t="b">
        <f>AND(Table1689106[[#This Row],[Measured Value]]&gt;E1103,E1103&gt;E1102,E1102&gt;E1101,E1101&gt;E1100,E1100&gt;E1099)</f>
        <v>0</v>
      </c>
      <c r="R1104" s="3" t="b">
        <f>AND(Table1689106[[#This Row],[Measured Value]]&lt;E1103,E1103&lt;E1102,E1102&lt;E1101,E1101&lt;E1100,E1100&lt;E1099)</f>
        <v>0</v>
      </c>
      <c r="S1104" s="3" t="b">
        <f>AND(Table1689106[[#This Row],[Measured Value]]&gt;E1103,E1103&lt;E1102,E1102&gt;E1101,E1101&lt;E1100,E1100&gt;E1099,E1099&lt;E1098,E1098&gt;E1097,E1097&lt;E1096,E1096&gt;E1095,E1095&lt;E1094,E1094&gt;E1093,E1093&lt;E1092,E1092&gt;E1091)</f>
        <v>0</v>
      </c>
      <c r="T1104" s="3" t="b">
        <f>AND(Table1689106[[#This Row],[Measured Value]]&lt;F1103,F1103&gt;F1102,F1102&lt;F1101,F1101&gt;F1100,F1100&lt;F1099,F1099&gt;F1098,F1098&lt;F1097,F1097&gt;F1096,F1096&lt;F1095,F1095&gt;F1094,F1094&lt;F1093,F1093&gt;F1092,F1092&lt;F1091)</f>
        <v>0</v>
      </c>
    </row>
    <row r="1105" spans="1:20" x14ac:dyDescent="0.25">
      <c r="A1105" s="2">
        <v>43416</v>
      </c>
      <c r="B1105" s="17">
        <v>1304</v>
      </c>
      <c r="C1105" s="21" t="s">
        <v>34</v>
      </c>
      <c r="D1105" s="25">
        <v>3.47</v>
      </c>
      <c r="E1105" s="22">
        <f>'[1]pH meter #2__083118AM'!$O$2</f>
        <v>3.5073563535911592</v>
      </c>
      <c r="F11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43416.544444444444</v>
      </c>
      <c r="G1105" s="6">
        <f>Table1689106[[#This Row],[Mean Value]]+$V$2</f>
        <v>3.527303060242065</v>
      </c>
      <c r="H1105" s="6">
        <f>Table1689106[[#This Row],[Mean Value]]-$V$2</f>
        <v>3.4874096469402533</v>
      </c>
      <c r="I1105" s="26">
        <f>Table1689106[[#This Row],[Mean Value]]+$W$2</f>
        <v>3.5472497668929703</v>
      </c>
      <c r="J1105" s="26">
        <f>Table1689106[[#This Row],[Mean Value]]-($W$2)</f>
        <v>3.467462940289348</v>
      </c>
      <c r="K1105" s="8">
        <f>Table1689106[[#This Row],[Mean Value]]+$X$2</f>
        <v>3.5671964735438761</v>
      </c>
      <c r="L1105" s="9">
        <f>Table1689106[[#This Row],[Mean Value]]-$X$2</f>
        <v>3.4475162336384422</v>
      </c>
      <c r="M1105" s="23" t="str">
        <f t="array" ref="M1105">IF(OR(D1105&lt;$AF$2, D1105&gt;$AE$2), "Yes", "No")</f>
        <v>No</v>
      </c>
      <c r="N1105" s="3"/>
      <c r="O1105" s="3" t="b">
        <f>AND(Table1689106[[#This Row],[Measured Value]]&gt;Table1689106[[#This Row],[Mean Value]],D1104&gt;E1104,D1103&gt;E1103,D1102&gt;E1102,D1101&gt;E1101,D1100&gt;E1100,D1099&gt;E1099,D1098&gt;E1098)</f>
        <v>0</v>
      </c>
      <c r="P1105" s="3" t="b">
        <f>AND(Table1689106[[#This Row],[Measured Value]]&lt;Table1689106[[#This Row],[Mean Value]],D1104&lt;E1104,D1103&lt;E1103,D1102&lt;E1102,D1101&lt;E1101,D1100&lt;E1100,D1099&lt;E1099,D1098&lt;E1098)</f>
        <v>0</v>
      </c>
      <c r="Q1105" s="3" t="b">
        <f>AND(Table1689106[[#This Row],[Measured Value]]&gt;E1104,E1104&gt;E1103,E1103&gt;E1102,E1102&gt;E1101,E1101&gt;E1100)</f>
        <v>0</v>
      </c>
      <c r="R1105" s="3" t="b">
        <f>AND(Table1689106[[#This Row],[Measured Value]]&lt;E1104,E1104&lt;E1103,E1103&lt;E1102,E1102&lt;E1101,E1101&lt;E1100)</f>
        <v>0</v>
      </c>
      <c r="S1105" s="3" t="b">
        <f>AND(Table1689106[[#This Row],[Measured Value]]&gt;E1104,E1104&lt;E1103,E1103&gt;E1102,E1102&lt;E1101,E1101&gt;E1100,E1100&lt;E1099,E1099&gt;E1098,E1098&lt;E1097,E1097&gt;E1096,E1096&lt;E1095,E1095&gt;E1094,E1094&lt;E1093,E1093&gt;E1092)</f>
        <v>0</v>
      </c>
      <c r="T1105" s="3" t="b">
        <f>AND(Table1689106[[#This Row],[Measured Value]]&lt;F1104,F1104&gt;F1103,F1103&lt;F1102,F1102&gt;F1101,F1101&lt;F1100,F1100&gt;F1099,F1099&lt;F1098,F1098&gt;F1097,F1097&lt;F1096,F1096&gt;F1095,F1095&lt;F1094,F1094&gt;F1093,F1093&lt;F1092)</f>
        <v>0</v>
      </c>
    </row>
    <row r="1106" spans="1:20" x14ac:dyDescent="0.25">
      <c r="A1106" s="2">
        <v>43416</v>
      </c>
      <c r="B1106" s="17">
        <v>1443</v>
      </c>
      <c r="C1106" s="21" t="s">
        <v>27</v>
      </c>
      <c r="D1106" s="25">
        <v>3.47</v>
      </c>
      <c r="E1106" s="22">
        <f>'[1]pH meter #2__083118AM'!$O$2</f>
        <v>3.5073563535911592</v>
      </c>
      <c r="F11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43416.613194444442</v>
      </c>
      <c r="G1106" s="6">
        <f>Table1689106[[#This Row],[Mean Value]]+$V$2</f>
        <v>3.527303060242065</v>
      </c>
      <c r="H1106" s="6">
        <f>Table1689106[[#This Row],[Mean Value]]-$V$2</f>
        <v>3.4874096469402533</v>
      </c>
      <c r="I1106" s="26">
        <f>Table1689106[[#This Row],[Mean Value]]+$W$2</f>
        <v>3.5472497668929703</v>
      </c>
      <c r="J1106" s="26">
        <f>Table1689106[[#This Row],[Mean Value]]-($W$2)</f>
        <v>3.467462940289348</v>
      </c>
      <c r="K1106" s="8">
        <f>Table1689106[[#This Row],[Mean Value]]+$X$2</f>
        <v>3.5671964735438761</v>
      </c>
      <c r="L1106" s="9">
        <f>Table1689106[[#This Row],[Mean Value]]-$X$2</f>
        <v>3.4475162336384422</v>
      </c>
      <c r="M1106" s="23" t="str">
        <f t="array" ref="M1106">IF(OR(D1106&lt;$AF$2, D1106&gt;$AE$2), "Yes", "No")</f>
        <v>No</v>
      </c>
      <c r="N1106" s="3"/>
      <c r="O1106" s="3" t="b">
        <f>AND(Table1689106[[#This Row],[Measured Value]]&gt;Table1689106[[#This Row],[Mean Value]],D1105&gt;E1105,D1104&gt;E1104,D1103&gt;E1103,D1102&gt;E1102,D1101&gt;E1101,D1100&gt;E1100,D1099&gt;E1099)</f>
        <v>0</v>
      </c>
      <c r="P1106" s="3" t="b">
        <f>AND(Table1689106[[#This Row],[Measured Value]]&lt;Table1689106[[#This Row],[Mean Value]],D1105&lt;E1105,D1104&lt;E1104,D1103&lt;E1103,D1102&lt;E1102,D1101&lt;E1101,D1100&lt;E1100,D1099&lt;E1099)</f>
        <v>0</v>
      </c>
      <c r="Q1106" s="3" t="b">
        <f>AND(Table1689106[[#This Row],[Measured Value]]&gt;E1105,E1105&gt;E1104,E1104&gt;E1103,E1103&gt;E1102,E1102&gt;E1101)</f>
        <v>0</v>
      </c>
      <c r="R1106" s="3" t="b">
        <f>AND(Table1689106[[#This Row],[Measured Value]]&lt;E1105,E1105&lt;E1104,E1104&lt;E1103,E1103&lt;E1102,E1102&lt;E1101)</f>
        <v>0</v>
      </c>
      <c r="S1106" s="3" t="b">
        <f>AND(Table1689106[[#This Row],[Measured Value]]&gt;E1105,E1105&lt;E1104,E1104&gt;E1103,E1103&lt;E1102,E1102&gt;E1101,E1101&lt;E1100,E1100&gt;E1099,E1099&lt;E1098,E1098&gt;E1097,E1097&lt;E1096,E1096&gt;E1095,E1095&lt;E1094,E1094&gt;E1093)</f>
        <v>0</v>
      </c>
      <c r="T1106" s="3" t="b">
        <f>AND(Table1689106[[#This Row],[Measured Value]]&lt;F1105,F1105&gt;F1104,F1104&lt;F1103,F1103&gt;F1102,F1102&lt;F1101,F1101&gt;F1100,F1100&lt;F1099,F1099&gt;F1098,F1098&lt;F1097,F1097&gt;F1096,F1096&lt;F1095,F1095&gt;F1094,F1094&lt;F1093)</f>
        <v>0</v>
      </c>
    </row>
    <row r="1107" spans="1:20" x14ac:dyDescent="0.25">
      <c r="A1107" s="2">
        <v>43416</v>
      </c>
      <c r="B1107" s="17">
        <v>1606</v>
      </c>
      <c r="C1107" s="21" t="s">
        <v>34</v>
      </c>
      <c r="D1107" s="25">
        <v>3.52</v>
      </c>
      <c r="E1107" s="22">
        <f>'[1]pH meter #2__083118AM'!$O$2</f>
        <v>3.5073563535911592</v>
      </c>
      <c r="F11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43416.67083333333</v>
      </c>
      <c r="G1107" s="6">
        <f>Table1689106[[#This Row],[Mean Value]]+$V$2</f>
        <v>3.527303060242065</v>
      </c>
      <c r="H1107" s="6">
        <f>Table1689106[[#This Row],[Mean Value]]-$V$2</f>
        <v>3.4874096469402533</v>
      </c>
      <c r="I1107" s="26">
        <f>Table1689106[[#This Row],[Mean Value]]+$W$2</f>
        <v>3.5472497668929703</v>
      </c>
      <c r="J1107" s="26">
        <f>Table1689106[[#This Row],[Mean Value]]-($W$2)</f>
        <v>3.467462940289348</v>
      </c>
      <c r="K1107" s="8">
        <f>Table1689106[[#This Row],[Mean Value]]+$X$2</f>
        <v>3.5671964735438761</v>
      </c>
      <c r="L1107" s="9">
        <f>Table1689106[[#This Row],[Mean Value]]-$X$2</f>
        <v>3.4475162336384422</v>
      </c>
      <c r="M1107" s="23" t="str">
        <f t="array" ref="M1107">IF(OR(D1107&lt;$AF$2, D1107&gt;$AE$2), "Yes", "No")</f>
        <v>No</v>
      </c>
      <c r="N1107" s="3"/>
      <c r="O1107" s="3" t="b">
        <f>AND(Table1689106[[#This Row],[Measured Value]]&gt;Table1689106[[#This Row],[Mean Value]],D1106&gt;E1106,D1105&gt;E1105,D1104&gt;E1104,D1103&gt;E1103,D1102&gt;E1102,D1101&gt;E1101,D1100&gt;E1100)</f>
        <v>0</v>
      </c>
      <c r="P1107" s="3" t="b">
        <f>AND(Table1689106[[#This Row],[Measured Value]]&lt;Table1689106[[#This Row],[Mean Value]],D1106&lt;E1106,D1105&lt;E1105,D1104&lt;E1104,D1103&lt;E1103,D1102&lt;E1102,D1101&lt;E1101,D1100&lt;E1100)</f>
        <v>0</v>
      </c>
      <c r="Q1107" s="3" t="b">
        <f>AND(Table1689106[[#This Row],[Measured Value]]&gt;E1106,E1106&gt;E1105,E1105&gt;E1104,E1104&gt;E1103,E1103&gt;E1102)</f>
        <v>0</v>
      </c>
      <c r="R1107" s="3" t="b">
        <f>AND(Table1689106[[#This Row],[Measured Value]]&lt;E1106,E1106&lt;E1105,E1105&lt;E1104,E1104&lt;E1103,E1103&lt;E1102)</f>
        <v>0</v>
      </c>
      <c r="S1107" s="3" t="b">
        <f>AND(Table1689106[[#This Row],[Measured Value]]&gt;E1106,E1106&lt;E1105,E1105&gt;E1104,E1104&lt;E1103,E1103&gt;E1102,E1102&lt;E1101,E1101&gt;E1100,E1100&lt;E1099,E1099&gt;E1098,E1098&lt;E1097,E1097&gt;E1096,E1096&lt;E1095,E1095&gt;E1094)</f>
        <v>0</v>
      </c>
      <c r="T1107" s="3" t="b">
        <f>AND(Table1689106[[#This Row],[Measured Value]]&lt;F1106,F1106&gt;F1105,F1105&lt;F1104,F1104&gt;F1103,F1103&lt;F1102,F1102&gt;F1101,F1101&lt;F1100,F1100&gt;F1099,F1099&lt;F1098,F1098&gt;F1097,F1097&lt;F1096,F1096&gt;F1095,F1095&lt;F1094)</f>
        <v>0</v>
      </c>
    </row>
    <row r="1108" spans="1:20" x14ac:dyDescent="0.25">
      <c r="A1108" s="2">
        <v>43416</v>
      </c>
      <c r="B1108" s="17">
        <v>1830</v>
      </c>
      <c r="C1108" s="21" t="s">
        <v>60</v>
      </c>
      <c r="D1108" s="25">
        <v>3.5</v>
      </c>
      <c r="E1108" s="22">
        <f>'[1]pH meter #2__083118AM'!$O$2</f>
        <v>3.5073563535911592</v>
      </c>
      <c r="F11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43416.770833333336</v>
      </c>
      <c r="G1108" s="6">
        <f>Table1689106[[#This Row],[Mean Value]]+$V$2</f>
        <v>3.527303060242065</v>
      </c>
      <c r="H1108" s="6">
        <f>Table1689106[[#This Row],[Mean Value]]-$V$2</f>
        <v>3.4874096469402533</v>
      </c>
      <c r="I1108" s="26">
        <f>Table1689106[[#This Row],[Mean Value]]+$W$2</f>
        <v>3.5472497668929703</v>
      </c>
      <c r="J1108" s="26">
        <f>Table1689106[[#This Row],[Mean Value]]-($W$2)</f>
        <v>3.467462940289348</v>
      </c>
      <c r="K1108" s="8">
        <f>Table1689106[[#This Row],[Mean Value]]+$X$2</f>
        <v>3.5671964735438761</v>
      </c>
      <c r="L1108" s="9">
        <f>Table1689106[[#This Row],[Mean Value]]-$X$2</f>
        <v>3.4475162336384422</v>
      </c>
      <c r="M1108" s="23" t="str">
        <f t="array" ref="M1108">IF(OR(D1108&lt;$AF$2, D1108&gt;$AE$2), "Yes", "No")</f>
        <v>No</v>
      </c>
      <c r="N1108" s="3"/>
      <c r="O1108" s="3" t="b">
        <f>AND(Table1689106[[#This Row],[Measured Value]]&gt;Table1689106[[#This Row],[Mean Value]],D1107&gt;E1107,D1106&gt;E1106,D1105&gt;E1105,D1104&gt;E1104,D1103&gt;E1103,D1102&gt;E1102,D1101&gt;E1101)</f>
        <v>0</v>
      </c>
      <c r="P1108" s="3" t="b">
        <f>AND(Table1689106[[#This Row],[Measured Value]]&lt;Table1689106[[#This Row],[Mean Value]],D1107&lt;E1107,D1106&lt;E1106,D1105&lt;E1105,D1104&lt;E1104,D1103&lt;E1103,D1102&lt;E1102,D1101&lt;E1101)</f>
        <v>0</v>
      </c>
      <c r="Q1108" s="3" t="b">
        <f>AND(Table1689106[[#This Row],[Measured Value]]&gt;E1107,E1107&gt;E1106,E1106&gt;E1105,E1105&gt;E1104,E1104&gt;E1103)</f>
        <v>0</v>
      </c>
      <c r="R1108" s="3" t="b">
        <f>AND(Table1689106[[#This Row],[Measured Value]]&lt;E1107,E1107&lt;E1106,E1106&lt;E1105,E1105&lt;E1104,E1104&lt;E1103)</f>
        <v>0</v>
      </c>
      <c r="S1108" s="3" t="b">
        <f>AND(Table1689106[[#This Row],[Measured Value]]&gt;E1107,E1107&lt;E1106,E1106&gt;E1105,E1105&lt;E1104,E1104&gt;E1103,E1103&lt;E1102,E1102&gt;E1101,E1101&lt;E1100,E1100&gt;E1099,E1099&lt;E1098,E1098&gt;E1097,E1097&lt;E1096,E1096&gt;E1095)</f>
        <v>0</v>
      </c>
      <c r="T1108" s="3" t="b">
        <f>AND(Table1689106[[#This Row],[Measured Value]]&lt;F1107,F1107&gt;F1106,F1106&lt;F1105,F1105&gt;F1104,F1104&lt;F1103,F1103&gt;F1102,F1102&lt;F1101,F1101&gt;F1100,F1100&lt;F1099,F1099&gt;F1098,F1098&lt;F1097,F1097&gt;F1096,F1096&lt;F1095)</f>
        <v>0</v>
      </c>
    </row>
    <row r="1109" spans="1:20" x14ac:dyDescent="0.25">
      <c r="A1109" s="2">
        <v>43417</v>
      </c>
      <c r="B1109" s="17">
        <v>1000</v>
      </c>
      <c r="C1109" s="21" t="s">
        <v>30</v>
      </c>
      <c r="D1109" s="25">
        <v>3.48</v>
      </c>
      <c r="E1109" s="22">
        <f>'[1]pH meter #2__083118AM'!$O$2</f>
        <v>3.5073563535911592</v>
      </c>
      <c r="F11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43417.416666666664</v>
      </c>
      <c r="G1109" s="6">
        <f>Table1689106[[#This Row],[Mean Value]]+$V$2</f>
        <v>3.527303060242065</v>
      </c>
      <c r="H1109" s="6">
        <f>Table1689106[[#This Row],[Mean Value]]-$V$2</f>
        <v>3.4874096469402533</v>
      </c>
      <c r="I1109" s="26">
        <f>Table1689106[[#This Row],[Mean Value]]+$W$2</f>
        <v>3.5472497668929703</v>
      </c>
      <c r="J1109" s="26">
        <f>Table1689106[[#This Row],[Mean Value]]-($W$2)</f>
        <v>3.467462940289348</v>
      </c>
      <c r="K1109" s="8">
        <f>Table1689106[[#This Row],[Mean Value]]+$X$2</f>
        <v>3.5671964735438761</v>
      </c>
      <c r="L1109" s="9">
        <f>Table1689106[[#This Row],[Mean Value]]-$X$2</f>
        <v>3.4475162336384422</v>
      </c>
      <c r="M1109" s="23" t="str">
        <f t="array" ref="M1109">IF(OR(D1109&lt;$AF$2, D1109&gt;$AE$2), "Yes", "No")</f>
        <v>No</v>
      </c>
      <c r="N1109" s="3"/>
      <c r="O1109" s="3" t="b">
        <f>AND(Table1689106[[#This Row],[Measured Value]]&gt;Table1689106[[#This Row],[Mean Value]],D1108&gt;E1108,D1107&gt;E1107,D1106&gt;E1106,D1105&gt;E1105,D1104&gt;E1104,D1103&gt;E1103,D1102&gt;E1102)</f>
        <v>0</v>
      </c>
      <c r="P1109" s="3" t="b">
        <f>AND(Table1689106[[#This Row],[Measured Value]]&lt;Table1689106[[#This Row],[Mean Value]],D1108&lt;E1108,D1107&lt;E1107,D1106&lt;E1106,D1105&lt;E1105,D1104&lt;E1104,D1103&lt;E1103,D1102&lt;E1102)</f>
        <v>0</v>
      </c>
      <c r="Q1109" s="3" t="b">
        <f>AND(Table1689106[[#This Row],[Measured Value]]&gt;E1108,E1108&gt;E1107,E1107&gt;E1106,E1106&gt;E1105,E1105&gt;E1104)</f>
        <v>0</v>
      </c>
      <c r="R1109" s="3" t="b">
        <f>AND(Table1689106[[#This Row],[Measured Value]]&lt;E1108,E1108&lt;E1107,E1107&lt;E1106,E1106&lt;E1105,E1105&lt;E1104)</f>
        <v>0</v>
      </c>
      <c r="S1109" s="3" t="b">
        <f>AND(Table1689106[[#This Row],[Measured Value]]&gt;E1108,E1108&lt;E1107,E1107&gt;E1106,E1106&lt;E1105,E1105&gt;E1104,E1104&lt;E1103,E1103&gt;E1102,E1102&lt;E1101,E1101&gt;E1100,E1100&lt;E1099,E1099&gt;E1098,E1098&lt;E1097,E1097&gt;E1096)</f>
        <v>0</v>
      </c>
      <c r="T1109" s="3" t="b">
        <f>AND(Table1689106[[#This Row],[Measured Value]]&lt;F1108,F1108&gt;F1107,F1107&lt;F1106,F1106&gt;F1105,F1105&lt;F1104,F1104&gt;F1103,F1103&lt;F1102,F1102&gt;F1101,F1101&lt;F1100,F1100&gt;F1099,F1099&lt;F1098,F1098&gt;F1097,F1097&lt;F1096)</f>
        <v>0</v>
      </c>
    </row>
    <row r="1110" spans="1:20" x14ac:dyDescent="0.25">
      <c r="A1110" s="2">
        <v>43417</v>
      </c>
      <c r="B1110" s="17">
        <v>1030</v>
      </c>
      <c r="C1110" s="21" t="s">
        <v>30</v>
      </c>
      <c r="D1110" s="25">
        <v>3.49</v>
      </c>
      <c r="E1110" s="22">
        <f>'[1]pH meter #2__083118AM'!$O$2</f>
        <v>3.5073563535911592</v>
      </c>
      <c r="F11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43417.4375</v>
      </c>
      <c r="G1110" s="6">
        <f>Table1689106[[#This Row],[Mean Value]]+$V$2</f>
        <v>3.527303060242065</v>
      </c>
      <c r="H1110" s="6">
        <f>Table1689106[[#This Row],[Mean Value]]-$V$2</f>
        <v>3.4874096469402533</v>
      </c>
      <c r="I1110" s="26">
        <f>Table1689106[[#This Row],[Mean Value]]+$W$2</f>
        <v>3.5472497668929703</v>
      </c>
      <c r="J1110" s="26">
        <f>Table1689106[[#This Row],[Mean Value]]-($W$2)</f>
        <v>3.467462940289348</v>
      </c>
      <c r="K1110" s="8">
        <f>Table1689106[[#This Row],[Mean Value]]+$X$2</f>
        <v>3.5671964735438761</v>
      </c>
      <c r="L1110" s="9">
        <f>Table1689106[[#This Row],[Mean Value]]-$X$2</f>
        <v>3.4475162336384422</v>
      </c>
      <c r="M1110" s="23" t="str">
        <f t="array" ref="M1110">IF(OR(D1110&lt;$AF$2, D1110&gt;$AE$2), "Yes", "No")</f>
        <v>No</v>
      </c>
      <c r="N1110" s="3"/>
      <c r="O1110" s="3" t="b">
        <f>AND(Table1689106[[#This Row],[Measured Value]]&gt;Table1689106[[#This Row],[Mean Value]],D1109&gt;E1109,D1108&gt;E1108,D1107&gt;E1107,D1106&gt;E1106,D1105&gt;E1105,D1104&gt;E1104,D1103&gt;E1103)</f>
        <v>0</v>
      </c>
      <c r="P1110" s="3" t="b">
        <f>AND(Table1689106[[#This Row],[Measured Value]]&lt;Table1689106[[#This Row],[Mean Value]],D1109&lt;E1109,D1108&lt;E1108,D1107&lt;E1107,D1106&lt;E1106,D1105&lt;E1105,D1104&lt;E1104,D1103&lt;E1103)</f>
        <v>0</v>
      </c>
      <c r="Q1110" s="3" t="b">
        <f>AND(Table1689106[[#This Row],[Measured Value]]&gt;E1109,E1109&gt;E1108,E1108&gt;E1107,E1107&gt;E1106,E1106&gt;E1105)</f>
        <v>0</v>
      </c>
      <c r="R1110" s="3" t="b">
        <f>AND(Table1689106[[#This Row],[Measured Value]]&lt;E1109,E1109&lt;E1108,E1108&lt;E1107,E1107&lt;E1106,E1106&lt;E1105)</f>
        <v>0</v>
      </c>
      <c r="S1110" s="3" t="b">
        <f>AND(Table1689106[[#This Row],[Measured Value]]&gt;E1109,E1109&lt;E1108,E1108&gt;E1107,E1107&lt;E1106,E1106&gt;E1105,E1105&lt;E1104,E1104&gt;E1103,E1103&lt;E1102,E1102&gt;E1101,E1101&lt;E1100,E1100&gt;E1099,E1099&lt;E1098,E1098&gt;E1097)</f>
        <v>0</v>
      </c>
      <c r="T1110" s="3" t="b">
        <f>AND(Table1689106[[#This Row],[Measured Value]]&lt;F1109,F1109&gt;F1108,F1108&lt;F1107,F1107&gt;F1106,F1106&lt;F1105,F1105&gt;F1104,F1104&lt;F1103,F1103&gt;F1102,F1102&lt;F1101,F1101&gt;F1100,F1100&lt;F1099,F1099&gt;F1098,F1098&lt;F1097)</f>
        <v>0</v>
      </c>
    </row>
    <row r="1111" spans="1:20" x14ac:dyDescent="0.25">
      <c r="A1111" s="2">
        <v>43417</v>
      </c>
      <c r="B1111" s="17">
        <v>1230</v>
      </c>
      <c r="C1111" s="21" t="s">
        <v>30</v>
      </c>
      <c r="D1111" s="25">
        <v>3.51</v>
      </c>
      <c r="E1111" s="22">
        <f>'[1]pH meter #2__083118AM'!$O$2</f>
        <v>3.5073563535911592</v>
      </c>
      <c r="F11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43417.520833333336</v>
      </c>
      <c r="G1111" s="6">
        <f>Table1689106[[#This Row],[Mean Value]]+$V$2</f>
        <v>3.527303060242065</v>
      </c>
      <c r="H1111" s="6">
        <f>Table1689106[[#This Row],[Mean Value]]-$V$2</f>
        <v>3.4874096469402533</v>
      </c>
      <c r="I1111" s="26">
        <f>Table1689106[[#This Row],[Mean Value]]+$W$2</f>
        <v>3.5472497668929703</v>
      </c>
      <c r="J1111" s="26">
        <f>Table1689106[[#This Row],[Mean Value]]-($W$2)</f>
        <v>3.467462940289348</v>
      </c>
      <c r="K1111" s="8">
        <f>Table1689106[[#This Row],[Mean Value]]+$X$2</f>
        <v>3.5671964735438761</v>
      </c>
      <c r="L1111" s="9">
        <f>Table1689106[[#This Row],[Mean Value]]-$X$2</f>
        <v>3.4475162336384422</v>
      </c>
      <c r="M1111" s="23" t="str">
        <f t="array" ref="M1111">IF(OR(D1111&lt;$AF$2, D1111&gt;$AE$2), "Yes", "No")</f>
        <v>No</v>
      </c>
      <c r="N1111" s="3"/>
      <c r="O1111" s="3" t="b">
        <f>AND(Table1689106[[#This Row],[Measured Value]]&gt;Table1689106[[#This Row],[Mean Value]],D1110&gt;E1110,D1109&gt;E1109,D1108&gt;E1108,D1107&gt;E1107,D1106&gt;E1106,D1105&gt;E1105,D1104&gt;E1104)</f>
        <v>0</v>
      </c>
      <c r="P1111" s="3" t="b">
        <f>AND(Table1689106[[#This Row],[Measured Value]]&lt;Table1689106[[#This Row],[Mean Value]],D1110&lt;E1110,D1109&lt;E1109,D1108&lt;E1108,D1107&lt;E1107,D1106&lt;E1106,D1105&lt;E1105,D1104&lt;E1104)</f>
        <v>0</v>
      </c>
      <c r="Q1111" s="3" t="b">
        <f>AND(Table1689106[[#This Row],[Measured Value]]&gt;E1110,E1110&gt;E1109,E1109&gt;E1108,E1108&gt;E1107,E1107&gt;E1106)</f>
        <v>0</v>
      </c>
      <c r="R1111" s="3" t="b">
        <f>AND(Table1689106[[#This Row],[Measured Value]]&lt;E1110,E1110&lt;E1109,E1109&lt;E1108,E1108&lt;E1107,E1107&lt;E1106)</f>
        <v>0</v>
      </c>
      <c r="S1111" s="3" t="b">
        <f>AND(Table1689106[[#This Row],[Measured Value]]&gt;E1110,E1110&lt;E1109,E1109&gt;E1108,E1108&lt;E1107,E1107&gt;E1106,E1106&lt;E1105,E1105&gt;E1104,E1104&lt;E1103,E1103&gt;E1102,E1102&lt;E1101,E1101&gt;E1100,E1100&lt;E1099,E1099&gt;E1098)</f>
        <v>0</v>
      </c>
      <c r="T1111" s="3" t="b">
        <f>AND(Table1689106[[#This Row],[Measured Value]]&lt;F1110,F1110&gt;F1109,F1109&lt;F1108,F1108&gt;F1107,F1107&lt;F1106,F1106&gt;F1105,F1105&lt;F1104,F1104&gt;F1103,F1103&lt;F1102,F1102&gt;F1101,F1101&lt;F1100,F1100&gt;F1099,F1099&lt;F1098)</f>
        <v>0</v>
      </c>
    </row>
    <row r="1112" spans="1:20" x14ac:dyDescent="0.25">
      <c r="A1112" s="2">
        <v>43417</v>
      </c>
      <c r="B1112" s="17">
        <v>1549</v>
      </c>
      <c r="C1112" s="21" t="s">
        <v>27</v>
      </c>
      <c r="D1112" s="25">
        <v>3.49</v>
      </c>
      <c r="E1112" s="22">
        <f>'[1]pH meter #2__083118AM'!$O$2</f>
        <v>3.5073563535911592</v>
      </c>
      <c r="F11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43417.65902777778</v>
      </c>
      <c r="G1112" s="6">
        <f>Table1689106[[#This Row],[Mean Value]]+$V$2</f>
        <v>3.527303060242065</v>
      </c>
      <c r="H1112" s="6">
        <f>Table1689106[[#This Row],[Mean Value]]-$V$2</f>
        <v>3.4874096469402533</v>
      </c>
      <c r="I1112" s="26">
        <f>Table1689106[[#This Row],[Mean Value]]+$W$2</f>
        <v>3.5472497668929703</v>
      </c>
      <c r="J1112" s="26">
        <f>Table1689106[[#This Row],[Mean Value]]-($W$2)</f>
        <v>3.467462940289348</v>
      </c>
      <c r="K1112" s="8">
        <f>Table1689106[[#This Row],[Mean Value]]+$X$2</f>
        <v>3.5671964735438761</v>
      </c>
      <c r="L1112" s="9">
        <f>Table1689106[[#This Row],[Mean Value]]-$X$2</f>
        <v>3.4475162336384422</v>
      </c>
      <c r="M1112" s="23" t="str">
        <f t="array" ref="M1112">IF(OR(D1112&lt;$AF$2, D1112&gt;$AE$2), "Yes", "No")</f>
        <v>No</v>
      </c>
      <c r="N1112" s="3"/>
      <c r="O1112" s="3" t="b">
        <f>AND(Table1689106[[#This Row],[Measured Value]]&gt;Table1689106[[#This Row],[Mean Value]],D1111&gt;E1111,D1110&gt;E1110,D1109&gt;E1109,D1108&gt;E1108,D1107&gt;E1107,D1106&gt;E1106,D1105&gt;E1105)</f>
        <v>0</v>
      </c>
      <c r="P1112" s="3" t="b">
        <f>AND(Table1689106[[#This Row],[Measured Value]]&lt;Table1689106[[#This Row],[Mean Value]],D1111&lt;E1111,D1110&lt;E1110,D1109&lt;E1109,D1108&lt;E1108,D1107&lt;E1107,D1106&lt;E1106,D1105&lt;E1105)</f>
        <v>0</v>
      </c>
      <c r="Q1112" s="3" t="b">
        <f>AND(Table1689106[[#This Row],[Measured Value]]&gt;E1111,E1111&gt;E1110,E1110&gt;E1109,E1109&gt;E1108,E1108&gt;E1107)</f>
        <v>0</v>
      </c>
      <c r="R1112" s="3" t="b">
        <f>AND(Table1689106[[#This Row],[Measured Value]]&lt;E1111,E1111&lt;E1110,E1110&lt;E1109,E1109&lt;E1108,E1108&lt;E1107)</f>
        <v>0</v>
      </c>
      <c r="S1112" s="3" t="b">
        <f>AND(Table1689106[[#This Row],[Measured Value]]&gt;E1111,E1111&lt;E1110,E1110&gt;E1109,E1109&lt;E1108,E1108&gt;E1107,E1107&lt;E1106,E1106&gt;E1105,E1105&lt;E1104,E1104&gt;E1103,E1103&lt;E1102,E1102&gt;E1101,E1101&lt;E1100,E1100&gt;E1099)</f>
        <v>0</v>
      </c>
      <c r="T1112" s="3" t="b">
        <f>AND(Table1689106[[#This Row],[Measured Value]]&lt;F1111,F1111&gt;F1110,F1110&lt;F1109,F1109&gt;F1108,F1108&lt;F1107,F1107&gt;F1106,F1106&lt;F1105,F1105&gt;F1104,F1104&lt;F1103,F1103&gt;F1102,F1102&lt;F1101,F1101&gt;F1100,F1100&lt;F1099)</f>
        <v>0</v>
      </c>
    </row>
    <row r="1113" spans="1:20" x14ac:dyDescent="0.25">
      <c r="A1113" s="2">
        <v>43417</v>
      </c>
      <c r="B1113" s="17">
        <v>1852</v>
      </c>
      <c r="C1113" s="21" t="s">
        <v>27</v>
      </c>
      <c r="D1113" s="25">
        <v>3.47</v>
      </c>
      <c r="E1113" s="22">
        <f>'[1]pH meter #2__083118AM'!$O$2</f>
        <v>3.5073563535911592</v>
      </c>
      <c r="F11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43417.786111111112</v>
      </c>
      <c r="G1113" s="6">
        <f>Table1689106[[#This Row],[Mean Value]]+$V$2</f>
        <v>3.527303060242065</v>
      </c>
      <c r="H1113" s="6">
        <f>Table1689106[[#This Row],[Mean Value]]-$V$2</f>
        <v>3.4874096469402533</v>
      </c>
      <c r="I1113" s="26">
        <f>Table1689106[[#This Row],[Mean Value]]+$W$2</f>
        <v>3.5472497668929703</v>
      </c>
      <c r="J1113" s="26">
        <f>Table1689106[[#This Row],[Mean Value]]-($W$2)</f>
        <v>3.467462940289348</v>
      </c>
      <c r="K1113" s="8">
        <f>Table1689106[[#This Row],[Mean Value]]+$X$2</f>
        <v>3.5671964735438761</v>
      </c>
      <c r="L1113" s="9">
        <f>Table1689106[[#This Row],[Mean Value]]-$X$2</f>
        <v>3.4475162336384422</v>
      </c>
      <c r="M1113" s="23" t="str">
        <f t="array" ref="M1113">IF(OR(D1113&lt;$AF$2, D1113&gt;$AE$2), "Yes", "No")</f>
        <v>No</v>
      </c>
      <c r="N1113" s="3"/>
      <c r="O1113" s="3" t="b">
        <f>AND(Table1689106[[#This Row],[Measured Value]]&gt;Table1689106[[#This Row],[Mean Value]],D1112&gt;E1112,D1111&gt;E1111,D1110&gt;E1110,D1109&gt;E1109,D1108&gt;E1108,D1107&gt;E1107,D1106&gt;E1106)</f>
        <v>0</v>
      </c>
      <c r="P1113" s="3" t="b">
        <f>AND(Table1689106[[#This Row],[Measured Value]]&lt;Table1689106[[#This Row],[Mean Value]],D1112&lt;E1112,D1111&lt;E1111,D1110&lt;E1110,D1109&lt;E1109,D1108&lt;E1108,D1107&lt;E1107,D1106&lt;E1106)</f>
        <v>0</v>
      </c>
      <c r="Q1113" s="3" t="b">
        <f>AND(Table1689106[[#This Row],[Measured Value]]&gt;E1112,E1112&gt;E1111,E1111&gt;E1110,E1110&gt;E1109,E1109&gt;E1108)</f>
        <v>0</v>
      </c>
      <c r="R1113" s="3" t="b">
        <f>AND(Table1689106[[#This Row],[Measured Value]]&lt;E1112,E1112&lt;E1111,E1111&lt;E1110,E1110&lt;E1109,E1109&lt;E1108)</f>
        <v>0</v>
      </c>
      <c r="S1113" s="3" t="b">
        <f>AND(Table1689106[[#This Row],[Measured Value]]&gt;E1112,E1112&lt;E1111,E1111&gt;E1110,E1110&lt;E1109,E1109&gt;E1108,E1108&lt;E1107,E1107&gt;E1106,E1106&lt;E1105,E1105&gt;E1104,E1104&lt;E1103,E1103&gt;E1102,E1102&lt;E1101,E1101&gt;E1100)</f>
        <v>0</v>
      </c>
      <c r="T1113" s="3" t="b">
        <f>AND(Table1689106[[#This Row],[Measured Value]]&lt;F1112,F1112&gt;F1111,F1111&lt;F1110,F1110&gt;F1109,F1109&lt;F1108,F1108&gt;F1107,F1107&lt;F1106,F1106&gt;F1105,F1105&lt;F1104,F1104&gt;F1103,F1103&lt;F1102,F1102&gt;F1101,F1101&lt;F1100)</f>
        <v>0</v>
      </c>
    </row>
    <row r="1114" spans="1:20" x14ac:dyDescent="0.25">
      <c r="A1114" s="2">
        <v>43418</v>
      </c>
      <c r="B1114" s="17">
        <v>1020</v>
      </c>
      <c r="C1114" s="21" t="s">
        <v>30</v>
      </c>
      <c r="D1114" s="25">
        <v>3.53</v>
      </c>
      <c r="E1114" s="22">
        <f>'[1]pH meter #2__083118AM'!$O$2</f>
        <v>3.5073563535911592</v>
      </c>
      <c r="F11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43418.430555555555</v>
      </c>
      <c r="G1114" s="6">
        <f>Table1689106[[#This Row],[Mean Value]]+$V$2</f>
        <v>3.527303060242065</v>
      </c>
      <c r="H1114" s="6">
        <f>Table1689106[[#This Row],[Mean Value]]-$V$2</f>
        <v>3.4874096469402533</v>
      </c>
      <c r="I1114" s="26">
        <f>Table1689106[[#This Row],[Mean Value]]+$W$2</f>
        <v>3.5472497668929703</v>
      </c>
      <c r="J1114" s="26">
        <f>Table1689106[[#This Row],[Mean Value]]-($W$2)</f>
        <v>3.467462940289348</v>
      </c>
      <c r="K1114" s="8">
        <f>Table1689106[[#This Row],[Mean Value]]+$X$2</f>
        <v>3.5671964735438761</v>
      </c>
      <c r="L1114" s="9">
        <f>Table1689106[[#This Row],[Mean Value]]-$X$2</f>
        <v>3.4475162336384422</v>
      </c>
      <c r="M1114" s="23" t="str">
        <f t="array" ref="M1114">IF(OR(D1114&lt;$AF$2, D1114&gt;$AE$2), "Yes", "No")</f>
        <v>No</v>
      </c>
      <c r="N1114" s="3"/>
      <c r="O1114" s="3" t="b">
        <f>AND(Table1689106[[#This Row],[Measured Value]]&gt;Table1689106[[#This Row],[Mean Value]],D1113&gt;E1113,D1112&gt;E1112,D1111&gt;E1111,D1110&gt;E1110,D1109&gt;E1109,D1108&gt;E1108,D1107&gt;E1107)</f>
        <v>0</v>
      </c>
      <c r="P1114" s="3" t="b">
        <f>AND(Table1689106[[#This Row],[Measured Value]]&lt;Table1689106[[#This Row],[Mean Value]],D1113&lt;E1113,D1112&lt;E1112,D1111&lt;E1111,D1110&lt;E1110,D1109&lt;E1109,D1108&lt;E1108,D1107&lt;E1107)</f>
        <v>0</v>
      </c>
      <c r="Q1114" s="3" t="b">
        <f>AND(Table1689106[[#This Row],[Measured Value]]&gt;E1113,E1113&gt;E1112,E1112&gt;E1111,E1111&gt;E1110,E1110&gt;E1109)</f>
        <v>0</v>
      </c>
      <c r="R1114" s="3" t="b">
        <f>AND(Table1689106[[#This Row],[Measured Value]]&lt;E1113,E1113&lt;E1112,E1112&lt;E1111,E1111&lt;E1110,E1110&lt;E1109)</f>
        <v>0</v>
      </c>
      <c r="S1114" s="3" t="b">
        <f>AND(Table1689106[[#This Row],[Measured Value]]&gt;E1113,E1113&lt;E1112,E1112&gt;E1111,E1111&lt;E1110,E1110&gt;E1109,E1109&lt;E1108,E1108&gt;E1107,E1107&lt;E1106,E1106&gt;E1105,E1105&lt;E1104,E1104&gt;E1103,E1103&lt;E1102,E1102&gt;E1101)</f>
        <v>0</v>
      </c>
      <c r="T1114" s="3" t="b">
        <f>AND(Table1689106[[#This Row],[Measured Value]]&lt;F1113,F1113&gt;F1112,F1112&lt;F1111,F1111&gt;F1110,F1110&lt;F1109,F1109&gt;F1108,F1108&lt;F1107,F1107&gt;F1106,F1106&lt;F1105,F1105&gt;F1104,F1104&lt;F1103,F1103&gt;F1102,F1102&lt;F1101)</f>
        <v>0</v>
      </c>
    </row>
    <row r="1115" spans="1:20" x14ac:dyDescent="0.25">
      <c r="A1115" s="2">
        <v>43418</v>
      </c>
      <c r="B1115" s="17">
        <v>1110</v>
      </c>
      <c r="C1115" s="21" t="s">
        <v>30</v>
      </c>
      <c r="D1115" s="25">
        <v>3.54</v>
      </c>
      <c r="E1115" s="22">
        <f>'[1]pH meter #2__083118AM'!$O$2</f>
        <v>3.5073563535911592</v>
      </c>
      <c r="F11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43418.465277777781</v>
      </c>
      <c r="G1115" s="6">
        <f>Table1689106[[#This Row],[Mean Value]]+$V$2</f>
        <v>3.527303060242065</v>
      </c>
      <c r="H1115" s="6">
        <f>Table1689106[[#This Row],[Mean Value]]-$V$2</f>
        <v>3.4874096469402533</v>
      </c>
      <c r="I1115" s="26">
        <f>Table1689106[[#This Row],[Mean Value]]+$W$2</f>
        <v>3.5472497668929703</v>
      </c>
      <c r="J1115" s="26">
        <f>Table1689106[[#This Row],[Mean Value]]-($W$2)</f>
        <v>3.467462940289348</v>
      </c>
      <c r="K1115" s="8">
        <f>Table1689106[[#This Row],[Mean Value]]+$X$2</f>
        <v>3.5671964735438761</v>
      </c>
      <c r="L1115" s="9">
        <f>Table1689106[[#This Row],[Mean Value]]-$X$2</f>
        <v>3.4475162336384422</v>
      </c>
      <c r="M1115" s="23" t="str">
        <f t="array" ref="M1115">IF(OR(D1115&lt;$AF$2, D1115&gt;$AE$2), "Yes", "No")</f>
        <v>No</v>
      </c>
      <c r="N1115" s="3"/>
      <c r="O1115" s="3" t="b">
        <f>AND(Table1689106[[#This Row],[Measured Value]]&gt;Table1689106[[#This Row],[Mean Value]],D1114&gt;E1114,D1113&gt;E1113,D1112&gt;E1112,D1111&gt;E1111,D1110&gt;E1110,D1109&gt;E1109,D1108&gt;E1108)</f>
        <v>0</v>
      </c>
      <c r="P1115" s="3" t="b">
        <f>AND(Table1689106[[#This Row],[Measured Value]]&lt;Table1689106[[#This Row],[Mean Value]],D1114&lt;E1114,D1113&lt;E1113,D1112&lt;E1112,D1111&lt;E1111,D1110&lt;E1110,D1109&lt;E1109,D1108&lt;E1108)</f>
        <v>0</v>
      </c>
      <c r="Q1115" s="3" t="b">
        <f>AND(Table1689106[[#This Row],[Measured Value]]&gt;E1114,E1114&gt;E1113,E1113&gt;E1112,E1112&gt;E1111,E1111&gt;E1110)</f>
        <v>0</v>
      </c>
      <c r="R1115" s="3" t="b">
        <f>AND(Table1689106[[#This Row],[Measured Value]]&lt;E1114,E1114&lt;E1113,E1113&lt;E1112,E1112&lt;E1111,E1111&lt;E1110)</f>
        <v>0</v>
      </c>
      <c r="S1115" s="3" t="b">
        <f>AND(Table1689106[[#This Row],[Measured Value]]&gt;E1114,E1114&lt;E1113,E1113&gt;E1112,E1112&lt;E1111,E1111&gt;E1110,E1110&lt;E1109,E1109&gt;E1108,E1108&lt;E1107,E1107&gt;E1106,E1106&lt;E1105,E1105&gt;E1104,E1104&lt;E1103,E1103&gt;E1102)</f>
        <v>0</v>
      </c>
      <c r="T1115" s="3" t="b">
        <f>AND(Table1689106[[#This Row],[Measured Value]]&lt;F1114,F1114&gt;F1113,F1113&lt;F1112,F1112&gt;F1111,F1111&lt;F1110,F1110&gt;F1109,F1109&lt;F1108,F1108&gt;F1107,F1107&lt;F1106,F1106&gt;F1105,F1105&lt;F1104,F1104&gt;F1103,F1103&lt;F1102)</f>
        <v>0</v>
      </c>
    </row>
    <row r="1116" spans="1:20" x14ac:dyDescent="0.25">
      <c r="A1116" s="2">
        <v>43418</v>
      </c>
      <c r="B1116" s="17">
        <v>1300</v>
      </c>
      <c r="C1116" s="21" t="s">
        <v>30</v>
      </c>
      <c r="D1116" s="25">
        <v>3.51</v>
      </c>
      <c r="E1116" s="22">
        <f>'[1]pH meter #2__083118AM'!$O$2</f>
        <v>3.5073563535911592</v>
      </c>
      <c r="F11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43418.541666666664</v>
      </c>
      <c r="G1116" s="6">
        <f>Table1689106[[#This Row],[Mean Value]]+$V$2</f>
        <v>3.527303060242065</v>
      </c>
      <c r="H1116" s="6">
        <f>Table1689106[[#This Row],[Mean Value]]-$V$2</f>
        <v>3.4874096469402533</v>
      </c>
      <c r="I1116" s="26">
        <f>Table1689106[[#This Row],[Mean Value]]+$W$2</f>
        <v>3.5472497668929703</v>
      </c>
      <c r="J1116" s="26">
        <f>Table1689106[[#This Row],[Mean Value]]-($W$2)</f>
        <v>3.467462940289348</v>
      </c>
      <c r="K1116" s="8">
        <f>Table1689106[[#This Row],[Mean Value]]+$X$2</f>
        <v>3.5671964735438761</v>
      </c>
      <c r="L1116" s="9">
        <f>Table1689106[[#This Row],[Mean Value]]-$X$2</f>
        <v>3.4475162336384422</v>
      </c>
      <c r="M1116" s="23" t="str">
        <f t="array" ref="M1116">IF(OR(D1116&lt;$AF$2, D1116&gt;$AE$2), "Yes", "No")</f>
        <v>No</v>
      </c>
      <c r="N1116" s="3"/>
      <c r="O1116" s="3" t="b">
        <f>AND(Table1689106[[#This Row],[Measured Value]]&gt;Table1689106[[#This Row],[Mean Value]],D1115&gt;E1115,D1114&gt;E1114,D1113&gt;E1113,D1112&gt;E1112,D1111&gt;E1111,D1110&gt;E1110,D1109&gt;E1109)</f>
        <v>0</v>
      </c>
      <c r="P1116" s="3" t="b">
        <f>AND(Table1689106[[#This Row],[Measured Value]]&lt;Table1689106[[#This Row],[Mean Value]],D1115&lt;E1115,D1114&lt;E1114,D1113&lt;E1113,D1112&lt;E1112,D1111&lt;E1111,D1110&lt;E1110,D1109&lt;E1109)</f>
        <v>0</v>
      </c>
      <c r="Q1116" s="3" t="b">
        <f>AND(Table1689106[[#This Row],[Measured Value]]&gt;E1115,E1115&gt;E1114,E1114&gt;E1113,E1113&gt;E1112,E1112&gt;E1111)</f>
        <v>0</v>
      </c>
      <c r="R1116" s="3" t="b">
        <f>AND(Table1689106[[#This Row],[Measured Value]]&lt;E1115,E1115&lt;E1114,E1114&lt;E1113,E1113&lt;E1112,E1112&lt;E1111)</f>
        <v>0</v>
      </c>
      <c r="S1116" s="3" t="b">
        <f>AND(Table1689106[[#This Row],[Measured Value]]&gt;E1115,E1115&lt;E1114,E1114&gt;E1113,E1113&lt;E1112,E1112&gt;E1111,E1111&lt;E1110,E1110&gt;E1109,E1109&lt;E1108,E1108&gt;E1107,E1107&lt;E1106,E1106&gt;E1105,E1105&lt;E1104,E1104&gt;E1103)</f>
        <v>0</v>
      </c>
      <c r="T1116" s="3" t="b">
        <f>AND(Table1689106[[#This Row],[Measured Value]]&lt;F1115,F1115&gt;F1114,F1114&lt;F1113,F1113&gt;F1112,F1112&lt;F1111,F1111&gt;F1110,F1110&lt;F1109,F1109&gt;F1108,F1108&lt;F1107,F1107&gt;F1106,F1106&lt;F1105,F1105&gt;F1104,F1104&lt;F1103)</f>
        <v>0</v>
      </c>
    </row>
    <row r="1117" spans="1:20" x14ac:dyDescent="0.25">
      <c r="A1117" s="2">
        <v>43418</v>
      </c>
      <c r="B1117" s="17">
        <v>1315</v>
      </c>
      <c r="C1117" s="21" t="s">
        <v>30</v>
      </c>
      <c r="D1117" s="25">
        <v>3.53</v>
      </c>
      <c r="E1117" s="22">
        <f>'[1]pH meter #2__083118AM'!$O$2</f>
        <v>3.5073563535911592</v>
      </c>
      <c r="F11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43418.552083333336</v>
      </c>
      <c r="G1117" s="6">
        <f>Table1689106[[#This Row],[Mean Value]]+$V$2</f>
        <v>3.527303060242065</v>
      </c>
      <c r="H1117" s="6">
        <f>Table1689106[[#This Row],[Mean Value]]-$V$2</f>
        <v>3.4874096469402533</v>
      </c>
      <c r="I1117" s="26">
        <f>Table1689106[[#This Row],[Mean Value]]+$W$2</f>
        <v>3.5472497668929703</v>
      </c>
      <c r="J1117" s="26">
        <f>Table1689106[[#This Row],[Mean Value]]-($W$2)</f>
        <v>3.467462940289348</v>
      </c>
      <c r="K1117" s="8">
        <f>Table1689106[[#This Row],[Mean Value]]+$X$2</f>
        <v>3.5671964735438761</v>
      </c>
      <c r="L1117" s="9">
        <f>Table1689106[[#This Row],[Mean Value]]-$X$2</f>
        <v>3.4475162336384422</v>
      </c>
      <c r="M1117" s="23" t="str">
        <f t="array" ref="M1117">IF(OR(D1117&lt;$AF$2, D1117&gt;$AE$2), "Yes", "No")</f>
        <v>No</v>
      </c>
      <c r="N1117" s="3"/>
      <c r="O1117" s="3" t="b">
        <f>AND(Table1689106[[#This Row],[Measured Value]]&gt;Table1689106[[#This Row],[Mean Value]],D1116&gt;E1116,D1115&gt;E1115,D1114&gt;E1114,D1113&gt;E1113,D1112&gt;E1112,D1111&gt;E1111,D1110&gt;E1110)</f>
        <v>0</v>
      </c>
      <c r="P1117" s="3" t="b">
        <f>AND(Table1689106[[#This Row],[Measured Value]]&lt;Table1689106[[#This Row],[Mean Value]],D1116&lt;E1116,D1115&lt;E1115,D1114&lt;E1114,D1113&lt;E1113,D1112&lt;E1112,D1111&lt;E1111,D1110&lt;E1110)</f>
        <v>0</v>
      </c>
      <c r="Q1117" s="3" t="b">
        <f>AND(Table1689106[[#This Row],[Measured Value]]&gt;E1116,E1116&gt;E1115,E1115&gt;E1114,E1114&gt;E1113,E1113&gt;E1112)</f>
        <v>0</v>
      </c>
      <c r="R1117" s="3" t="b">
        <f>AND(Table1689106[[#This Row],[Measured Value]]&lt;E1116,E1116&lt;E1115,E1115&lt;E1114,E1114&lt;E1113,E1113&lt;E1112)</f>
        <v>0</v>
      </c>
      <c r="S1117" s="3" t="b">
        <f>AND(Table1689106[[#This Row],[Measured Value]]&gt;E1116,E1116&lt;E1115,E1115&gt;E1114,E1114&lt;E1113,E1113&gt;E1112,E1112&lt;E1111,E1111&gt;E1110,E1110&lt;E1109,E1109&gt;E1108,E1108&lt;E1107,E1107&gt;E1106,E1106&lt;E1105,E1105&gt;E1104)</f>
        <v>0</v>
      </c>
      <c r="T1117" s="3" t="b">
        <f>AND(Table1689106[[#This Row],[Measured Value]]&lt;F1116,F1116&gt;F1115,F1115&lt;F1114,F1114&gt;F1113,F1113&lt;F1112,F1112&gt;F1111,F1111&lt;F1110,F1110&gt;F1109,F1109&lt;F1108,F1108&gt;F1107,F1107&lt;F1106,F1106&gt;F1105,F1105&lt;F1104)</f>
        <v>0</v>
      </c>
    </row>
    <row r="1118" spans="1:20" x14ac:dyDescent="0.25">
      <c r="A1118" s="2">
        <v>43418</v>
      </c>
      <c r="B1118" s="17">
        <v>1353</v>
      </c>
      <c r="C1118" s="21" t="s">
        <v>26</v>
      </c>
      <c r="D1118" s="25">
        <v>3.52</v>
      </c>
      <c r="E1118" s="22">
        <f>'[1]pH meter #2__083118AM'!$O$2</f>
        <v>3.5073563535911592</v>
      </c>
      <c r="F11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43418.578472222223</v>
      </c>
      <c r="G1118" s="6">
        <f>Table1689106[[#This Row],[Mean Value]]+$V$2</f>
        <v>3.527303060242065</v>
      </c>
      <c r="H1118" s="6">
        <f>Table1689106[[#This Row],[Mean Value]]-$V$2</f>
        <v>3.4874096469402533</v>
      </c>
      <c r="I1118" s="26">
        <f>Table1689106[[#This Row],[Mean Value]]+$W$2</f>
        <v>3.5472497668929703</v>
      </c>
      <c r="J1118" s="26">
        <f>Table1689106[[#This Row],[Mean Value]]-($W$2)</f>
        <v>3.467462940289348</v>
      </c>
      <c r="K1118" s="8">
        <f>Table1689106[[#This Row],[Mean Value]]+$X$2</f>
        <v>3.5671964735438761</v>
      </c>
      <c r="L1118" s="9">
        <f>Table1689106[[#This Row],[Mean Value]]-$X$2</f>
        <v>3.4475162336384422</v>
      </c>
      <c r="M1118" s="23" t="str">
        <f t="array" ref="M1118">IF(OR(D1118&lt;$AF$2, D1118&gt;$AE$2), "Yes", "No")</f>
        <v>No</v>
      </c>
      <c r="N1118" s="3"/>
      <c r="O1118" s="3" t="b">
        <f>AND(Table1689106[[#This Row],[Measured Value]]&gt;Table1689106[[#This Row],[Mean Value]],D1117&gt;E1117,D1116&gt;E1116,D1115&gt;E1115,D1114&gt;E1114,D1113&gt;E1113,D1112&gt;E1112,D1111&gt;E1111)</f>
        <v>0</v>
      </c>
      <c r="P1118" s="3" t="b">
        <f>AND(Table1689106[[#This Row],[Measured Value]]&lt;Table1689106[[#This Row],[Mean Value]],D1117&lt;E1117,D1116&lt;E1116,D1115&lt;E1115,D1114&lt;E1114,D1113&lt;E1113,D1112&lt;E1112,D1111&lt;E1111)</f>
        <v>0</v>
      </c>
      <c r="Q1118" s="3" t="b">
        <f>AND(Table1689106[[#This Row],[Measured Value]]&gt;E1117,E1117&gt;E1116,E1116&gt;E1115,E1115&gt;E1114,E1114&gt;E1113)</f>
        <v>0</v>
      </c>
      <c r="R1118" s="3" t="b">
        <f>AND(Table1689106[[#This Row],[Measured Value]]&lt;E1117,E1117&lt;E1116,E1116&lt;E1115,E1115&lt;E1114,E1114&lt;E1113)</f>
        <v>0</v>
      </c>
      <c r="S1118" s="3" t="b">
        <f>AND(Table1689106[[#This Row],[Measured Value]]&gt;E1117,E1117&lt;E1116,E1116&gt;E1115,E1115&lt;E1114,E1114&gt;E1113,E1113&lt;E1112,E1112&gt;E1111,E1111&lt;E1110,E1110&gt;E1109,E1109&lt;E1108,E1108&gt;E1107,E1107&lt;E1106,E1106&gt;E1105)</f>
        <v>0</v>
      </c>
      <c r="T1118" s="3" t="b">
        <f>AND(Table1689106[[#This Row],[Measured Value]]&lt;F1117,F1117&gt;F1116,F1116&lt;F1115,F1115&gt;F1114,F1114&lt;F1113,F1113&gt;F1112,F1112&lt;F1111,F1111&gt;F1110,F1110&lt;F1109,F1109&gt;F1108,F1108&lt;F1107,F1107&gt;F1106,F1106&lt;F1105)</f>
        <v>0</v>
      </c>
    </row>
    <row r="1119" spans="1:20" x14ac:dyDescent="0.25">
      <c r="A1119" s="2">
        <v>43418</v>
      </c>
      <c r="B1119" s="17">
        <v>1515</v>
      </c>
      <c r="C1119" s="21" t="s">
        <v>41</v>
      </c>
      <c r="D1119" s="25">
        <v>3.52</v>
      </c>
      <c r="E1119" s="22">
        <f>'[1]pH meter #2__083118AM'!$O$2</f>
        <v>3.5073563535911592</v>
      </c>
      <c r="F11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43418.635416666664</v>
      </c>
      <c r="G1119" s="6">
        <f>Table1689106[[#This Row],[Mean Value]]+$V$2</f>
        <v>3.527303060242065</v>
      </c>
      <c r="H1119" s="6">
        <f>Table1689106[[#This Row],[Mean Value]]-$V$2</f>
        <v>3.4874096469402533</v>
      </c>
      <c r="I1119" s="26">
        <f>Table1689106[[#This Row],[Mean Value]]+$W$2</f>
        <v>3.5472497668929703</v>
      </c>
      <c r="J1119" s="26">
        <f>Table1689106[[#This Row],[Mean Value]]-($W$2)</f>
        <v>3.467462940289348</v>
      </c>
      <c r="K1119" s="8">
        <f>Table1689106[[#This Row],[Mean Value]]+$X$2</f>
        <v>3.5671964735438761</v>
      </c>
      <c r="L1119" s="9">
        <f>Table1689106[[#This Row],[Mean Value]]-$X$2</f>
        <v>3.4475162336384422</v>
      </c>
      <c r="M1119" s="23" t="str">
        <f t="array" ref="M1119">IF(OR(D1119&lt;$AF$2, D1119&gt;$AE$2), "Yes", "No")</f>
        <v>No</v>
      </c>
      <c r="N1119" s="3"/>
      <c r="O1119" s="3" t="b">
        <f>AND(Table1689106[[#This Row],[Measured Value]]&gt;Table1689106[[#This Row],[Mean Value]],D1118&gt;E1118,D1117&gt;E1117,D1116&gt;E1116,D1115&gt;E1115,D1114&gt;E1114,D1113&gt;E1113,D1112&gt;E1112)</f>
        <v>0</v>
      </c>
      <c r="P1119" s="3" t="b">
        <f>AND(Table1689106[[#This Row],[Measured Value]]&lt;Table1689106[[#This Row],[Mean Value]],D1118&lt;E1118,D1117&lt;E1117,D1116&lt;E1116,D1115&lt;E1115,D1114&lt;E1114,D1113&lt;E1113,D1112&lt;E1112)</f>
        <v>0</v>
      </c>
      <c r="Q1119" s="3" t="b">
        <f>AND(Table1689106[[#This Row],[Measured Value]]&gt;E1118,E1118&gt;E1117,E1117&gt;E1116,E1116&gt;E1115,E1115&gt;E1114)</f>
        <v>0</v>
      </c>
      <c r="R1119" s="3" t="b">
        <f>AND(Table1689106[[#This Row],[Measured Value]]&lt;E1118,E1118&lt;E1117,E1117&lt;E1116,E1116&lt;E1115,E1115&lt;E1114)</f>
        <v>0</v>
      </c>
      <c r="S1119" s="3" t="b">
        <f>AND(Table1689106[[#This Row],[Measured Value]]&gt;E1118,E1118&lt;E1117,E1117&gt;E1116,E1116&lt;E1115,E1115&gt;E1114,E1114&lt;E1113,E1113&gt;E1112,E1112&lt;E1111,E1111&gt;E1110,E1110&lt;E1109,E1109&gt;E1108,E1108&lt;E1107,E1107&gt;E1106)</f>
        <v>0</v>
      </c>
      <c r="T1119" s="3" t="b">
        <f>AND(Table1689106[[#This Row],[Measured Value]]&lt;F1118,F1118&gt;F1117,F1117&lt;F1116,F1116&gt;F1115,F1115&lt;F1114,F1114&gt;F1113,F1113&lt;F1112,F1112&gt;F1111,F1111&lt;F1110,F1110&gt;F1109,F1109&lt;F1108,F1108&gt;F1107,F1107&lt;F1106)</f>
        <v>0</v>
      </c>
    </row>
    <row r="1120" spans="1:20" x14ac:dyDescent="0.25">
      <c r="A1120" s="2">
        <v>43418</v>
      </c>
      <c r="B1120" s="17">
        <v>1543</v>
      </c>
      <c r="C1120" s="21" t="s">
        <v>34</v>
      </c>
      <c r="D1120" s="25">
        <v>3.53</v>
      </c>
      <c r="E1120" s="22">
        <f>'[1]pH meter #2__083118AM'!$O$2</f>
        <v>3.5073563535911592</v>
      </c>
      <c r="F11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43418.654861111114</v>
      </c>
      <c r="G1120" s="6">
        <f>Table1689106[[#This Row],[Mean Value]]+$V$2</f>
        <v>3.527303060242065</v>
      </c>
      <c r="H1120" s="6">
        <f>Table1689106[[#This Row],[Mean Value]]-$V$2</f>
        <v>3.4874096469402533</v>
      </c>
      <c r="I1120" s="26">
        <f>Table1689106[[#This Row],[Mean Value]]+$W$2</f>
        <v>3.5472497668929703</v>
      </c>
      <c r="J1120" s="26">
        <f>Table1689106[[#This Row],[Mean Value]]-($W$2)</f>
        <v>3.467462940289348</v>
      </c>
      <c r="K1120" s="8">
        <f>Table1689106[[#This Row],[Mean Value]]+$X$2</f>
        <v>3.5671964735438761</v>
      </c>
      <c r="L1120" s="9">
        <f>Table1689106[[#This Row],[Mean Value]]-$X$2</f>
        <v>3.4475162336384422</v>
      </c>
      <c r="M1120" s="23" t="str">
        <f t="array" ref="M1120">IF(OR(D1120&lt;$AF$2, D1120&gt;$AE$2), "Yes", "No")</f>
        <v>No</v>
      </c>
      <c r="N1120" s="3"/>
      <c r="O1120" s="3" t="b">
        <f>AND(Table1689106[[#This Row],[Measured Value]]&gt;Table1689106[[#This Row],[Mean Value]],D1119&gt;E1119,D1118&gt;E1118,D1117&gt;E1117,D1116&gt;E1116,D1115&gt;E1115,D1114&gt;E1114,D1113&gt;E1113)</f>
        <v>0</v>
      </c>
      <c r="P1120" s="3" t="b">
        <f>AND(Table1689106[[#This Row],[Measured Value]]&lt;Table1689106[[#This Row],[Mean Value]],D1119&lt;E1119,D1118&lt;E1118,D1117&lt;E1117,D1116&lt;E1116,D1115&lt;E1115,D1114&lt;E1114,D1113&lt;E1113)</f>
        <v>0</v>
      </c>
      <c r="Q1120" s="3" t="b">
        <f>AND(Table1689106[[#This Row],[Measured Value]]&gt;E1119,E1119&gt;E1118,E1118&gt;E1117,E1117&gt;E1116,E1116&gt;E1115)</f>
        <v>0</v>
      </c>
      <c r="R1120" s="3" t="b">
        <f>AND(Table1689106[[#This Row],[Measured Value]]&lt;E1119,E1119&lt;E1118,E1118&lt;E1117,E1117&lt;E1116,E1116&lt;E1115)</f>
        <v>0</v>
      </c>
      <c r="S1120" s="3" t="b">
        <f>AND(Table1689106[[#This Row],[Measured Value]]&gt;E1119,E1119&lt;E1118,E1118&gt;E1117,E1117&lt;E1116,E1116&gt;E1115,E1115&lt;E1114,E1114&gt;E1113,E1113&lt;E1112,E1112&gt;E1111,E1111&lt;E1110,E1110&gt;E1109,E1109&lt;E1108,E1108&gt;E1107)</f>
        <v>0</v>
      </c>
      <c r="T1120" s="3" t="b">
        <f>AND(Table1689106[[#This Row],[Measured Value]]&lt;F1119,F1119&gt;F1118,F1118&lt;F1117,F1117&gt;F1116,F1116&lt;F1115,F1115&gt;F1114,F1114&lt;F1113,F1113&gt;F1112,F1112&lt;F1111,F1111&gt;F1110,F1110&lt;F1109,F1109&gt;F1108,F1108&lt;F1107)</f>
        <v>0</v>
      </c>
    </row>
    <row r="1121" spans="1:20" x14ac:dyDescent="0.25">
      <c r="A1121" s="2">
        <v>43418</v>
      </c>
      <c r="B1121" s="17">
        <v>1643</v>
      </c>
      <c r="C1121" s="21" t="s">
        <v>27</v>
      </c>
      <c r="D1121" s="25">
        <v>3.51</v>
      </c>
      <c r="E1121" s="22">
        <f>'[1]pH meter #2__083118AM'!$O$2</f>
        <v>3.5073563535911592</v>
      </c>
      <c r="F11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43418.696527777778</v>
      </c>
      <c r="G1121" s="6">
        <f>Table1689106[[#This Row],[Mean Value]]+$V$2</f>
        <v>3.527303060242065</v>
      </c>
      <c r="H1121" s="6">
        <f>Table1689106[[#This Row],[Mean Value]]-$V$2</f>
        <v>3.4874096469402533</v>
      </c>
      <c r="I1121" s="26">
        <f>Table1689106[[#This Row],[Mean Value]]+$W$2</f>
        <v>3.5472497668929703</v>
      </c>
      <c r="J1121" s="26">
        <f>Table1689106[[#This Row],[Mean Value]]-($W$2)</f>
        <v>3.467462940289348</v>
      </c>
      <c r="K1121" s="8">
        <f>Table1689106[[#This Row],[Mean Value]]+$X$2</f>
        <v>3.5671964735438761</v>
      </c>
      <c r="L1121" s="9">
        <f>Table1689106[[#This Row],[Mean Value]]-$X$2</f>
        <v>3.4475162336384422</v>
      </c>
      <c r="M1121" s="23" t="str">
        <f t="array" ref="M1121">IF(OR(D1121&lt;$AF$2, D1121&gt;$AE$2), "Yes", "No")</f>
        <v>No</v>
      </c>
      <c r="N1121" s="3"/>
      <c r="O1121" s="3" t="b">
        <f>AND(Table1689106[[#This Row],[Measured Value]]&gt;Table1689106[[#This Row],[Mean Value]],D1120&gt;E1120,D1119&gt;E1119,D1118&gt;E1118,D1117&gt;E1117,D1116&gt;E1116,D1115&gt;E1115,D1114&gt;E1114)</f>
        <v>1</v>
      </c>
      <c r="P1121" s="3" t="b">
        <f>AND(Table1689106[[#This Row],[Measured Value]]&lt;Table1689106[[#This Row],[Mean Value]],D1120&lt;E1120,D1119&lt;E1119,D1118&lt;E1118,D1117&lt;E1117,D1116&lt;E1116,D1115&lt;E1115,D1114&lt;E1114)</f>
        <v>0</v>
      </c>
      <c r="Q1121" s="3" t="b">
        <f>AND(Table1689106[[#This Row],[Measured Value]]&gt;E1120,E1120&gt;E1119,E1119&gt;E1118,E1118&gt;E1117,E1117&gt;E1116)</f>
        <v>0</v>
      </c>
      <c r="R1121" s="3" t="b">
        <f>AND(Table1689106[[#This Row],[Measured Value]]&lt;E1120,E1120&lt;E1119,E1119&lt;E1118,E1118&lt;E1117,E1117&lt;E1116)</f>
        <v>0</v>
      </c>
      <c r="S1121" s="3" t="b">
        <f>AND(Table1689106[[#This Row],[Measured Value]]&gt;E1120,E1120&lt;E1119,E1119&gt;E1118,E1118&lt;E1117,E1117&gt;E1116,E1116&lt;E1115,E1115&gt;E1114,E1114&lt;E1113,E1113&gt;E1112,E1112&lt;E1111,E1111&gt;E1110,E1110&lt;E1109,E1109&gt;E1108)</f>
        <v>0</v>
      </c>
      <c r="T1121" s="3" t="b">
        <f>AND(Table1689106[[#This Row],[Measured Value]]&lt;F1120,F1120&gt;F1119,F1119&lt;F1118,F1118&gt;F1117,F1117&lt;F1116,F1116&gt;F1115,F1115&lt;F1114,F1114&gt;F1113,F1113&lt;F1112,F1112&gt;F1111,F1111&lt;F1110,F1110&gt;F1109,F1109&lt;F1108)</f>
        <v>0</v>
      </c>
    </row>
    <row r="1047889" spans="7:7" x14ac:dyDescent="0.25">
      <c r="G1047889" s="10">
        <f>W2</f>
        <v>3.989341330181128E-2</v>
      </c>
    </row>
  </sheetData>
  <conditionalFormatting sqref="D2:D1121">
    <cfRule type="cellIs" dxfId="26" priority="8" operator="notBetween">
      <formula>$U$2-$X$2</formula>
      <formula>$U$2+$X$2</formula>
    </cfRule>
  </conditionalFormatting>
  <conditionalFormatting sqref="D1075">
    <cfRule type="containsText" dxfId="25" priority="3" operator="containsText" text="LCS">
      <formula>NOT(ISERROR(SEARCH("LCS",D1075)))</formula>
    </cfRule>
    <cfRule type="containsBlanks" dxfId="24" priority="4">
      <formula>LEN(TRIM(D1075))=0</formula>
    </cfRule>
    <cfRule type="cellIs" dxfId="23" priority="5" operator="notBetween">
      <formula>$U$2-$X$2</formula>
      <formula>$U$2+$X$2</formula>
    </cfRule>
  </conditionalFormatting>
  <conditionalFormatting sqref="Q1:T1048576">
    <cfRule type="cellIs" dxfId="22" priority="2" operator="equal">
      <formula>TRUE</formula>
    </cfRule>
  </conditionalFormatting>
  <conditionalFormatting sqref="O9:P1121">
    <cfRule type="cellIs" dxfId="21" priority="1" operator="equal">
      <formula>TRUE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10" zoomScale="55" zoomScaleNormal="55" workbookViewId="0">
      <selection activeCell="AP49" sqref="AP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 meter #1__083118AM</vt:lpstr>
      <vt:lpstr>Chart</vt:lpstr>
    </vt:vector>
  </TitlesOfParts>
  <Company>Trinchero Family Estates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amottier</dc:creator>
  <cp:lastModifiedBy>amottier</cp:lastModifiedBy>
  <cp:lastPrinted>2016-01-12T19:23:29Z</cp:lastPrinted>
  <dcterms:created xsi:type="dcterms:W3CDTF">2013-08-12T15:32:05Z</dcterms:created>
  <dcterms:modified xsi:type="dcterms:W3CDTF">2019-01-16T18:58:17Z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643580486</vt:i4>
  </property>
  <property fmtid="{D5CDD505-2E9C-101B-9397-08002B2CF9AE}" pid="3" name="_NewReviewCycle">
    <vt:lpwstr/>
  </property>
  <property fmtid="{D5CDD505-2E9C-101B-9397-08002B2CF9AE}" pid="4" name="_EmailSubject">
    <vt:lpwstr>excel control chart template</vt:lpwstr>
  </property>
  <property fmtid="{D5CDD505-2E9C-101B-9397-08002B2CF9AE}" pid="5" name="_AuthorEmail">
    <vt:lpwstr>amottier@tfewines.com</vt:lpwstr>
  </property>
  <property fmtid="{D5CDD505-2E9C-101B-9397-08002B2CF9AE}" pid="6" name="_AuthorEmailDisplayName">
    <vt:lpwstr>Andre Mottier</vt:lpwstr>
  </property>
  <property fmtid="{D5CDD505-2E9C-101B-9397-08002B2CF9AE}" pid="7" name="_ReviewingToolsShownOnce">
    <vt:lpwstr/>
  </property>
</Properties>
</file>