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hv\Google Drive\Monash\PhD\Models\LinePlanningModel\"/>
    </mc:Choice>
  </mc:AlternateContent>
  <bookViews>
    <workbookView xWindow="0" yWindow="0" windowWidth="25200" windowHeight="11460"/>
  </bookViews>
  <sheets>
    <sheet name="LinePlanningInpu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N11" i="1"/>
  <c r="J11" i="1"/>
  <c r="I10" i="1"/>
  <c r="I11" i="1"/>
  <c r="H9" i="1"/>
  <c r="H10" i="1"/>
  <c r="H11" i="1"/>
  <c r="G8" i="1"/>
  <c r="G9" i="1"/>
  <c r="G10" i="1"/>
  <c r="G11" i="1"/>
  <c r="F7" i="1"/>
  <c r="F8" i="1"/>
  <c r="F9" i="1"/>
  <c r="F10" i="1"/>
  <c r="F11" i="1"/>
  <c r="E6" i="1"/>
  <c r="E7" i="1"/>
  <c r="E8" i="1"/>
  <c r="E9" i="1"/>
  <c r="E10" i="1"/>
  <c r="E11" i="1"/>
  <c r="D5" i="1"/>
  <c r="D6" i="1"/>
  <c r="D7" i="1"/>
  <c r="D8" i="1"/>
  <c r="D9" i="1"/>
  <c r="D10" i="1"/>
  <c r="D11" i="1"/>
  <c r="D12" i="1"/>
  <c r="E12" i="1"/>
  <c r="F12" i="1"/>
  <c r="G12" i="1"/>
  <c r="H12" i="1"/>
  <c r="I12" i="1"/>
  <c r="J12" i="1"/>
  <c r="K12" i="1"/>
  <c r="C5" i="1"/>
  <c r="C6" i="1"/>
  <c r="C7" i="1"/>
  <c r="C8" i="1"/>
  <c r="C9" i="1"/>
  <c r="C10" i="1"/>
  <c r="C11" i="1"/>
  <c r="C12" i="1"/>
  <c r="C4" i="1"/>
  <c r="C30" i="1"/>
  <c r="C31" i="1"/>
  <c r="D31" i="1"/>
  <c r="C32" i="1"/>
  <c r="D32" i="1"/>
  <c r="E32" i="1"/>
  <c r="C33" i="1"/>
  <c r="D33" i="1"/>
  <c r="E33" i="1"/>
  <c r="F33" i="1"/>
  <c r="C34" i="1"/>
  <c r="D34" i="1"/>
  <c r="E34" i="1"/>
  <c r="F34" i="1"/>
  <c r="G34" i="1"/>
  <c r="C35" i="1"/>
  <c r="D35" i="1"/>
  <c r="E35" i="1"/>
  <c r="F35" i="1"/>
  <c r="G35" i="1"/>
  <c r="H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L39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H23" i="1"/>
  <c r="G23" i="1"/>
  <c r="F23" i="1"/>
  <c r="E23" i="1"/>
  <c r="D23" i="1"/>
  <c r="C23" i="1"/>
  <c r="G22" i="1"/>
  <c r="F22" i="1"/>
  <c r="E22" i="1"/>
  <c r="D22" i="1"/>
  <c r="C22" i="1"/>
  <c r="F21" i="1"/>
  <c r="E21" i="1"/>
  <c r="D21" i="1"/>
  <c r="C21" i="1"/>
  <c r="E20" i="1"/>
  <c r="D20" i="1"/>
  <c r="C20" i="1"/>
  <c r="D19" i="1"/>
  <c r="C19" i="1"/>
  <c r="C18" i="1"/>
  <c r="M12" i="1" l="1"/>
  <c r="P4" i="1"/>
  <c r="P5" i="1"/>
  <c r="P6" i="1"/>
  <c r="P7" i="1"/>
  <c r="P8" i="1"/>
  <c r="P9" i="1"/>
  <c r="P10" i="1"/>
  <c r="P11" i="1"/>
  <c r="P3" i="1"/>
  <c r="AF19" i="1"/>
  <c r="X19" i="1"/>
  <c r="Y19" i="1"/>
  <c r="Z19" i="1"/>
  <c r="AA19" i="1"/>
  <c r="AB19" i="1"/>
  <c r="AC19" i="1"/>
  <c r="AD19" i="1"/>
  <c r="AE19" i="1"/>
  <c r="W19" i="1"/>
  <c r="AF17" i="1"/>
  <c r="W16" i="1"/>
  <c r="Y16" i="1"/>
  <c r="Z16" i="1"/>
  <c r="AA16" i="1"/>
  <c r="AB16" i="1"/>
  <c r="AC16" i="1"/>
  <c r="AD16" i="1"/>
  <c r="AE16" i="1"/>
  <c r="AF16" i="1"/>
  <c r="X16" i="1"/>
  <c r="AA4" i="1"/>
  <c r="AA5" i="1"/>
  <c r="AA6" i="1"/>
  <c r="AA7" i="1"/>
  <c r="AA8" i="1"/>
  <c r="AA9" i="1"/>
  <c r="AA10" i="1"/>
  <c r="AA11" i="1"/>
  <c r="AA12" i="1"/>
  <c r="AA3" i="1"/>
  <c r="Z4" i="1"/>
  <c r="Z5" i="1"/>
  <c r="Z6" i="1"/>
  <c r="Z7" i="1"/>
  <c r="Z8" i="1"/>
  <c r="Z9" i="1"/>
  <c r="Z10" i="1"/>
  <c r="L14" i="1" s="1"/>
  <c r="Z11" i="1"/>
  <c r="AE18" i="1" s="1"/>
  <c r="Z12" i="1"/>
  <c r="AF18" i="1" s="1"/>
  <c r="Z3" i="1"/>
  <c r="Y4" i="1"/>
  <c r="Y5" i="1"/>
  <c r="Y6" i="1"/>
  <c r="Y7" i="1"/>
  <c r="Y8" i="1"/>
  <c r="Y9" i="1"/>
  <c r="Y10" i="1"/>
  <c r="Y11" i="1"/>
  <c r="Y12" i="1"/>
  <c r="Y3" i="1"/>
  <c r="X4" i="1"/>
  <c r="X5" i="1"/>
  <c r="X6" i="1"/>
  <c r="X7" i="1"/>
  <c r="X8" i="1"/>
  <c r="X9" i="1"/>
  <c r="X10" i="1"/>
  <c r="X11" i="1"/>
  <c r="X12" i="1"/>
  <c r="X3" i="1"/>
  <c r="R3" i="1"/>
  <c r="W17" i="1" s="1"/>
  <c r="R4" i="1"/>
  <c r="X17" i="1" s="1"/>
  <c r="R5" i="1"/>
  <c r="Y17" i="1" s="1"/>
  <c r="R6" i="1"/>
  <c r="Z17" i="1" s="1"/>
  <c r="R7" i="1"/>
  <c r="AA17" i="1" s="1"/>
  <c r="R8" i="1"/>
  <c r="AB17" i="1" s="1"/>
  <c r="R9" i="1"/>
  <c r="AC17" i="1" s="1"/>
  <c r="R10" i="1"/>
  <c r="L10" i="1" s="1"/>
  <c r="R11" i="1"/>
  <c r="AE17" i="1" s="1"/>
  <c r="Q13" i="1"/>
  <c r="S13" i="1"/>
  <c r="S7" i="1" s="1"/>
  <c r="S10" i="1" l="1"/>
  <c r="S6" i="1"/>
  <c r="L8" i="1"/>
  <c r="F4" i="1"/>
  <c r="AD17" i="1"/>
  <c r="S9" i="1"/>
  <c r="S5" i="1"/>
  <c r="K7" i="1"/>
  <c r="S12" i="1"/>
  <c r="S8" i="1"/>
  <c r="S4" i="1"/>
  <c r="G6" i="1"/>
  <c r="S11" i="1"/>
  <c r="E3" i="1"/>
  <c r="J9" i="1"/>
  <c r="M9" i="1" s="1"/>
  <c r="H5" i="1"/>
  <c r="K5" i="1"/>
  <c r="J5" i="1"/>
  <c r="K3" i="1"/>
  <c r="K10" i="1"/>
  <c r="M10" i="1" s="1"/>
  <c r="H3" i="1"/>
  <c r="L7" i="1"/>
  <c r="J7" i="1"/>
  <c r="L6" i="1"/>
  <c r="J6" i="1"/>
  <c r="G5" i="1"/>
  <c r="G3" i="1"/>
  <c r="L11" i="1"/>
  <c r="L3" i="1"/>
  <c r="I6" i="1"/>
  <c r="F5" i="1"/>
  <c r="D3" i="1"/>
  <c r="I4" i="1"/>
  <c r="E4" i="1"/>
  <c r="J8" i="1"/>
  <c r="I7" i="1"/>
  <c r="H4" i="1"/>
  <c r="L9" i="1"/>
  <c r="L5" i="1"/>
  <c r="K9" i="1"/>
  <c r="I8" i="1"/>
  <c r="H7" i="1"/>
  <c r="H6" i="1"/>
  <c r="I5" i="1"/>
  <c r="K4" i="1"/>
  <c r="G4" i="1"/>
  <c r="J3" i="1"/>
  <c r="F3" i="1"/>
  <c r="K8" i="1"/>
  <c r="L4" i="1"/>
  <c r="K6" i="1"/>
  <c r="J4" i="1"/>
  <c r="I3" i="1"/>
  <c r="W18" i="1"/>
  <c r="AC18" i="1"/>
  <c r="Y18" i="1"/>
  <c r="AB18" i="1"/>
  <c r="X18" i="1"/>
  <c r="M11" i="1"/>
  <c r="AA18" i="1"/>
  <c r="AD18" i="1"/>
  <c r="Z18" i="1"/>
  <c r="N3" i="1" l="1"/>
  <c r="M8" i="1"/>
  <c r="N9" i="1"/>
  <c r="N8" i="1"/>
  <c r="N6" i="1"/>
  <c r="N10" i="1"/>
  <c r="N7" i="1"/>
  <c r="N5" i="1"/>
  <c r="N4" i="1"/>
  <c r="M4" i="1"/>
  <c r="M7" i="1"/>
  <c r="M5" i="1"/>
  <c r="M6" i="1"/>
  <c r="M3" i="1"/>
</calcChain>
</file>

<file path=xl/sharedStrings.xml><?xml version="1.0" encoding="utf-8"?>
<sst xmlns="http://schemas.openxmlformats.org/spreadsheetml/2006/main" count="23" uniqueCount="21">
  <si>
    <t>Originated</t>
  </si>
  <si>
    <t>Forward DIR</t>
  </si>
  <si>
    <t>Backword DIR</t>
  </si>
  <si>
    <t>Turnback Station</t>
  </si>
  <si>
    <t># inbound pax</t>
  </si>
  <si>
    <t># outbound</t>
  </si>
  <si>
    <t>O\D</t>
  </si>
  <si>
    <t>Assumption</t>
  </si>
  <si>
    <t>60% go to turnback stations</t>
  </si>
  <si>
    <t>40% go to other stations</t>
  </si>
  <si>
    <t>Station</t>
  </si>
  <si>
    <t>Number of turnback inbound</t>
  </si>
  <si>
    <t>Number of turnback outbound</t>
  </si>
  <si>
    <t>Sum value of inbound turnback</t>
  </si>
  <si>
    <t>Sum value of outbound turnback</t>
  </si>
  <si>
    <t>Indexing array</t>
  </si>
  <si>
    <t>PAX orinated from</t>
  </si>
  <si>
    <t>Transposed</t>
  </si>
  <si>
    <t>0.6 * inbound value</t>
  </si>
  <si>
    <t>Inbound Flow on each link</t>
  </si>
  <si>
    <t>Outbound Flow on each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</si>
</sst>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1" fontId="0" fillId="3" borderId="1" xfId="0" applyNumberFormat="1" applyFill="1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9"/>
  <sheetViews>
    <sheetView tabSelected="1" zoomScale="85" zoomScaleNormal="85" workbookViewId="0">
      <selection activeCell="U26" sqref="U26"/>
    </sheetView>
  </sheetViews>
  <sheetFormatPr defaultRowHeight="15" x14ac:dyDescent="0.25"/>
  <cols>
    <col min="2" max="11" width="6.5703125" customWidth="1"/>
    <col min="12" max="12" width="7.85546875" bestFit="1" customWidth="1"/>
    <col min="15" max="15" width="9.85546875" customWidth="1"/>
    <col min="17" max="17" width="10.42578125" bestFit="1" customWidth="1"/>
    <col min="18" max="18" width="11.7109375" bestFit="1" customWidth="1"/>
    <col min="19" max="19" width="13.140625" bestFit="1" customWidth="1"/>
    <col min="21" max="21" width="15.85546875" bestFit="1" customWidth="1"/>
    <col min="23" max="23" width="9.140625" customWidth="1"/>
    <col min="25" max="25" width="9.42578125" customWidth="1"/>
    <col min="27" max="27" width="10.5703125" customWidth="1"/>
  </cols>
  <sheetData>
    <row r="2" spans="2:32" ht="58.5" customHeight="1" x14ac:dyDescent="0.25">
      <c r="B2" s="6" t="s">
        <v>6</v>
      </c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2" t="s">
        <v>16</v>
      </c>
      <c r="N2" s="2" t="s">
        <v>19</v>
      </c>
      <c r="O2" s="2" t="s">
        <v>20</v>
      </c>
      <c r="Q2" s="3" t="s">
        <v>0</v>
      </c>
      <c r="R2" s="3" t="s">
        <v>1</v>
      </c>
      <c r="S2" s="3" t="s">
        <v>2</v>
      </c>
      <c r="U2" s="6" t="s">
        <v>3</v>
      </c>
      <c r="W2" s="3" t="s">
        <v>10</v>
      </c>
      <c r="X2" s="4" t="s">
        <v>11</v>
      </c>
      <c r="Y2" s="4" t="s">
        <v>12</v>
      </c>
      <c r="Z2" s="4" t="s">
        <v>13</v>
      </c>
      <c r="AA2" s="4" t="s">
        <v>14</v>
      </c>
    </row>
    <row r="3" spans="2:32" x14ac:dyDescent="0.25">
      <c r="B3" s="8">
        <v>1</v>
      </c>
      <c r="C3" s="11">
        <v>0</v>
      </c>
      <c r="D3" s="1">
        <f t="shared" ref="D3:L10" si="0">IF($Z3*($P3-$Z3)=0,ROUND($R3*D$2/$P3,0),IF(COUNTIF($U$3:$U$6,D$2)&gt;0,ROUND(0.6*$R3*D$2/$Z3,0),ROUND(0.4*$R3*D$2/($P3-$Z3),0)))</f>
        <v>8</v>
      </c>
      <c r="E3" s="1">
        <f t="shared" si="0"/>
        <v>32</v>
      </c>
      <c r="F3" s="1">
        <f t="shared" si="0"/>
        <v>15</v>
      </c>
      <c r="G3" s="1">
        <f t="shared" si="0"/>
        <v>19</v>
      </c>
      <c r="H3" s="1">
        <f t="shared" si="0"/>
        <v>63</v>
      </c>
      <c r="I3" s="1">
        <f t="shared" si="0"/>
        <v>27</v>
      </c>
      <c r="J3" s="1">
        <f t="shared" si="0"/>
        <v>30</v>
      </c>
      <c r="K3" s="1">
        <f t="shared" si="0"/>
        <v>34</v>
      </c>
      <c r="L3" s="1">
        <f t="shared" si="0"/>
        <v>105</v>
      </c>
      <c r="M3" s="10">
        <f>SUM(C3:L3)</f>
        <v>333</v>
      </c>
      <c r="N3" s="10">
        <f>SUM(D3:L3)</f>
        <v>333</v>
      </c>
      <c r="O3">
        <v>0</v>
      </c>
      <c r="P3">
        <f>SUM(Q4:$Q$12)</f>
        <v>54</v>
      </c>
      <c r="Q3" s="1">
        <v>1</v>
      </c>
      <c r="R3" s="1">
        <f t="shared" ref="R3:R10" si="1">ROUND(Q3/($Q$13-$Q$12)*$R$13,0)</f>
        <v>333</v>
      </c>
      <c r="S3" s="1">
        <v>0</v>
      </c>
      <c r="U3" s="7">
        <v>1</v>
      </c>
      <c r="W3" s="1">
        <v>1</v>
      </c>
      <c r="X3" s="1">
        <f>COUNTIF($U$3:$U$6,"&gt;"&amp;W3)</f>
        <v>3</v>
      </c>
      <c r="Y3" s="1">
        <f>COUNTIF($U$3:$U$6,"&lt;"&amp;W3)</f>
        <v>0</v>
      </c>
      <c r="Z3" s="1">
        <f>SUMIF($U$3:$U$6,"&gt;"&amp;W3,$U$3:$U$6)</f>
        <v>19</v>
      </c>
      <c r="AA3" s="1">
        <f>SUMIF($U$3:$U$6,"&lt;"&amp;W3,$U$3:$U$6)</f>
        <v>0</v>
      </c>
    </row>
    <row r="4" spans="2:32" x14ac:dyDescent="0.25">
      <c r="B4" s="8">
        <v>2</v>
      </c>
      <c r="C4" s="15">
        <f>ROUND(C31,0)</f>
        <v>5</v>
      </c>
      <c r="D4" s="11">
        <v>0</v>
      </c>
      <c r="E4" s="1">
        <f t="shared" si="0"/>
        <v>63</v>
      </c>
      <c r="F4" s="1">
        <f t="shared" si="0"/>
        <v>32</v>
      </c>
      <c r="G4" s="1">
        <f t="shared" si="0"/>
        <v>40</v>
      </c>
      <c r="H4" s="1">
        <f t="shared" si="0"/>
        <v>126</v>
      </c>
      <c r="I4" s="1">
        <f t="shared" si="0"/>
        <v>57</v>
      </c>
      <c r="J4" s="1">
        <f t="shared" si="0"/>
        <v>65</v>
      </c>
      <c r="K4" s="1">
        <f t="shared" si="0"/>
        <v>73</v>
      </c>
      <c r="L4" s="1">
        <f t="shared" si="0"/>
        <v>211</v>
      </c>
      <c r="M4" s="10">
        <f t="shared" ref="M4:M12" si="2">SUM(C4:L4)</f>
        <v>672</v>
      </c>
      <c r="N4" s="10">
        <f>SUM(E3:L4)</f>
        <v>992</v>
      </c>
      <c r="O4" s="14">
        <f>SUM(C4:C12)</f>
        <v>199</v>
      </c>
      <c r="P4">
        <f>SUM(Q5:$Q$12)</f>
        <v>52</v>
      </c>
      <c r="Q4" s="1">
        <v>2</v>
      </c>
      <c r="R4" s="1">
        <f t="shared" si="1"/>
        <v>667</v>
      </c>
      <c r="S4" s="1">
        <f t="shared" ref="S4:S11" si="3">ROUND(Q4*$S$13/($Q$13-$Q$3),0)</f>
        <v>185</v>
      </c>
      <c r="U4" s="7">
        <v>3</v>
      </c>
      <c r="W4" s="1">
        <v>2</v>
      </c>
      <c r="X4" s="1">
        <f t="shared" ref="X4:X12" si="4">COUNTIF($U$3:$U$6,"&gt;"&amp;W4)</f>
        <v>3</v>
      </c>
      <c r="Y4" s="1">
        <f t="shared" ref="Y4:Y12" si="5">COUNTIF($U$3:$U$6,"&lt;"&amp;W4)</f>
        <v>1</v>
      </c>
      <c r="Z4" s="1">
        <f t="shared" ref="Z4:Z12" si="6">SUMIF($U$3:$U$6,"&gt;"&amp;W4,$U$3:$U$6)</f>
        <v>19</v>
      </c>
      <c r="AA4" s="1">
        <f t="shared" ref="AA4:AA12" si="7">SUMIF($U$3:$U$6,"&lt;"&amp;W4,$U$3:$U$6)</f>
        <v>1</v>
      </c>
    </row>
    <row r="5" spans="2:32" x14ac:dyDescent="0.25">
      <c r="B5" s="8">
        <v>3</v>
      </c>
      <c r="C5" s="15">
        <f t="shared" ref="C5:K12" si="8">ROUND(C32,0)</f>
        <v>19</v>
      </c>
      <c r="D5" s="15">
        <f t="shared" ref="D5" si="9">ROUND(D32,0)</f>
        <v>38</v>
      </c>
      <c r="E5" s="11">
        <v>0</v>
      </c>
      <c r="F5" s="1">
        <f t="shared" si="0"/>
        <v>48</v>
      </c>
      <c r="G5" s="1">
        <f t="shared" si="0"/>
        <v>61</v>
      </c>
      <c r="H5" s="1">
        <f t="shared" si="0"/>
        <v>225</v>
      </c>
      <c r="I5" s="1">
        <f t="shared" si="0"/>
        <v>85</v>
      </c>
      <c r="J5" s="1">
        <f t="shared" si="0"/>
        <v>97</v>
      </c>
      <c r="K5" s="1">
        <f t="shared" si="0"/>
        <v>109</v>
      </c>
      <c r="L5" s="1">
        <f t="shared" si="0"/>
        <v>375</v>
      </c>
      <c r="M5" s="10">
        <f t="shared" si="2"/>
        <v>1057</v>
      </c>
      <c r="N5" s="10">
        <f>SUM(F3:L5)</f>
        <v>1897</v>
      </c>
      <c r="O5" s="14">
        <f>SUM(C5:D12)</f>
        <v>595</v>
      </c>
      <c r="P5">
        <f>SUM(Q6:$Q$12)</f>
        <v>49</v>
      </c>
      <c r="Q5" s="1">
        <v>3</v>
      </c>
      <c r="R5" s="1">
        <f t="shared" si="1"/>
        <v>1000</v>
      </c>
      <c r="S5" s="1">
        <f t="shared" si="3"/>
        <v>278</v>
      </c>
      <c r="U5" s="7">
        <v>6</v>
      </c>
      <c r="W5" s="1">
        <v>3</v>
      </c>
      <c r="X5" s="1">
        <f t="shared" si="4"/>
        <v>2</v>
      </c>
      <c r="Y5" s="1">
        <f t="shared" si="5"/>
        <v>1</v>
      </c>
      <c r="Z5" s="1">
        <f t="shared" si="6"/>
        <v>16</v>
      </c>
      <c r="AA5" s="1">
        <f t="shared" si="7"/>
        <v>1</v>
      </c>
    </row>
    <row r="6" spans="2:32" x14ac:dyDescent="0.25">
      <c r="B6" s="8">
        <v>4</v>
      </c>
      <c r="C6" s="15">
        <f t="shared" si="8"/>
        <v>9</v>
      </c>
      <c r="D6" s="15">
        <f t="shared" ref="D6:E6" si="10">ROUND(D33,0)</f>
        <v>19</v>
      </c>
      <c r="E6" s="15">
        <f t="shared" si="10"/>
        <v>29</v>
      </c>
      <c r="F6" s="11">
        <v>0</v>
      </c>
      <c r="G6" s="1">
        <f t="shared" si="0"/>
        <v>92</v>
      </c>
      <c r="H6" s="1">
        <f t="shared" si="0"/>
        <v>300</v>
      </c>
      <c r="I6" s="1">
        <f t="shared" si="0"/>
        <v>129</v>
      </c>
      <c r="J6" s="1">
        <f t="shared" si="0"/>
        <v>147</v>
      </c>
      <c r="K6" s="1">
        <f t="shared" si="0"/>
        <v>165</v>
      </c>
      <c r="L6" s="1">
        <f t="shared" si="0"/>
        <v>500</v>
      </c>
      <c r="M6" s="10">
        <f t="shared" si="2"/>
        <v>1390</v>
      </c>
      <c r="N6" s="10">
        <f>SUM(G3:L6)</f>
        <v>3135</v>
      </c>
      <c r="O6" s="14">
        <f>SUM(C6:E12)</f>
        <v>1138</v>
      </c>
      <c r="P6">
        <f>SUM(Q7:$Q$12)</f>
        <v>45</v>
      </c>
      <c r="Q6" s="1">
        <v>4</v>
      </c>
      <c r="R6" s="1">
        <f t="shared" si="1"/>
        <v>1333</v>
      </c>
      <c r="S6" s="1">
        <f t="shared" si="3"/>
        <v>370</v>
      </c>
      <c r="U6" s="7">
        <v>10</v>
      </c>
      <c r="W6" s="1">
        <v>4</v>
      </c>
      <c r="X6" s="1">
        <f t="shared" si="4"/>
        <v>2</v>
      </c>
      <c r="Y6" s="1">
        <f t="shared" si="5"/>
        <v>2</v>
      </c>
      <c r="Z6" s="1">
        <f t="shared" si="6"/>
        <v>16</v>
      </c>
      <c r="AA6" s="1">
        <f t="shared" si="7"/>
        <v>4</v>
      </c>
    </row>
    <row r="7" spans="2:32" x14ac:dyDescent="0.25">
      <c r="B7" s="8">
        <v>5</v>
      </c>
      <c r="C7" s="15">
        <f t="shared" si="8"/>
        <v>11</v>
      </c>
      <c r="D7" s="15">
        <f t="shared" ref="D7:F7" si="11">ROUND(D34,0)</f>
        <v>24</v>
      </c>
      <c r="E7" s="15">
        <f t="shared" si="11"/>
        <v>37</v>
      </c>
      <c r="F7" s="15">
        <f t="shared" si="11"/>
        <v>55</v>
      </c>
      <c r="G7" s="11">
        <v>0</v>
      </c>
      <c r="H7" s="1">
        <f t="shared" si="0"/>
        <v>375</v>
      </c>
      <c r="I7" s="1">
        <f t="shared" si="0"/>
        <v>194</v>
      </c>
      <c r="J7" s="1">
        <f t="shared" si="0"/>
        <v>222</v>
      </c>
      <c r="K7" s="1">
        <f t="shared" si="0"/>
        <v>250</v>
      </c>
      <c r="L7" s="1">
        <f t="shared" si="0"/>
        <v>625</v>
      </c>
      <c r="M7" s="10">
        <f t="shared" si="2"/>
        <v>1793</v>
      </c>
      <c r="N7" s="10">
        <f>SUM(H3:L7)</f>
        <v>4589</v>
      </c>
      <c r="O7" s="14">
        <f>SUM(C7:F12)</f>
        <v>1880</v>
      </c>
      <c r="P7">
        <f>SUM(Q8:$Q$12)</f>
        <v>40</v>
      </c>
      <c r="Q7" s="1">
        <v>5</v>
      </c>
      <c r="R7" s="1">
        <f t="shared" si="1"/>
        <v>1667</v>
      </c>
      <c r="S7" s="1">
        <f t="shared" si="3"/>
        <v>463</v>
      </c>
      <c r="W7" s="1">
        <v>5</v>
      </c>
      <c r="X7" s="1">
        <f t="shared" si="4"/>
        <v>2</v>
      </c>
      <c r="Y7" s="1">
        <f t="shared" si="5"/>
        <v>2</v>
      </c>
      <c r="Z7" s="1">
        <f t="shared" si="6"/>
        <v>16</v>
      </c>
      <c r="AA7" s="1">
        <f t="shared" si="7"/>
        <v>4</v>
      </c>
    </row>
    <row r="8" spans="2:32" x14ac:dyDescent="0.25">
      <c r="B8" s="8">
        <v>6</v>
      </c>
      <c r="C8" s="15">
        <f t="shared" si="8"/>
        <v>38</v>
      </c>
      <c r="D8" s="15">
        <f t="shared" ref="D8:G8" si="12">ROUND(D35,0)</f>
        <v>76</v>
      </c>
      <c r="E8" s="15">
        <f t="shared" si="12"/>
        <v>135</v>
      </c>
      <c r="F8" s="15">
        <f t="shared" si="12"/>
        <v>180</v>
      </c>
      <c r="G8" s="15">
        <f t="shared" si="12"/>
        <v>225</v>
      </c>
      <c r="H8" s="11">
        <v>0</v>
      </c>
      <c r="I8" s="1">
        <f t="shared" si="0"/>
        <v>233</v>
      </c>
      <c r="J8" s="1">
        <f t="shared" si="0"/>
        <v>267</v>
      </c>
      <c r="K8" s="1">
        <f t="shared" si="0"/>
        <v>300</v>
      </c>
      <c r="L8" s="1">
        <f t="shared" si="0"/>
        <v>1200</v>
      </c>
      <c r="M8" s="10">
        <f t="shared" si="2"/>
        <v>2654</v>
      </c>
      <c r="N8" s="10">
        <f>SUM(I3:L8)</f>
        <v>5500</v>
      </c>
      <c r="O8" s="14">
        <f>SUM(C8:G12)</f>
        <v>2752</v>
      </c>
      <c r="P8">
        <f>SUM(Q9:$Q$12)</f>
        <v>34</v>
      </c>
      <c r="Q8" s="1">
        <v>6</v>
      </c>
      <c r="R8" s="1">
        <f t="shared" si="1"/>
        <v>2000</v>
      </c>
      <c r="S8" s="1">
        <f t="shared" si="3"/>
        <v>556</v>
      </c>
      <c r="W8" s="1">
        <v>6</v>
      </c>
      <c r="X8" s="1">
        <f t="shared" si="4"/>
        <v>1</v>
      </c>
      <c r="Y8" s="1">
        <f t="shared" si="5"/>
        <v>2</v>
      </c>
      <c r="Z8" s="1">
        <f t="shared" si="6"/>
        <v>10</v>
      </c>
      <c r="AA8" s="1">
        <f t="shared" si="7"/>
        <v>4</v>
      </c>
    </row>
    <row r="9" spans="2:32" x14ac:dyDescent="0.25">
      <c r="B9" s="8">
        <v>7</v>
      </c>
      <c r="C9" s="15">
        <f t="shared" si="8"/>
        <v>16</v>
      </c>
      <c r="D9" s="15">
        <f t="shared" ref="D9:H9" si="13">ROUND(D36,0)</f>
        <v>34</v>
      </c>
      <c r="E9" s="15">
        <f t="shared" si="13"/>
        <v>51</v>
      </c>
      <c r="F9" s="15">
        <f t="shared" si="13"/>
        <v>77</v>
      </c>
      <c r="G9" s="15">
        <f t="shared" si="13"/>
        <v>116</v>
      </c>
      <c r="H9" s="15">
        <f t="shared" si="13"/>
        <v>140</v>
      </c>
      <c r="I9" s="11">
        <v>0</v>
      </c>
      <c r="J9" s="1">
        <f t="shared" si="0"/>
        <v>439</v>
      </c>
      <c r="K9" s="1">
        <f t="shared" si="0"/>
        <v>494</v>
      </c>
      <c r="L9" s="1">
        <f t="shared" si="0"/>
        <v>1400</v>
      </c>
      <c r="M9" s="10">
        <f t="shared" si="2"/>
        <v>2767</v>
      </c>
      <c r="N9" s="10">
        <f>SUM(J3:L9)</f>
        <v>7108</v>
      </c>
      <c r="O9" s="14">
        <f>SUM(C9:H12)</f>
        <v>3298</v>
      </c>
      <c r="P9">
        <f>SUM(Q10:$Q$12)</f>
        <v>27</v>
      </c>
      <c r="Q9" s="1">
        <v>7</v>
      </c>
      <c r="R9" s="1">
        <f t="shared" si="1"/>
        <v>2333</v>
      </c>
      <c r="S9" s="1">
        <f t="shared" si="3"/>
        <v>648</v>
      </c>
      <c r="W9" s="1">
        <v>7</v>
      </c>
      <c r="X9" s="1">
        <f t="shared" si="4"/>
        <v>1</v>
      </c>
      <c r="Y9" s="1">
        <f t="shared" si="5"/>
        <v>3</v>
      </c>
      <c r="Z9" s="1">
        <f t="shared" si="6"/>
        <v>10</v>
      </c>
      <c r="AA9" s="1">
        <f t="shared" si="7"/>
        <v>10</v>
      </c>
    </row>
    <row r="10" spans="2:32" x14ac:dyDescent="0.25">
      <c r="B10" s="8">
        <v>8</v>
      </c>
      <c r="C10" s="15">
        <f t="shared" si="8"/>
        <v>18</v>
      </c>
      <c r="D10" s="15">
        <f t="shared" ref="D10:I10" si="14">ROUND(D37,0)</f>
        <v>39</v>
      </c>
      <c r="E10" s="15">
        <f t="shared" si="14"/>
        <v>58</v>
      </c>
      <c r="F10" s="15">
        <f t="shared" si="14"/>
        <v>88</v>
      </c>
      <c r="G10" s="15">
        <f t="shared" si="14"/>
        <v>133</v>
      </c>
      <c r="H10" s="15">
        <f t="shared" si="14"/>
        <v>160</v>
      </c>
      <c r="I10" s="15">
        <f t="shared" si="14"/>
        <v>263</v>
      </c>
      <c r="J10" s="11">
        <v>0</v>
      </c>
      <c r="K10" s="1">
        <f t="shared" si="0"/>
        <v>1067</v>
      </c>
      <c r="L10" s="1">
        <f t="shared" si="0"/>
        <v>1600</v>
      </c>
      <c r="M10" s="10">
        <f t="shared" si="2"/>
        <v>3426</v>
      </c>
      <c r="N10" s="10">
        <f>SUM(K3:L10)</f>
        <v>8508</v>
      </c>
      <c r="O10" s="14">
        <f>SUM(C10:I12)</f>
        <v>4263</v>
      </c>
      <c r="P10">
        <f>SUM(Q11:$Q$12)</f>
        <v>19</v>
      </c>
      <c r="Q10" s="1">
        <v>8</v>
      </c>
      <c r="R10" s="1">
        <f t="shared" si="1"/>
        <v>2667</v>
      </c>
      <c r="S10" s="1">
        <f t="shared" si="3"/>
        <v>741</v>
      </c>
      <c r="W10" s="1">
        <v>8</v>
      </c>
      <c r="X10" s="1">
        <f t="shared" si="4"/>
        <v>1</v>
      </c>
      <c r="Y10" s="1">
        <f t="shared" si="5"/>
        <v>3</v>
      </c>
      <c r="Z10" s="1">
        <f t="shared" si="6"/>
        <v>10</v>
      </c>
      <c r="AA10" s="1">
        <f t="shared" si="7"/>
        <v>10</v>
      </c>
    </row>
    <row r="11" spans="2:32" x14ac:dyDescent="0.25">
      <c r="B11" s="8">
        <v>9</v>
      </c>
      <c r="C11" s="15">
        <f t="shared" si="8"/>
        <v>20</v>
      </c>
      <c r="D11" s="15">
        <f t="shared" ref="D11:I11" si="15">ROUND(D38,0)</f>
        <v>44</v>
      </c>
      <c r="E11" s="15">
        <f t="shared" si="15"/>
        <v>65</v>
      </c>
      <c r="F11" s="15">
        <f t="shared" si="15"/>
        <v>99</v>
      </c>
      <c r="G11" s="15">
        <f t="shared" si="15"/>
        <v>150</v>
      </c>
      <c r="H11" s="15">
        <f t="shared" si="15"/>
        <v>180</v>
      </c>
      <c r="I11" s="15">
        <f t="shared" si="15"/>
        <v>296</v>
      </c>
      <c r="J11" s="15">
        <f t="shared" si="8"/>
        <v>640</v>
      </c>
      <c r="K11" s="11">
        <v>0</v>
      </c>
      <c r="L11" s="1">
        <f>IF($Z11*($P11-$Z11)=0,ROUND($R11*L$2/$P11,0),IF(COUNTIF($U$3:$U$6,L$2)&gt;0,ROUND(0.6*$R11*L$2/$Z11,0),ROUND(0.4*$R11*L$2/($P11-$Z11),0)))</f>
        <v>3000</v>
      </c>
      <c r="M11" s="10">
        <f t="shared" si="2"/>
        <v>4494</v>
      </c>
      <c r="N11" s="10">
        <f>SUM(L3:L11)</f>
        <v>9016</v>
      </c>
      <c r="O11" s="14">
        <f>SUM(C11:J12)</f>
        <v>5104</v>
      </c>
      <c r="P11">
        <f>SUM(Q12:$Q$12)</f>
        <v>10</v>
      </c>
      <c r="Q11" s="1">
        <v>9</v>
      </c>
      <c r="R11" s="1">
        <f>ROUND(Q11/($Q$13-$Q$12)*$R$13,0)</f>
        <v>3000</v>
      </c>
      <c r="S11" s="1">
        <f t="shared" si="3"/>
        <v>833</v>
      </c>
      <c r="W11" s="1">
        <v>9</v>
      </c>
      <c r="X11" s="1">
        <f t="shared" si="4"/>
        <v>1</v>
      </c>
      <c r="Y11" s="1">
        <f t="shared" si="5"/>
        <v>3</v>
      </c>
      <c r="Z11" s="1">
        <f t="shared" si="6"/>
        <v>10</v>
      </c>
      <c r="AA11" s="1">
        <f t="shared" si="7"/>
        <v>10</v>
      </c>
    </row>
    <row r="12" spans="2:32" x14ac:dyDescent="0.25">
      <c r="B12" s="8">
        <v>10</v>
      </c>
      <c r="C12" s="15">
        <f t="shared" si="8"/>
        <v>63</v>
      </c>
      <c r="D12" s="15">
        <f t="shared" si="8"/>
        <v>127</v>
      </c>
      <c r="E12" s="15">
        <f t="shared" si="8"/>
        <v>225</v>
      </c>
      <c r="F12" s="15">
        <f t="shared" si="8"/>
        <v>300</v>
      </c>
      <c r="G12" s="15">
        <f t="shared" si="8"/>
        <v>375</v>
      </c>
      <c r="H12" s="15">
        <f t="shared" si="8"/>
        <v>720</v>
      </c>
      <c r="I12" s="15">
        <f t="shared" si="8"/>
        <v>840</v>
      </c>
      <c r="J12" s="15">
        <f t="shared" si="8"/>
        <v>960</v>
      </c>
      <c r="K12" s="15">
        <f t="shared" si="8"/>
        <v>1800</v>
      </c>
      <c r="L12" s="11">
        <v>0</v>
      </c>
      <c r="M12" s="10">
        <f t="shared" si="2"/>
        <v>5410</v>
      </c>
      <c r="N12">
        <v>0</v>
      </c>
      <c r="O12" s="14">
        <f>SUM(C12:K12)</f>
        <v>5410</v>
      </c>
      <c r="Q12" s="1">
        <v>10</v>
      </c>
      <c r="R12" s="1">
        <v>0</v>
      </c>
      <c r="S12" s="1">
        <f>ROUND(Q12*$S$13/($Q$13-$Q$3),0)</f>
        <v>926</v>
      </c>
      <c r="W12" s="1">
        <v>10</v>
      </c>
      <c r="X12" s="1">
        <f t="shared" si="4"/>
        <v>0</v>
      </c>
      <c r="Y12" s="1">
        <f t="shared" si="5"/>
        <v>3</v>
      </c>
      <c r="Z12" s="1">
        <f t="shared" si="6"/>
        <v>0</v>
      </c>
      <c r="AA12" s="1">
        <f t="shared" si="7"/>
        <v>10</v>
      </c>
    </row>
    <row r="13" spans="2:32" x14ac:dyDescent="0.25">
      <c r="Q13">
        <f>SUM(Q3:Q12)</f>
        <v>55</v>
      </c>
      <c r="R13" s="5">
        <v>15000</v>
      </c>
      <c r="S13" s="5">
        <f>ROUND(R13/3,0)</f>
        <v>5000</v>
      </c>
    </row>
    <row r="14" spans="2:32" x14ac:dyDescent="0.25">
      <c r="L14">
        <f>IF($Z10*($P10-$Z10)=0,ROUND($R10*K$2/$P10,0),1000)</f>
        <v>1000</v>
      </c>
      <c r="R14" t="s">
        <v>4</v>
      </c>
      <c r="S14" t="s">
        <v>5</v>
      </c>
    </row>
    <row r="15" spans="2:32" x14ac:dyDescent="0.25">
      <c r="B15" s="5" t="s">
        <v>17</v>
      </c>
      <c r="W15" s="12" t="s">
        <v>15</v>
      </c>
      <c r="X15" s="12"/>
      <c r="Y15" s="12"/>
      <c r="Z15" s="12"/>
      <c r="AA15" s="12"/>
      <c r="AB15" s="12"/>
      <c r="AC15" s="12"/>
      <c r="AD15" s="12"/>
      <c r="AE15" s="12"/>
      <c r="AF15" s="12"/>
    </row>
    <row r="16" spans="2:32" x14ac:dyDescent="0.25">
      <c r="B16" s="6" t="s">
        <v>6</v>
      </c>
      <c r="C16" s="8">
        <v>1</v>
      </c>
      <c r="D16" s="8">
        <v>2</v>
      </c>
      <c r="E16" s="8">
        <v>3</v>
      </c>
      <c r="F16" s="8">
        <v>4</v>
      </c>
      <c r="G16" s="8">
        <v>5</v>
      </c>
      <c r="H16" s="8">
        <v>6</v>
      </c>
      <c r="I16" s="8">
        <v>7</v>
      </c>
      <c r="J16" s="8">
        <v>8</v>
      </c>
      <c r="K16" s="8">
        <v>9</v>
      </c>
      <c r="L16" s="8">
        <v>10</v>
      </c>
      <c r="Q16" t="s">
        <v>7</v>
      </c>
      <c r="W16">
        <f t="shared" ref="W16:AF16" si="16">MATCH(C2,$Q$3:$Q$12,0)</f>
        <v>1</v>
      </c>
      <c r="X16">
        <f t="shared" si="16"/>
        <v>2</v>
      </c>
      <c r="Y16">
        <f t="shared" si="16"/>
        <v>3</v>
      </c>
      <c r="Z16">
        <f t="shared" si="16"/>
        <v>4</v>
      </c>
      <c r="AA16">
        <f t="shared" si="16"/>
        <v>5</v>
      </c>
      <c r="AB16">
        <f t="shared" si="16"/>
        <v>6</v>
      </c>
      <c r="AC16">
        <f t="shared" si="16"/>
        <v>7</v>
      </c>
      <c r="AD16">
        <f t="shared" si="16"/>
        <v>8</v>
      </c>
      <c r="AE16">
        <f t="shared" si="16"/>
        <v>9</v>
      </c>
      <c r="AF16">
        <f t="shared" si="16"/>
        <v>10</v>
      </c>
    </row>
    <row r="17" spans="2:32" x14ac:dyDescent="0.25">
      <c r="B17" s="9">
        <v>1</v>
      </c>
      <c r="C17" s="11">
        <v>0</v>
      </c>
      <c r="Q17" t="s">
        <v>8</v>
      </c>
      <c r="W17">
        <f>INDEX($R$3:$R$12,W16)</f>
        <v>333</v>
      </c>
      <c r="X17">
        <f>INDEX($R$3:$R$12,X16)</f>
        <v>667</v>
      </c>
      <c r="Y17">
        <f t="shared" ref="Y17:AF17" si="17">INDEX($R$3:$R$12,Y16)</f>
        <v>1000</v>
      </c>
      <c r="Z17">
        <f t="shared" si="17"/>
        <v>1333</v>
      </c>
      <c r="AA17">
        <f t="shared" si="17"/>
        <v>1667</v>
      </c>
      <c r="AB17">
        <f t="shared" si="17"/>
        <v>2000</v>
      </c>
      <c r="AC17">
        <f t="shared" si="17"/>
        <v>2333</v>
      </c>
      <c r="AD17">
        <f t="shared" si="17"/>
        <v>2667</v>
      </c>
      <c r="AE17">
        <f t="shared" si="17"/>
        <v>3000</v>
      </c>
      <c r="AF17">
        <f t="shared" si="17"/>
        <v>0</v>
      </c>
    </row>
    <row r="18" spans="2:32" x14ac:dyDescent="0.25">
      <c r="B18" s="9">
        <v>2</v>
      </c>
      <c r="C18" s="1">
        <f>IF($Z3*($P3-$Z3)=0,ROUND($R3*$B18/$P3,0),IF(COUNTIF($U$3:$U$6,$B18)&gt;0,ROUND(0.6*$R3*$B18/$Z3,0),ROUND(0.4*$R3*$B18/($P3-$Z3),0)))</f>
        <v>8</v>
      </c>
      <c r="D18" s="11">
        <v>0</v>
      </c>
      <c r="Q18" t="s">
        <v>9</v>
      </c>
      <c r="W18">
        <f>INDEX($Z$3:$Z$12,W16)</f>
        <v>19</v>
      </c>
      <c r="X18">
        <f t="shared" ref="X18:AF18" si="18">INDEX($Z$3:$Z$12,X16)</f>
        <v>19</v>
      </c>
      <c r="Y18">
        <f t="shared" si="18"/>
        <v>16</v>
      </c>
      <c r="Z18">
        <f t="shared" si="18"/>
        <v>16</v>
      </c>
      <c r="AA18">
        <f t="shared" si="18"/>
        <v>16</v>
      </c>
      <c r="AB18">
        <f t="shared" si="18"/>
        <v>10</v>
      </c>
      <c r="AC18">
        <f t="shared" si="18"/>
        <v>10</v>
      </c>
      <c r="AD18">
        <f t="shared" si="18"/>
        <v>10</v>
      </c>
      <c r="AE18">
        <f t="shared" si="18"/>
        <v>10</v>
      </c>
      <c r="AF18">
        <f t="shared" si="18"/>
        <v>0</v>
      </c>
    </row>
    <row r="19" spans="2:32" x14ac:dyDescent="0.25">
      <c r="B19" s="9">
        <v>3</v>
      </c>
      <c r="C19" s="1">
        <f>IF($Z3*($P3-$Z3)=0,ROUND($R3*$B19/$P3,0),IF(COUNTIF($U$3:$U$6,$B19)&gt;0,ROUND(0.6*$R3*$B19/$Z3,0),ROUND(0.4*$R3*$B19/($P3-$Z3),0)))</f>
        <v>32</v>
      </c>
      <c r="D19" s="1">
        <f>IF($Z4*($P4-$Z4)=0,ROUND($R4*$B19/$P4,0),IF(COUNTIF($U$3:$U$6,$B19)&gt;0,ROUND(0.6*$R4*$B19/$Z4,0),ROUND(0.4*$R4*$B19/($P4-$Z4),0)))</f>
        <v>63</v>
      </c>
      <c r="E19" s="11">
        <v>0</v>
      </c>
      <c r="W19">
        <f>SUM(W16:$AF$16)</f>
        <v>55</v>
      </c>
      <c r="X19">
        <f>SUM(X16:$AF$16)</f>
        <v>54</v>
      </c>
      <c r="Y19">
        <f>SUM(Y16:$AF$16)</f>
        <v>52</v>
      </c>
      <c r="Z19">
        <f>SUM(Z16:$AF$16)</f>
        <v>49</v>
      </c>
      <c r="AA19">
        <f>SUM(AA16:$AF$16)</f>
        <v>45</v>
      </c>
      <c r="AB19">
        <f>SUM(AB16:$AF$16)</f>
        <v>40</v>
      </c>
      <c r="AC19">
        <f>SUM(AC16:$AF$16)</f>
        <v>34</v>
      </c>
      <c r="AD19">
        <f>SUM(AD16:$AF$16)</f>
        <v>27</v>
      </c>
      <c r="AE19">
        <f>SUM(AE16:$AF$16)</f>
        <v>19</v>
      </c>
      <c r="AF19">
        <f>SUM(AF16:$AF$16)</f>
        <v>10</v>
      </c>
    </row>
    <row r="20" spans="2:32" x14ac:dyDescent="0.25">
      <c r="B20" s="9">
        <v>4</v>
      </c>
      <c r="C20" s="1">
        <f>IF($Z3*($P3-$Z3)=0,ROUND($R3*$B20/$P3,0),IF(COUNTIF($U$3:$U$6,$B20)&gt;0,ROUND(0.6*$R3*$B20/$Z3,0),ROUND(0.4*$R3*$B20/($P3-$Z3),0)))</f>
        <v>15</v>
      </c>
      <c r="D20" s="1">
        <f>IF($Z4*($P4-$Z4)=0,ROUND($R4*$B20/$P4,0),IF(COUNTIF($U$3:$U$6,$B20)&gt;0,ROUND(0.6*$R4*$B20/$Z4,0),ROUND(0.4*$R4*$B20/($P4-$Z4),0)))</f>
        <v>32</v>
      </c>
      <c r="E20" s="1">
        <f>IF($Z5*($P5-$Z5)=0,ROUND($R5*$B20/$P5,0),IF(COUNTIF($U$3:$U$6,$B20)&gt;0,ROUND(0.6*$R5*$B20/$Z5,0),ROUND(0.4*$R5*$B20/($P5-$Z5),0)))</f>
        <v>48</v>
      </c>
      <c r="F20" s="11">
        <v>0</v>
      </c>
    </row>
    <row r="21" spans="2:32" x14ac:dyDescent="0.25">
      <c r="B21" s="9">
        <v>5</v>
      </c>
      <c r="C21" s="1">
        <f>IF($Z3*($P3-$Z3)=0,ROUND($R3*$B21/$P3,0),IF(COUNTIF($U$3:$U$6,$B21)&gt;0,ROUND(0.6*$R3*$B21/$Z3,0),ROUND(0.4*$R3*$B21/($P3-$Z3),0)))</f>
        <v>19</v>
      </c>
      <c r="D21" s="1">
        <f>IF($Z4*($P4-$Z4)=0,ROUND($R4*$B21/$P4,0),IF(COUNTIF($U$3:$U$6,$B21)&gt;0,ROUND(0.6*$R4*$B21/$Z4,0),ROUND(0.4*$R4*$B21/($P4-$Z4),0)))</f>
        <v>40</v>
      </c>
      <c r="E21" s="1">
        <f>IF($Z5*($P5-$Z5)=0,ROUND($R5*$B21/$P5,0),IF(COUNTIF($U$3:$U$6,$B21)&gt;0,ROUND(0.6*$R5*$B21/$Z5,0),ROUND(0.4*$R5*$B21/($P5-$Z5),0)))</f>
        <v>61</v>
      </c>
      <c r="F21" s="1">
        <f>IF($Z6*($P6-$Z6)=0,ROUND($R6*$B21/$P6,0),IF(COUNTIF($U$3:$U$6,$B21)&gt;0,ROUND(0.6*$R6*$B21/$Z6,0),ROUND(0.4*$R6*$B21/($P6-$Z6),0)))</f>
        <v>92</v>
      </c>
      <c r="G21" s="11">
        <v>0</v>
      </c>
    </row>
    <row r="22" spans="2:32" x14ac:dyDescent="0.25">
      <c r="B22" s="9">
        <v>6</v>
      </c>
      <c r="C22" s="1">
        <f>IF($Z3*($P3-$Z3)=0,ROUND($R3*$B22/$P3,0),IF(COUNTIF($U$3:$U$6,$B22)&gt;0,ROUND(0.6*$R3*$B22/$Z3,0),ROUND(0.4*$R3*$B22/($P3-$Z3),0)))</f>
        <v>63</v>
      </c>
      <c r="D22" s="1">
        <f>IF($Z4*($P4-$Z4)=0,ROUND($R4*$B22/$P4,0),IF(COUNTIF($U$3:$U$6,$B22)&gt;0,ROUND(0.6*$R4*$B22/$Z4,0),ROUND(0.4*$R4*$B22/($P4-$Z4),0)))</f>
        <v>126</v>
      </c>
      <c r="E22" s="1">
        <f>IF($Z5*($P5-$Z5)=0,ROUND($R5*$B22/$P5,0),IF(COUNTIF($U$3:$U$6,$B22)&gt;0,ROUND(0.6*$R5*$B22/$Z5,0),ROUND(0.4*$R5*$B22/($P5-$Z5),0)))</f>
        <v>225</v>
      </c>
      <c r="F22" s="1">
        <f>IF($Z6*($P6-$Z6)=0,ROUND($R6*$B22/$P6,0),IF(COUNTIF($U$3:$U$6,$B22)&gt;0,ROUND(0.6*$R6*$B22/$Z6,0),ROUND(0.4*$R6*$B22/($P6-$Z6),0)))</f>
        <v>300</v>
      </c>
      <c r="G22" s="1">
        <f>IF($Z7*($P7-$Z7)=0,ROUND($R7*$B22/$P7,0),IF(COUNTIF($U$3:$U$6,$B22)&gt;0,ROUND(0.6*$R7*$B22/$Z7,0),ROUND(0.4*$R7*$B22/($P7-$Z7),0)))</f>
        <v>375</v>
      </c>
      <c r="H22" s="11">
        <v>0</v>
      </c>
    </row>
    <row r="23" spans="2:32" x14ac:dyDescent="0.25">
      <c r="B23" s="9">
        <v>7</v>
      </c>
      <c r="C23" s="1">
        <f>IF($Z3*($P3-$Z3)=0,ROUND($R3*$B23/$P3,0),IF(COUNTIF($U$3:$U$6,$B23)&gt;0,ROUND(0.6*$R3*$B23/$Z3,0),ROUND(0.4*$R3*$B23/($P3-$Z3),0)))</f>
        <v>27</v>
      </c>
      <c r="D23" s="1">
        <f>IF($Z4*($P4-$Z4)=0,ROUND($R4*$B23/$P4,0),IF(COUNTIF($U$3:$U$6,$B23)&gt;0,ROUND(0.6*$R4*$B23/$Z4,0),ROUND(0.4*$R4*$B23/($P4-$Z4),0)))</f>
        <v>57</v>
      </c>
      <c r="E23" s="1">
        <f>IF($Z5*($P5-$Z5)=0,ROUND($R5*$B23/$P5,0),IF(COUNTIF($U$3:$U$6,$B23)&gt;0,ROUND(0.6*$R5*$B23/$Z5,0),ROUND(0.4*$R5*$B23/($P5-$Z5),0)))</f>
        <v>85</v>
      </c>
      <c r="F23" s="1">
        <f>IF($Z6*($P6-$Z6)=0,ROUND($R6*$B23/$P6,0),IF(COUNTIF($U$3:$U$6,$B23)&gt;0,ROUND(0.6*$R6*$B23/$Z6,0),ROUND(0.4*$R6*$B23/($P6-$Z6),0)))</f>
        <v>129</v>
      </c>
      <c r="G23" s="1">
        <f>IF($Z7*($P7-$Z7)=0,ROUND($R7*$B23/$P7,0),IF(COUNTIF($U$3:$U$6,$B23)&gt;0,ROUND(0.6*$R7*$B23/$Z7,0),ROUND(0.4*$R7*$B23/($P7-$Z7),0)))</f>
        <v>194</v>
      </c>
      <c r="H23" s="1">
        <f>IF($Z8*($P8-$Z8)=0,ROUND($R8*$B23/$P8,0),IF(COUNTIF($U$3:$U$6,$B23)&gt;0,ROUND(0.6*$R8*$B23/$Z8,0),ROUND(0.4*$R8*$B23/($P8-$Z8),0)))</f>
        <v>233</v>
      </c>
      <c r="I23" s="11">
        <v>0</v>
      </c>
    </row>
    <row r="24" spans="2:32" x14ac:dyDescent="0.25">
      <c r="B24" s="9">
        <v>8</v>
      </c>
      <c r="C24" s="1">
        <f>IF($Z3*($P3-$Z3)=0,ROUND($R3*$B24/$P3,0),IF(COUNTIF($U$3:$U$6,$B24)&gt;0,ROUND(0.6*$R3*$B24/$Z3,0),ROUND(0.4*$R3*$B24/($P3-$Z3),0)))</f>
        <v>30</v>
      </c>
      <c r="D24" s="1">
        <f>IF($Z4*($P4-$Z4)=0,ROUND($R4*$B24/$P4,0),IF(COUNTIF($U$3:$U$6,$B24)&gt;0,ROUND(0.6*$R4*$B24/$Z4,0),ROUND(0.4*$R4*$B24/($P4-$Z4),0)))</f>
        <v>65</v>
      </c>
      <c r="E24" s="1">
        <f>IF($Z5*($P5-$Z5)=0,ROUND($R5*$B24/$P5,0),IF(COUNTIF($U$3:$U$6,$B24)&gt;0,ROUND(0.6*$R5*$B24/$Z5,0),ROUND(0.4*$R5*$B24/($P5-$Z5),0)))</f>
        <v>97</v>
      </c>
      <c r="F24" s="1">
        <f>IF($Z6*($P6-$Z6)=0,ROUND($R6*$B24/$P6,0),IF(COUNTIF($U$3:$U$6,$B24)&gt;0,ROUND(0.6*$R6*$B24/$Z6,0),ROUND(0.4*$R6*$B24/($P6-$Z6),0)))</f>
        <v>147</v>
      </c>
      <c r="G24" s="1">
        <f>IF($Z7*($P7-$Z7)=0,ROUND($R7*$B24/$P7,0),IF(COUNTIF($U$3:$U$6,$B24)&gt;0,ROUND(0.6*$R7*$B24/$Z7,0),ROUND(0.4*$R7*$B24/($P7-$Z7),0)))</f>
        <v>222</v>
      </c>
      <c r="H24" s="1">
        <f>IF($Z8*($P8-$Z8)=0,ROUND($R8*$B24/$P8,0),IF(COUNTIF($U$3:$U$6,$B24)&gt;0,ROUND(0.6*$R8*$B24/$Z8,0),ROUND(0.4*$R8*$B24/($P8-$Z8),0)))</f>
        <v>267</v>
      </c>
      <c r="I24" s="1">
        <f>IF($Z9*($P9-$Z9)=0,ROUND($R9*$B24/$P9,0),IF(COUNTIF($U$3:$U$6,$B24)&gt;0,ROUND(0.6*$R9*$B24/$Z9,0),ROUND(0.4*$R9*$B24/($P9-$Z9),0)))</f>
        <v>439</v>
      </c>
      <c r="J24" s="11">
        <v>0</v>
      </c>
    </row>
    <row r="25" spans="2:32" x14ac:dyDescent="0.25">
      <c r="B25" s="9">
        <v>9</v>
      </c>
      <c r="C25" s="1">
        <f>IF($Z3*($P3-$Z3)=0,ROUND($R3*$B25/$P3,0),IF(COUNTIF($U$3:$U$6,$B25)&gt;0,ROUND(0.6*$R3*$B25/$Z3,0),ROUND(0.4*$R3*$B25/($P3-$Z3),0)))</f>
        <v>34</v>
      </c>
      <c r="D25" s="1">
        <f>IF($Z4*($P4-$Z4)=0,ROUND($R4*$B25/$P4,0),IF(COUNTIF($U$3:$U$6,$B25)&gt;0,ROUND(0.6*$R4*$B25/$Z4,0),ROUND(0.4*$R4*$B25/($P4-$Z4),0)))</f>
        <v>73</v>
      </c>
      <c r="E25" s="1">
        <f>IF($Z5*($P5-$Z5)=0,ROUND($R5*$B25/$P5,0),IF(COUNTIF($U$3:$U$6,$B25)&gt;0,ROUND(0.6*$R5*$B25/$Z5,0),ROUND(0.4*$R5*$B25/($P5-$Z5),0)))</f>
        <v>109</v>
      </c>
      <c r="F25" s="1">
        <f>IF($Z6*($P6-$Z6)=0,ROUND($R6*$B25/$P6,0),IF(COUNTIF($U$3:$U$6,$B25)&gt;0,ROUND(0.6*$R6*$B25/$Z6,0),ROUND(0.4*$R6*$B25/($P6-$Z6),0)))</f>
        <v>165</v>
      </c>
      <c r="G25" s="1">
        <f>IF($Z7*($P7-$Z7)=0,ROUND($R7*$B25/$P7,0),IF(COUNTIF($U$3:$U$6,$B25)&gt;0,ROUND(0.6*$R7*$B25/$Z7,0),ROUND(0.4*$R7*$B25/($P7-$Z7),0)))</f>
        <v>250</v>
      </c>
      <c r="H25" s="1">
        <f>IF($Z8*($P8-$Z8)=0,ROUND($R8*$B25/$P8,0),IF(COUNTIF($U$3:$U$6,$B25)&gt;0,ROUND(0.6*$R8*$B25/$Z8,0),ROUND(0.4*$R8*$B25/($P8-$Z8),0)))</f>
        <v>300</v>
      </c>
      <c r="I25" s="1">
        <f>IF($Z9*($P9-$Z9)=0,ROUND($R9*$B25/$P9,0),IF(COUNTIF($U$3:$U$6,$B25)&gt;0,ROUND(0.6*$R9*$B25/$Z9,0),ROUND(0.4*$R9*$B25/($P9-$Z9),0)))</f>
        <v>494</v>
      </c>
      <c r="J25" s="1">
        <f>IF($Z10*($P10-$Z10)=0,ROUND($R10*$B25/$P10,0),IF(COUNTIF($U$3:$U$6,$B25)&gt;0,ROUND(0.6*$R10*$B25/$Z10,0),ROUND(0.4*$R10*$B25/($P10-$Z10),0)))</f>
        <v>1067</v>
      </c>
      <c r="K25" s="11">
        <v>0</v>
      </c>
    </row>
    <row r="26" spans="2:32" x14ac:dyDescent="0.25">
      <c r="B26" s="9">
        <v>10</v>
      </c>
      <c r="C26" s="1">
        <f>IF($Z3*($P3-$Z3)=0,ROUND($R3*$B26/$P3,0),IF(COUNTIF($U$3:$U$6,$B26)&gt;0,ROUND(0.6*$R3*$B26/$Z3,0),ROUND(0.4*$R3*$B26/($P3-$Z3),0)))</f>
        <v>105</v>
      </c>
      <c r="D26" s="1">
        <f>IF($Z4*($P4-$Z4)=0,ROUND($R4*$B26/$P4,0),IF(COUNTIF($U$3:$U$6,$B26)&gt;0,ROUND(0.6*$R4*$B26/$Z4,0),ROUND(0.4*$R4*$B26/($P4-$Z4),0)))</f>
        <v>211</v>
      </c>
      <c r="E26" s="1">
        <f>IF($Z5*($P5-$Z5)=0,ROUND($R5*$B26/$P5,0),IF(COUNTIF($U$3:$U$6,$B26)&gt;0,ROUND(0.6*$R5*$B26/$Z5,0),ROUND(0.4*$R5*$B26/($P5-$Z5),0)))</f>
        <v>375</v>
      </c>
      <c r="F26" s="1">
        <f>IF($Z6*($P6-$Z6)=0,ROUND($R6*$B26/$P6,0),IF(COUNTIF($U$3:$U$6,$B26)&gt;0,ROUND(0.6*$R6*$B26/$Z6,0),ROUND(0.4*$R6*$B26/($P6-$Z6),0)))</f>
        <v>500</v>
      </c>
      <c r="G26" s="1">
        <f>IF($Z7*($P7-$Z7)=0,ROUND($R7*$B26/$P7,0),IF(COUNTIF($U$3:$U$6,$B26)&gt;0,ROUND(0.6*$R7*$B26/$Z7,0),ROUND(0.4*$R7*$B26/($P7-$Z7),0)))</f>
        <v>625</v>
      </c>
      <c r="H26" s="1">
        <f>IF($Z8*($P8-$Z8)=0,ROUND($R8*$B26/$P8,0),IF(COUNTIF($U$3:$U$6,$B26)&gt;0,ROUND(0.6*$R8*$B26/$Z8,0),ROUND(0.4*$R8*$B26/($P8-$Z8),0)))</f>
        <v>1200</v>
      </c>
      <c r="I26" s="1">
        <f>IF($Z9*($P9-$Z9)=0,ROUND($R9*$B26/$P9,0),IF(COUNTIF($U$3:$U$6,$B26)&gt;0,ROUND(0.6*$R9*$B26/$Z9,0),ROUND(0.4*$R9*$B26/($P9-$Z9),0)))</f>
        <v>1400</v>
      </c>
      <c r="J26" s="1">
        <f>IF($Z10*($P10-$Z10)=0,ROUND($R10*$B26/$P10,0),IF(COUNTIF($U$3:$U$6,$B26)&gt;0,ROUND(0.6*$R10*$B26/$Z10,0),ROUND(0.4*$R10*$B26/($P10-$Z10),0)))</f>
        <v>1600</v>
      </c>
      <c r="K26" s="1">
        <f>IF($Z11*($P11-$Z11)=0,ROUND($R11*$B26/$P11,0),IF(COUNTIF($U$3:$U$6,$B26)&gt;0,ROUND(0.6*$R11*$B26/$Z11,0),ROUND(0.4*$R11*$B26/($P11-$Z11),0)))</f>
        <v>3000</v>
      </c>
      <c r="L26" s="11">
        <v>0</v>
      </c>
    </row>
    <row r="28" spans="2:32" x14ac:dyDescent="0.25">
      <c r="B28" s="5" t="s">
        <v>18</v>
      </c>
    </row>
    <row r="29" spans="2:32" x14ac:dyDescent="0.25">
      <c r="B29" s="6" t="s">
        <v>6</v>
      </c>
      <c r="C29" s="8">
        <v>1</v>
      </c>
      <c r="D29" s="8">
        <v>2</v>
      </c>
      <c r="E29" s="8">
        <v>3</v>
      </c>
      <c r="F29" s="8">
        <v>4</v>
      </c>
      <c r="G29" s="8">
        <v>5</v>
      </c>
      <c r="H29" s="8">
        <v>6</v>
      </c>
      <c r="I29" s="8">
        <v>7</v>
      </c>
      <c r="J29" s="8">
        <v>8</v>
      </c>
      <c r="K29" s="8">
        <v>9</v>
      </c>
      <c r="L29" s="8">
        <v>10</v>
      </c>
    </row>
    <row r="30" spans="2:32" x14ac:dyDescent="0.25">
      <c r="B30" s="9">
        <v>1</v>
      </c>
      <c r="C30" s="13">
        <f>C17*0.6</f>
        <v>0</v>
      </c>
      <c r="D30" s="14"/>
      <c r="E30" s="14"/>
      <c r="F30" s="14"/>
      <c r="G30" s="14"/>
      <c r="H30" s="14"/>
      <c r="I30" s="14"/>
      <c r="J30" s="14"/>
      <c r="K30" s="14"/>
      <c r="L30" s="14"/>
    </row>
    <row r="31" spans="2:32" x14ac:dyDescent="0.25">
      <c r="B31" s="9">
        <v>2</v>
      </c>
      <c r="C31" s="15">
        <f t="shared" ref="C31:L31" si="19">C18*0.6</f>
        <v>4.8</v>
      </c>
      <c r="D31" s="13">
        <f t="shared" si="19"/>
        <v>0</v>
      </c>
      <c r="E31" s="14"/>
      <c r="F31" s="14"/>
      <c r="G31" s="14"/>
      <c r="H31" s="14"/>
      <c r="I31" s="14"/>
      <c r="J31" s="14"/>
      <c r="K31" s="14"/>
      <c r="L31" s="14"/>
    </row>
    <row r="32" spans="2:32" x14ac:dyDescent="0.25">
      <c r="B32" s="9">
        <v>3</v>
      </c>
      <c r="C32" s="15">
        <f t="shared" ref="C32:L32" si="20">C19*0.6</f>
        <v>19.2</v>
      </c>
      <c r="D32" s="15">
        <f t="shared" si="20"/>
        <v>37.799999999999997</v>
      </c>
      <c r="E32" s="13">
        <f t="shared" si="20"/>
        <v>0</v>
      </c>
      <c r="F32" s="14"/>
      <c r="G32" s="14"/>
      <c r="H32" s="14"/>
      <c r="I32" s="14"/>
      <c r="J32" s="14"/>
      <c r="K32" s="14"/>
      <c r="L32" s="14"/>
    </row>
    <row r="33" spans="2:12" x14ac:dyDescent="0.25">
      <c r="B33" s="9">
        <v>4</v>
      </c>
      <c r="C33" s="15">
        <f t="shared" ref="C33:L33" si="21">C20*0.6</f>
        <v>9</v>
      </c>
      <c r="D33" s="15">
        <f t="shared" si="21"/>
        <v>19.2</v>
      </c>
      <c r="E33" s="15">
        <f t="shared" si="21"/>
        <v>28.799999999999997</v>
      </c>
      <c r="F33" s="13">
        <f t="shared" si="21"/>
        <v>0</v>
      </c>
      <c r="G33" s="14"/>
      <c r="H33" s="14"/>
      <c r="I33" s="14"/>
      <c r="J33" s="14"/>
      <c r="K33" s="14"/>
      <c r="L33" s="14"/>
    </row>
    <row r="34" spans="2:12" x14ac:dyDescent="0.25">
      <c r="B34" s="9">
        <v>5</v>
      </c>
      <c r="C34" s="15">
        <f t="shared" ref="C34:L34" si="22">C21*0.6</f>
        <v>11.4</v>
      </c>
      <c r="D34" s="15">
        <f t="shared" si="22"/>
        <v>24</v>
      </c>
      <c r="E34" s="15">
        <f t="shared" si="22"/>
        <v>36.6</v>
      </c>
      <c r="F34" s="15">
        <f t="shared" si="22"/>
        <v>55.199999999999996</v>
      </c>
      <c r="G34" s="13">
        <f t="shared" si="22"/>
        <v>0</v>
      </c>
      <c r="H34" s="14"/>
      <c r="I34" s="14"/>
      <c r="J34" s="14"/>
      <c r="K34" s="14"/>
      <c r="L34" s="14"/>
    </row>
    <row r="35" spans="2:12" x14ac:dyDescent="0.25">
      <c r="B35" s="9">
        <v>6</v>
      </c>
      <c r="C35" s="15">
        <f t="shared" ref="C35:L35" si="23">C22*0.6</f>
        <v>37.799999999999997</v>
      </c>
      <c r="D35" s="15">
        <f t="shared" si="23"/>
        <v>75.599999999999994</v>
      </c>
      <c r="E35" s="15">
        <f t="shared" si="23"/>
        <v>135</v>
      </c>
      <c r="F35" s="15">
        <f t="shared" si="23"/>
        <v>180</v>
      </c>
      <c r="G35" s="15">
        <f t="shared" si="23"/>
        <v>225</v>
      </c>
      <c r="H35" s="13">
        <f t="shared" si="23"/>
        <v>0</v>
      </c>
      <c r="I35" s="14"/>
      <c r="J35" s="14"/>
      <c r="K35" s="14"/>
      <c r="L35" s="14"/>
    </row>
    <row r="36" spans="2:12" x14ac:dyDescent="0.25">
      <c r="B36" s="9">
        <v>7</v>
      </c>
      <c r="C36" s="15">
        <f t="shared" ref="C36:L36" si="24">C23*0.6</f>
        <v>16.2</v>
      </c>
      <c r="D36" s="15">
        <f t="shared" si="24"/>
        <v>34.199999999999996</v>
      </c>
      <c r="E36" s="15">
        <f t="shared" si="24"/>
        <v>51</v>
      </c>
      <c r="F36" s="15">
        <f t="shared" si="24"/>
        <v>77.399999999999991</v>
      </c>
      <c r="G36" s="15">
        <f t="shared" si="24"/>
        <v>116.39999999999999</v>
      </c>
      <c r="H36" s="15">
        <f t="shared" si="24"/>
        <v>139.79999999999998</v>
      </c>
      <c r="I36" s="13">
        <f t="shared" si="24"/>
        <v>0</v>
      </c>
      <c r="J36" s="14"/>
      <c r="K36" s="14"/>
      <c r="L36" s="14"/>
    </row>
    <row r="37" spans="2:12" x14ac:dyDescent="0.25">
      <c r="B37" s="9">
        <v>8</v>
      </c>
      <c r="C37" s="15">
        <f t="shared" ref="C37:L37" si="25">C24*0.6</f>
        <v>18</v>
      </c>
      <c r="D37" s="15">
        <f t="shared" si="25"/>
        <v>39</v>
      </c>
      <c r="E37" s="15">
        <f t="shared" si="25"/>
        <v>58.199999999999996</v>
      </c>
      <c r="F37" s="15">
        <f t="shared" si="25"/>
        <v>88.2</v>
      </c>
      <c r="G37" s="15">
        <f t="shared" si="25"/>
        <v>133.19999999999999</v>
      </c>
      <c r="H37" s="15">
        <f t="shared" si="25"/>
        <v>160.19999999999999</v>
      </c>
      <c r="I37" s="15">
        <f t="shared" si="25"/>
        <v>263.39999999999998</v>
      </c>
      <c r="J37" s="13">
        <f t="shared" si="25"/>
        <v>0</v>
      </c>
      <c r="K37" s="14"/>
      <c r="L37" s="14"/>
    </row>
    <row r="38" spans="2:12" x14ac:dyDescent="0.25">
      <c r="B38" s="9">
        <v>9</v>
      </c>
      <c r="C38" s="15">
        <f t="shared" ref="C38:L38" si="26">C25*0.6</f>
        <v>20.399999999999999</v>
      </c>
      <c r="D38" s="15">
        <f t="shared" si="26"/>
        <v>43.8</v>
      </c>
      <c r="E38" s="15">
        <f t="shared" si="26"/>
        <v>65.399999999999991</v>
      </c>
      <c r="F38" s="15">
        <f t="shared" si="26"/>
        <v>99</v>
      </c>
      <c r="G38" s="15">
        <f t="shared" si="26"/>
        <v>150</v>
      </c>
      <c r="H38" s="15">
        <f t="shared" si="26"/>
        <v>180</v>
      </c>
      <c r="I38" s="15">
        <f t="shared" si="26"/>
        <v>296.39999999999998</v>
      </c>
      <c r="J38" s="15">
        <f t="shared" si="26"/>
        <v>640.19999999999993</v>
      </c>
      <c r="K38" s="13">
        <f t="shared" si="26"/>
        <v>0</v>
      </c>
      <c r="L38" s="14"/>
    </row>
    <row r="39" spans="2:12" x14ac:dyDescent="0.25">
      <c r="B39" s="9">
        <v>10</v>
      </c>
      <c r="C39" s="15">
        <f t="shared" ref="C39:L39" si="27">C26*0.6</f>
        <v>63</v>
      </c>
      <c r="D39" s="15">
        <f t="shared" si="27"/>
        <v>126.6</v>
      </c>
      <c r="E39" s="15">
        <f t="shared" si="27"/>
        <v>225</v>
      </c>
      <c r="F39" s="15">
        <f t="shared" si="27"/>
        <v>300</v>
      </c>
      <c r="G39" s="15">
        <f t="shared" si="27"/>
        <v>375</v>
      </c>
      <c r="H39" s="15">
        <f t="shared" si="27"/>
        <v>720</v>
      </c>
      <c r="I39" s="15">
        <f t="shared" si="27"/>
        <v>840</v>
      </c>
      <c r="J39" s="15">
        <f t="shared" si="27"/>
        <v>960</v>
      </c>
      <c r="K39" s="15">
        <f t="shared" si="27"/>
        <v>1800</v>
      </c>
      <c r="L39" s="13">
        <f t="shared" si="27"/>
        <v>0</v>
      </c>
    </row>
  </sheetData>
  <mergeCells count="1">
    <mergeCell ref="W15:A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LinePlanningInput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Vuong</dc:creator>
  <cp:lastModifiedBy>Minh Vuong</cp:lastModifiedBy>
  <dcterms:created xsi:type="dcterms:W3CDTF">2016-03-30T04:10:51Z</dcterms:created>
  <dcterms:modified xsi:type="dcterms:W3CDTF">2016-04-05T01:07:10Z</dcterms:modified>
</cp:coreProperties>
</file>