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4" activeTab="6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<sst xmlns="http://schemas.openxmlformats.org/spreadsheetml/2006/main" count="375" uniqueCount="188">
  <si>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</si>
  <si>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</si>
  <si>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</si>
  <si>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</si>
  <si>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</si>
  <si>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</si>
  <si>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</si>
  <si>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</si>
  <si>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</si>
  <si>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</si>
  <si>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</si>
  <si>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</si>
  <si>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</si>
  <si>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</si>
  <si>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</si>
  <si>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</si>
  <si>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0.017–0.033%</t>
    </r>
  </si>
  <si>
    <t>≦15kg（小型）</t>
  </si>
  <si>
    <t>常見於年輕犬、小型犬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</si>
  <si>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0.017–0.05%</t>
    </r>
    <r>
      <rPr>
        <sz val="11"/>
        <color theme="1"/>
        <rFont val="Calibri"/>
        <charset val="134"/>
      </rPr>
      <t>（依年齡）</t>
    </r>
  </si>
  <si>
    <t>≦15kg</t>
  </si>
  <si>
    <t>約 0.017–0.05%</t>
  </si>
  <si>
    <t>可選火化或一般處理</t>
  </si>
  <si>
    <t>2–4 歲</t>
  </si>
  <si>
    <t>&lt;0.2%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</si>
  <si>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&lt;0.017%</t>
    </r>
  </si>
  <si>
    <t>16–50kg（中大型）</t>
  </si>
  <si>
    <t>多數工作犬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</si>
  <si>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0.025–0.25%</t>
    </r>
    <r>
      <rPr>
        <sz val="11"/>
        <color theme="1"/>
        <rFont val="Calibri"/>
        <charset val="134"/>
      </rPr>
      <t>（依年齡）</t>
    </r>
  </si>
  <si>
    <t>16–50kg</t>
  </si>
  <si>
    <t>約 0.025–0.25%</t>
  </si>
  <si>
    <t>多數屬此區間，與火化重疊</t>
  </si>
  <si>
    <t>5–6 歲</t>
  </si>
  <si>
    <t>0.3–0.6%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</si>
  <si>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0.025–0.05%</t>
    </r>
  </si>
  <si>
    <t>&gt;50kg（特大犬）</t>
  </si>
  <si>
    <t>非常少見</t>
  </si>
  <si>
    <r>
      <rPr>
        <sz val="11"/>
        <color theme="1"/>
        <rFont val="Calibri"/>
        <charset val="134"/>
        <scheme val="minor"/>
      </rPr>
      <t xml:space="preserve">可視為 </t>
    </r>
    <r>
      <rPr>
        <b/>
        <sz val="11"/>
        <color theme="1"/>
        <rFont val="Calibri"/>
        <charset val="134"/>
      </rPr>
      <t>&lt;0.01%</t>
    </r>
  </si>
  <si>
    <t>&gt;50kg</t>
  </si>
  <si>
    <t>&lt;0.01%</t>
  </si>
  <si>
    <t>僅極大型犬，稀有</t>
  </si>
  <si>
    <t>7–8 歲</t>
  </si>
  <si>
    <t>0.5–1.0%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</si>
  <si>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0.042–0.083%</t>
    </r>
  </si>
  <si>
    <t>9+ 歲</t>
  </si>
  <si>
    <t>1.5–3.0%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</si>
  <si>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0.125–0.25%</t>
    </r>
  </si>
  <si>
    <t>Level2</t>
  </si>
  <si>
    <t>15日或以下</t>
  </si>
  <si>
    <t>犬隻</t>
  </si>
  <si>
    <t>10公斤或以下</t>
  </si>
  <si>
    <t>depends on weight, not breed</t>
  </si>
  <si>
    <t>11公斤至20公斤</t>
  </si>
  <si>
    <t>21公斤或以上</t>
  </si>
  <si>
    <t>貓隻</t>
  </si>
  <si>
    <t>15日或以上</t>
  </si>
  <si>
    <t>因無法飼養而將動物交予民政總署</t>
  </si>
  <si>
    <t/>
  </si>
  <si>
    <t>誤養、家庭突發狀況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</si>
  <si>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0.1–0.2%</t>
    </r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</si>
  <si>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</si>
  <si>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</si>
  <si>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</si>
  <si>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</si>
  <si>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</si>
  <si>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0.1%</t>
    </r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</si>
  <si>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</si>
  <si>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</si>
  <si>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</si>
  <si>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</si>
  <si>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</si>
  <si>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0.15–0.25%</t>
    </r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</si>
  <si>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</si>
  <si>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</si>
  <si>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</si>
  <si>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</si>
  <si>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</si>
  <si>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0.25–0.4%</t>
    </r>
  </si>
  <si>
    <t>失能、遺棄增加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</si>
  <si>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0.4–0.6%</t>
    </r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</si>
  <si>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</si>
  <si>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</si>
  <si>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</si>
  <si>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</si>
  <si>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</si>
  <si>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</si>
  <si>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</si>
  <si>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</si>
  <si>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10–15%</t>
  </si>
  <si>
    <t>活動量大、易髒，通常每 2–3 月洗剪一次</t>
  </si>
  <si>
    <t>沐浴／剪毛（貓）</t>
  </si>
  <si>
    <t>&lt;5%</t>
  </si>
  <si>
    <t>一般貓咪不需定期洗澡，剪毛情況少見</t>
  </si>
  <si>
    <t>11–20kg</t>
  </si>
  <si>
    <t>8–12%</t>
  </si>
  <si>
    <t>相對不易髒但仍需定期維護</t>
  </si>
  <si>
    <t>刷毛／梳毛（貓）</t>
  </si>
  <si>
    <t>長毛貓較高機率，短毛偏低</t>
  </si>
  <si>
    <t>21kg 以上</t>
  </si>
  <si>
    <t>6–10%</t>
  </si>
  <si>
    <t>體型大、處理不便，頻率稍低</t>
  </si>
  <si>
    <t>修甲／牙齒（貓）</t>
  </si>
  <si>
    <t>與犬相近</t>
  </si>
  <si>
    <t>可參照犬隻估算作參考</t>
  </si>
  <si>
    <t>刷毛／梳毛</t>
  </si>
  <si>
    <t>全犬種</t>
  </si>
  <si>
    <t>15–25%</t>
  </si>
  <si>
    <t>長毛種尤需頻繁梳理，避免打結</t>
  </si>
  <si>
    <t>活動量不夠時指甲不易自然磨損</t>
  </si>
  <si>
    <t>2–5%</t>
  </si>
  <si>
    <t>通常配合每季或半年進行</t>
  </si>
  <si>
    <t>一次性事件</t>
  </si>
  <si>
    <t>一次性 100%（如未完成）</t>
  </si>
  <si>
    <t>幼犬或領養初期會進行，通常不重複</t>
  </si>
  <si>
    <t>運送動物（一般）</t>
  </si>
  <si>
    <t>2–4%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</si>
  <si>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</si>
  <si>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</si>
  <si>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</si>
  <si>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</si>
  <si>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</si>
  <si>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</si>
  <si>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</si>
  <si>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</si>
  <si>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</si>
  <si>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</si>
  <si>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</si>
  <si>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</si>
  <si>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</si>
  <si>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</si>
  <si>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</si>
  <si>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</si>
  <si>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</si>
  <si>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</si>
  <si>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</si>
  <si>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</si>
  <si>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</si>
  <si>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</si>
  <si>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</si>
  <si>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</si>
  <si>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</si>
  <si>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</si>
  <si>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</si>
  <si>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</si>
  <si>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</si>
  <si>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</si>
  <si>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</si>
  <si>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</si>
  <si>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</si>
  <si>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</si>
  <si>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</si>
  <si>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</si>
  <si>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</si>
  <si>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</si>
  <si>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</si>
  <si>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</si>
  <si>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</si>
  <si>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</si>
  <si>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</si>
  <si>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</si>
  <si>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</si>
  <si>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</si>
  <si>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</si>
  <si>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</si>
  <si>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</si>
  <si>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</si>
  <si>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</si>
  <si>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</si>
  <si>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</si>
  <si>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</si>
  <si>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雄犬閹割</t>
  </si>
  <si>
    <t>雌犬絕育（卵巢子宮切除）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</si>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</sst>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G9" sqref="G9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v>750</v>
      </c>
      <c r="G2">
        <v>300</v>
      </c>
    </row>
    <row r="3" spans="1:7">
      <c r="A3" t="s">
        <v>4</v>
      </c>
      <c r="B3" t="s">
        <v>5</v>
      </c>
      <c r="C3">
        <v>750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v>1250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v>3000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v>375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v>500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v>2500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6" t="s">
        <v>13</v>
      </c>
    </row>
    <row r="11" ht="68" spans="1:11">
      <c r="A11" s="4" t="s">
        <v>14</v>
      </c>
      <c r="B11" s="4" t="s">
        <v>15</v>
      </c>
      <c r="C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21</v>
      </c>
      <c r="K11" s="4" t="s">
        <v>22</v>
      </c>
    </row>
    <row r="12" ht="68" spans="1:11">
      <c r="A12" s="4" t="s">
        <v>23</v>
      </c>
      <c r="B12" s="4" t="s">
        <v>24</v>
      </c>
      <c r="C12" s="4" t="s">
        <v>25</v>
      </c>
      <c r="E12" s="4" t="s">
        <v>26</v>
      </c>
      <c r="F12" s="4" t="s">
        <v>27</v>
      </c>
      <c r="G12" s="4" t="s">
        <v>28</v>
      </c>
      <c r="I12" s="4" t="s">
        <v>29</v>
      </c>
      <c r="J12" s="4" t="s">
        <v>30</v>
      </c>
      <c r="K12" s="4" t="s">
        <v>31</v>
      </c>
    </row>
    <row r="13" ht="51" spans="1:11">
      <c r="A13" s="4" t="s">
        <v>32</v>
      </c>
      <c r="B13" s="4" t="s">
        <v>33</v>
      </c>
      <c r="C13" s="4" t="s">
        <v>34</v>
      </c>
      <c r="E13" s="4" t="s">
        <v>35</v>
      </c>
      <c r="F13" s="4" t="s">
        <v>36</v>
      </c>
      <c r="G13" s="4" t="s">
        <v>37</v>
      </c>
      <c r="I13" s="4" t="s">
        <v>38</v>
      </c>
      <c r="J13" s="4" t="s">
        <v>39</v>
      </c>
      <c r="K13" s="4" t="s">
        <v>40</v>
      </c>
    </row>
    <row r="14" ht="51" spans="1:3">
      <c r="A14" s="4" t="s">
        <v>41</v>
      </c>
      <c r="B14" s="4" t="s">
        <v>42</v>
      </c>
      <c r="C14" s="4" t="s">
        <v>43</v>
      </c>
    </row>
    <row r="15" ht="51" spans="1:3">
      <c r="A15" s="4" t="s">
        <v>44</v>
      </c>
      <c r="B15" s="4" t="s">
        <v>45</v>
      </c>
      <c r="C15" s="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11" sqref="H11"/>
    </sheetView>
  </sheetViews>
  <sheetFormatPr defaultColWidth="9" defaultRowHeight="16.8" outlineLevelCol="7"/>
  <cols>
    <col min="11" max="11" width="12.6875"/>
  </cols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8">
      <c r="A2" t="s">
        <v>48</v>
      </c>
      <c r="B2" t="s">
        <v>49</v>
      </c>
      <c r="C2" t="s">
        <v>50</v>
      </c>
      <c r="D2">
        <v>200</v>
      </c>
      <c r="E2" t="s">
        <v>51</v>
      </c>
      <c r="H2">
        <v>80</v>
      </c>
    </row>
    <row r="3" spans="1:8">
      <c r="A3" t="s">
        <v>48</v>
      </c>
      <c r="B3" t="s">
        <v>49</v>
      </c>
      <c r="C3" t="s">
        <v>52</v>
      </c>
      <c r="D3">
        <v>225</v>
      </c>
      <c r="E3" t="s">
        <v>51</v>
      </c>
      <c r="H3">
        <v>90</v>
      </c>
    </row>
    <row r="4" spans="1:8">
      <c r="A4" t="s">
        <v>48</v>
      </c>
      <c r="B4" t="s">
        <v>49</v>
      </c>
      <c r="C4" t="s">
        <v>53</v>
      </c>
      <c r="D4">
        <v>250</v>
      </c>
      <c r="E4" t="s">
        <v>51</v>
      </c>
      <c r="H4">
        <v>100</v>
      </c>
    </row>
    <row r="5" spans="1:8">
      <c r="A5" t="s">
        <v>48</v>
      </c>
      <c r="B5" t="s">
        <v>54</v>
      </c>
      <c r="C5" t="s">
        <v>54</v>
      </c>
      <c r="D5">
        <v>150</v>
      </c>
      <c r="E5" t="s">
        <v>51</v>
      </c>
      <c r="H5">
        <v>60</v>
      </c>
    </row>
    <row r="6" spans="1:8">
      <c r="A6" t="s">
        <v>55</v>
      </c>
      <c r="B6" t="s">
        <v>49</v>
      </c>
      <c r="C6" t="s">
        <v>50</v>
      </c>
      <c r="D6">
        <v>150</v>
      </c>
      <c r="E6" t="s">
        <v>51</v>
      </c>
      <c r="H6">
        <v>60</v>
      </c>
    </row>
    <row r="7" spans="1:8">
      <c r="A7" t="s">
        <v>55</v>
      </c>
      <c r="B7" t="s">
        <v>49</v>
      </c>
      <c r="C7" t="s">
        <v>52</v>
      </c>
      <c r="D7">
        <v>175</v>
      </c>
      <c r="E7" t="s">
        <v>51</v>
      </c>
      <c r="H7">
        <v>70</v>
      </c>
    </row>
    <row r="8" spans="1:8">
      <c r="A8" t="s">
        <v>55</v>
      </c>
      <c r="B8" t="s">
        <v>49</v>
      </c>
      <c r="C8" t="s">
        <v>53</v>
      </c>
      <c r="D8">
        <v>200</v>
      </c>
      <c r="E8" t="s">
        <v>51</v>
      </c>
      <c r="H8">
        <v>80</v>
      </c>
    </row>
    <row r="9" spans="1:8">
      <c r="A9" t="s">
        <v>55</v>
      </c>
      <c r="B9" t="s">
        <v>54</v>
      </c>
      <c r="C9" t="s">
        <v>54</v>
      </c>
      <c r="D9">
        <v>125</v>
      </c>
      <c r="E9" t="s">
        <v>51</v>
      </c>
      <c r="H9">
        <v>50</v>
      </c>
    </row>
    <row r="10" spans="1:8">
      <c r="A10" t="s">
        <v>56</v>
      </c>
      <c r="B10" t="s">
        <v>57</v>
      </c>
      <c r="C10" t="s">
        <v>56</v>
      </c>
      <c r="D10">
        <v>2500</v>
      </c>
      <c r="H10">
        <v>1000</v>
      </c>
    </row>
    <row r="12" spans="1:1">
      <c r="A12" t="s">
        <v>48</v>
      </c>
    </row>
    <row r="13" ht="84" spans="1:8">
      <c r="A13" s="4" t="s">
        <v>14</v>
      </c>
      <c r="B13" s="4" t="s">
        <v>58</v>
      </c>
      <c r="C13" s="4" t="s">
        <v>59</v>
      </c>
      <c r="E13" s="5" t="s">
        <v>60</v>
      </c>
      <c r="F13" s="4" t="s">
        <v>61</v>
      </c>
      <c r="G13" s="5" t="s">
        <v>62</v>
      </c>
      <c r="H13" s="4" t="s">
        <v>63</v>
      </c>
    </row>
    <row r="14" ht="84" spans="1:8">
      <c r="A14" s="4" t="s">
        <v>23</v>
      </c>
      <c r="B14" s="4" t="s">
        <v>64</v>
      </c>
      <c r="C14" s="4" t="s">
        <v>65</v>
      </c>
      <c r="E14" s="5" t="s">
        <v>66</v>
      </c>
      <c r="F14" s="4" t="s">
        <v>67</v>
      </c>
      <c r="G14" s="5" t="s">
        <v>68</v>
      </c>
      <c r="H14" s="4" t="s">
        <v>69</v>
      </c>
    </row>
    <row r="15" ht="84" spans="1:8">
      <c r="A15" s="4" t="s">
        <v>32</v>
      </c>
      <c r="B15" s="4" t="s">
        <v>70</v>
      </c>
      <c r="C15" s="4" t="s">
        <v>71</v>
      </c>
      <c r="E15" s="5" t="s">
        <v>72</v>
      </c>
      <c r="F15" s="4" t="s">
        <v>73</v>
      </c>
      <c r="G15" s="5" t="s">
        <v>74</v>
      </c>
      <c r="H15" s="4" t="s">
        <v>75</v>
      </c>
    </row>
    <row r="16" ht="51" spans="1:3">
      <c r="A16" s="4" t="s">
        <v>41</v>
      </c>
      <c r="B16" s="4" t="s">
        <v>76</v>
      </c>
      <c r="C16" s="4" t="s">
        <v>77</v>
      </c>
    </row>
    <row r="17" ht="34" spans="1:3">
      <c r="A17" s="4" t="s">
        <v>44</v>
      </c>
      <c r="B17" s="4" t="s">
        <v>78</v>
      </c>
      <c r="C17" s="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5" workbookViewId="0">
      <selection activeCell="H17" sqref="H17"/>
    </sheetView>
  </sheetViews>
  <sheetFormatPr defaultColWidth="9" defaultRowHeight="16.8" outlineLevelCol="7"/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5">
      <c r="A2" t="s">
        <v>80</v>
      </c>
      <c r="B2" t="s">
        <v>49</v>
      </c>
      <c r="C2" t="s">
        <v>50</v>
      </c>
      <c r="D2">
        <v>200</v>
      </c>
      <c r="E2" t="s">
        <v>51</v>
      </c>
    </row>
    <row r="3" spans="1:5">
      <c r="A3" t="s">
        <v>80</v>
      </c>
      <c r="B3" t="s">
        <v>49</v>
      </c>
      <c r="C3" t="s">
        <v>52</v>
      </c>
      <c r="D3">
        <v>220</v>
      </c>
      <c r="E3" t="s">
        <v>51</v>
      </c>
    </row>
    <row r="4" spans="1:5">
      <c r="A4" t="s">
        <v>80</v>
      </c>
      <c r="B4" t="s">
        <v>49</v>
      </c>
      <c r="C4" t="s">
        <v>53</v>
      </c>
      <c r="D4">
        <v>240</v>
      </c>
      <c r="E4" t="s">
        <v>51</v>
      </c>
    </row>
    <row r="5" spans="1:8">
      <c r="A5" t="s">
        <v>80</v>
      </c>
      <c r="B5" t="s">
        <v>49</v>
      </c>
      <c r="C5" t="s">
        <v>50</v>
      </c>
      <c r="D5">
        <v>200</v>
      </c>
      <c r="E5" t="s">
        <v>51</v>
      </c>
      <c r="H5">
        <v>100</v>
      </c>
    </row>
    <row r="6" spans="1:8">
      <c r="A6" t="s">
        <v>80</v>
      </c>
      <c r="B6" t="s">
        <v>49</v>
      </c>
      <c r="C6" t="s">
        <v>52</v>
      </c>
      <c r="D6">
        <v>220</v>
      </c>
      <c r="E6" t="s">
        <v>51</v>
      </c>
      <c r="H6">
        <v>110</v>
      </c>
    </row>
    <row r="7" spans="1:8">
      <c r="A7" t="s">
        <v>80</v>
      </c>
      <c r="B7" t="s">
        <v>49</v>
      </c>
      <c r="C7" t="s">
        <v>53</v>
      </c>
      <c r="D7">
        <v>240</v>
      </c>
      <c r="E7" t="s">
        <v>51</v>
      </c>
      <c r="H7">
        <v>120</v>
      </c>
    </row>
    <row r="8" spans="1:8">
      <c r="A8" t="s">
        <v>80</v>
      </c>
      <c r="B8" t="s">
        <v>54</v>
      </c>
      <c r="C8" t="s">
        <v>54</v>
      </c>
      <c r="D8">
        <v>500</v>
      </c>
      <c r="H8">
        <v>250</v>
      </c>
    </row>
    <row r="9" spans="1:8">
      <c r="A9" t="s">
        <v>81</v>
      </c>
      <c r="B9" t="s">
        <v>49</v>
      </c>
      <c r="C9" t="s">
        <v>50</v>
      </c>
      <c r="D9">
        <v>140</v>
      </c>
      <c r="E9" t="s">
        <v>51</v>
      </c>
      <c r="H9">
        <v>70</v>
      </c>
    </row>
    <row r="10" spans="1:8">
      <c r="A10" t="s">
        <v>81</v>
      </c>
      <c r="B10" t="s">
        <v>49</v>
      </c>
      <c r="C10" t="s">
        <v>52</v>
      </c>
      <c r="D10">
        <v>160</v>
      </c>
      <c r="E10" t="s">
        <v>51</v>
      </c>
      <c r="H10">
        <v>80</v>
      </c>
    </row>
    <row r="11" spans="1:8">
      <c r="A11" t="s">
        <v>81</v>
      </c>
      <c r="B11" t="s">
        <v>49</v>
      </c>
      <c r="C11" t="s">
        <v>53</v>
      </c>
      <c r="D11">
        <v>180</v>
      </c>
      <c r="E11" t="s">
        <v>51</v>
      </c>
      <c r="H11">
        <v>90</v>
      </c>
    </row>
    <row r="12" spans="1:8">
      <c r="A12" t="s">
        <v>81</v>
      </c>
      <c r="B12" t="s">
        <v>54</v>
      </c>
      <c r="C12" t="s">
        <v>54</v>
      </c>
      <c r="D12">
        <v>500</v>
      </c>
      <c r="H12">
        <v>250</v>
      </c>
    </row>
    <row r="13" spans="1:8">
      <c r="A13" t="s">
        <v>82</v>
      </c>
      <c r="B13" t="s">
        <v>54</v>
      </c>
      <c r="C13" t="s">
        <v>82</v>
      </c>
      <c r="D13">
        <v>80</v>
      </c>
      <c r="H13">
        <v>40</v>
      </c>
    </row>
    <row r="14" spans="1:8">
      <c r="A14" t="s">
        <v>83</v>
      </c>
      <c r="B14" t="s">
        <v>54</v>
      </c>
      <c r="C14" t="s">
        <v>83</v>
      </c>
      <c r="D14">
        <v>960</v>
      </c>
      <c r="H14">
        <v>480</v>
      </c>
    </row>
    <row r="15" spans="1:8">
      <c r="A15" t="s">
        <v>84</v>
      </c>
      <c r="B15" t="s">
        <v>54</v>
      </c>
      <c r="C15" t="s">
        <v>84</v>
      </c>
      <c r="D15">
        <v>60</v>
      </c>
      <c r="H15">
        <v>30</v>
      </c>
    </row>
    <row r="16" spans="1:8">
      <c r="A16" t="s">
        <v>85</v>
      </c>
      <c r="B16" t="s">
        <v>54</v>
      </c>
      <c r="C16" t="s">
        <v>85</v>
      </c>
      <c r="D16">
        <v>200</v>
      </c>
      <c r="H16">
        <v>100</v>
      </c>
    </row>
    <row r="18" ht="84" spans="1:8">
      <c r="A18" s="4" t="s">
        <v>86</v>
      </c>
      <c r="B18" s="4" t="s">
        <v>87</v>
      </c>
      <c r="C18" s="5" t="s">
        <v>88</v>
      </c>
      <c r="D18" s="4" t="s">
        <v>89</v>
      </c>
      <c r="F18" s="4" t="s">
        <v>90</v>
      </c>
      <c r="G18" s="5" t="s">
        <v>91</v>
      </c>
      <c r="H18" s="4" t="s">
        <v>92</v>
      </c>
    </row>
    <row r="19" ht="51" spans="1:8">
      <c r="A19" s="4" t="s">
        <v>86</v>
      </c>
      <c r="B19" s="4" t="s">
        <v>93</v>
      </c>
      <c r="C19" s="5" t="s">
        <v>94</v>
      </c>
      <c r="D19" s="4" t="s">
        <v>95</v>
      </c>
      <c r="F19" s="4" t="s">
        <v>96</v>
      </c>
      <c r="G19" s="5" t="s">
        <v>88</v>
      </c>
      <c r="H19" s="4" t="s">
        <v>97</v>
      </c>
    </row>
    <row r="20" ht="68" spans="1:8">
      <c r="A20" s="4" t="s">
        <v>86</v>
      </c>
      <c r="B20" s="4" t="s">
        <v>98</v>
      </c>
      <c r="C20" s="5" t="s">
        <v>99</v>
      </c>
      <c r="D20" s="4" t="s">
        <v>100</v>
      </c>
      <c r="F20" s="4" t="s">
        <v>101</v>
      </c>
      <c r="G20" s="5" t="s">
        <v>102</v>
      </c>
      <c r="H20" s="4" t="s">
        <v>103</v>
      </c>
    </row>
    <row r="21" ht="68" spans="1:4">
      <c r="A21" s="4" t="s">
        <v>104</v>
      </c>
      <c r="B21" s="4" t="s">
        <v>105</v>
      </c>
      <c r="C21" s="5" t="s">
        <v>106</v>
      </c>
      <c r="D21" s="4" t="s">
        <v>107</v>
      </c>
    </row>
    <row r="22" ht="68" spans="1:4">
      <c r="A22" s="4" t="s">
        <v>82</v>
      </c>
      <c r="B22" s="4" t="s">
        <v>105</v>
      </c>
      <c r="C22" s="5" t="s">
        <v>94</v>
      </c>
      <c r="D22" s="4" t="s">
        <v>108</v>
      </c>
    </row>
    <row r="23" ht="51" spans="1:4">
      <c r="A23" s="4" t="s">
        <v>83</v>
      </c>
      <c r="B23" s="4" t="s">
        <v>105</v>
      </c>
      <c r="C23" s="5" t="s">
        <v>109</v>
      </c>
      <c r="D23" s="4" t="s">
        <v>110</v>
      </c>
    </row>
    <row r="24" ht="68" spans="1:4">
      <c r="A24" s="4" t="s">
        <v>85</v>
      </c>
      <c r="B24" s="4" t="s">
        <v>111</v>
      </c>
      <c r="C24" s="5" t="s">
        <v>112</v>
      </c>
      <c r="D24" s="4" t="s">
        <v>113</v>
      </c>
    </row>
    <row r="25" ht="68" spans="1:4">
      <c r="A25" s="4" t="s">
        <v>114</v>
      </c>
      <c r="B25" s="4" t="s">
        <v>105</v>
      </c>
      <c r="C25" s="5" t="s">
        <v>115</v>
      </c>
      <c r="D25" s="4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117</v>
      </c>
      <c r="B2" t="s">
        <v>117</v>
      </c>
      <c r="C2">
        <v>300</v>
      </c>
      <c r="D2" t="s">
        <v>118</v>
      </c>
      <c r="E2">
        <v>1</v>
      </c>
      <c r="F2">
        <v>150</v>
      </c>
    </row>
    <row r="3" spans="1:6">
      <c r="A3" t="s">
        <v>119</v>
      </c>
      <c r="B3" t="s">
        <v>119</v>
      </c>
      <c r="C3">
        <v>160</v>
      </c>
      <c r="D3" t="s">
        <v>118</v>
      </c>
      <c r="E3">
        <v>0.4</v>
      </c>
      <c r="F3">
        <v>80</v>
      </c>
    </row>
    <row r="4" spans="1:6">
      <c r="A4" t="s">
        <v>120</v>
      </c>
      <c r="B4" t="s">
        <v>121</v>
      </c>
      <c r="C4">
        <v>100</v>
      </c>
      <c r="D4" t="s">
        <v>118</v>
      </c>
      <c r="E4">
        <v>0.05</v>
      </c>
      <c r="F4">
        <v>50</v>
      </c>
    </row>
    <row r="5" spans="1:6">
      <c r="A5" t="s">
        <v>120</v>
      </c>
      <c r="B5" t="s">
        <v>122</v>
      </c>
      <c r="C5">
        <v>60</v>
      </c>
      <c r="D5" t="s">
        <v>118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7" sqref="F7"/>
    </sheetView>
  </sheetViews>
  <sheetFormatPr defaultColWidth="9" defaultRowHeight="16.8" outlineLevelRow="5" outlineLevelCol="5"/>
  <sheetData>
    <row r="1" spans="1:2">
      <c r="A1" s="1" t="s">
        <v>1</v>
      </c>
      <c r="B1" s="1" t="s">
        <v>2</v>
      </c>
    </row>
    <row r="2" ht="34" spans="1:6">
      <c r="A2" t="s">
        <v>123</v>
      </c>
      <c r="B2">
        <v>600</v>
      </c>
      <c r="D2" s="4" t="s">
        <v>124</v>
      </c>
      <c r="F2">
        <v>50</v>
      </c>
    </row>
    <row r="3" ht="101" spans="1:6">
      <c r="A3" s="5" t="s">
        <v>125</v>
      </c>
      <c r="B3" s="4" t="s">
        <v>126</v>
      </c>
      <c r="C3" s="4"/>
      <c r="D3" s="4" t="s">
        <v>124</v>
      </c>
      <c r="E3" s="4" t="s">
        <v>127</v>
      </c>
      <c r="F3">
        <v>400</v>
      </c>
    </row>
    <row r="4" ht="34" spans="1:6">
      <c r="A4" s="5" t="s">
        <v>128</v>
      </c>
      <c r="B4" s="4" t="s">
        <v>129</v>
      </c>
      <c r="C4" s="4"/>
      <c r="D4" s="4" t="s">
        <v>124</v>
      </c>
      <c r="E4" s="4" t="s">
        <v>130</v>
      </c>
      <c r="F4">
        <v>400</v>
      </c>
    </row>
    <row r="5" ht="51" spans="1:6">
      <c r="A5" s="5" t="s">
        <v>131</v>
      </c>
      <c r="B5" s="4" t="s">
        <v>132</v>
      </c>
      <c r="C5" s="4"/>
      <c r="D5" s="4" t="s">
        <v>124</v>
      </c>
      <c r="E5" s="4" t="s">
        <v>133</v>
      </c>
      <c r="F5">
        <v>400</v>
      </c>
    </row>
    <row r="6" ht="68" spans="1:6">
      <c r="A6" s="5" t="s">
        <v>134</v>
      </c>
      <c r="B6" s="4" t="s">
        <v>135</v>
      </c>
      <c r="C6" s="4"/>
      <c r="D6" s="4" t="s">
        <v>136</v>
      </c>
      <c r="E6" s="4" t="s">
        <v>130</v>
      </c>
      <c r="F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6" sqref="D16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137</v>
      </c>
      <c r="B2">
        <v>1000</v>
      </c>
      <c r="D2">
        <v>1000</v>
      </c>
    </row>
    <row r="3" spans="1:4">
      <c r="A3" t="s">
        <v>138</v>
      </c>
      <c r="B3">
        <v>3000</v>
      </c>
      <c r="D3">
        <v>600</v>
      </c>
    </row>
    <row r="4" spans="1:4">
      <c r="A4" t="s">
        <v>139</v>
      </c>
      <c r="B4">
        <v>1500</v>
      </c>
      <c r="D4">
        <v>300</v>
      </c>
    </row>
    <row r="5" spans="1:4">
      <c r="A5" t="s">
        <v>140</v>
      </c>
      <c r="B5">
        <v>1500</v>
      </c>
      <c r="D5">
        <v>300</v>
      </c>
    </row>
    <row r="6" spans="1:4">
      <c r="A6" t="s">
        <v>141</v>
      </c>
      <c r="B6">
        <v>2500</v>
      </c>
      <c r="D6">
        <v>500</v>
      </c>
    </row>
    <row r="7" spans="1:4">
      <c r="A7" t="s">
        <v>142</v>
      </c>
      <c r="B7">
        <v>2000</v>
      </c>
      <c r="D7">
        <v>400</v>
      </c>
    </row>
    <row r="8" spans="1:4">
      <c r="A8" t="s">
        <v>143</v>
      </c>
      <c r="B8">
        <v>1500</v>
      </c>
      <c r="D8">
        <v>300</v>
      </c>
    </row>
    <row r="9" spans="1:4">
      <c r="A9" t="s">
        <v>144</v>
      </c>
      <c r="B9">
        <v>2000</v>
      </c>
      <c r="D9">
        <v>400</v>
      </c>
    </row>
    <row r="10" spans="1:4">
      <c r="A10" t="s">
        <v>145</v>
      </c>
      <c r="B10">
        <v>2500</v>
      </c>
      <c r="D10">
        <v>500</v>
      </c>
    </row>
    <row r="11" spans="1:4">
      <c r="A11" t="s">
        <v>146</v>
      </c>
      <c r="B11">
        <v>7500</v>
      </c>
      <c r="D11">
        <v>1500</v>
      </c>
    </row>
    <row r="12" spans="1:4">
      <c r="A12" t="s">
        <v>147</v>
      </c>
      <c r="B12">
        <v>1250</v>
      </c>
      <c r="D12">
        <v>250</v>
      </c>
    </row>
    <row r="13" spans="1:4">
      <c r="A13" t="s">
        <v>148</v>
      </c>
      <c r="B13">
        <v>4000</v>
      </c>
      <c r="D13">
        <v>800</v>
      </c>
    </row>
    <row r="14" spans="1:4">
      <c r="A14" t="s">
        <v>149</v>
      </c>
      <c r="B14">
        <v>2500</v>
      </c>
      <c r="D14">
        <v>500</v>
      </c>
    </row>
    <row r="15" spans="1:4">
      <c r="A15" t="s">
        <v>150</v>
      </c>
      <c r="B15">
        <v>2000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K14" sqref="K14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151</v>
      </c>
      <c r="B2">
        <v>1200</v>
      </c>
      <c r="D2">
        <v>400</v>
      </c>
    </row>
    <row r="3" spans="1:4">
      <c r="A3" t="s">
        <v>152</v>
      </c>
      <c r="B3">
        <v>3000</v>
      </c>
      <c r="D3">
        <v>100</v>
      </c>
    </row>
    <row r="4" spans="1:4">
      <c r="A4" t="s">
        <v>153</v>
      </c>
      <c r="B4">
        <v>600</v>
      </c>
      <c r="D4">
        <v>200</v>
      </c>
    </row>
    <row r="5" spans="1:4">
      <c r="A5" t="s">
        <v>154</v>
      </c>
      <c r="B5">
        <v>3000</v>
      </c>
      <c r="D5">
        <v>1000</v>
      </c>
    </row>
    <row r="6" spans="1:4">
      <c r="A6" t="s">
        <v>155</v>
      </c>
      <c r="B6">
        <v>600</v>
      </c>
      <c r="D6">
        <v>200</v>
      </c>
    </row>
    <row r="7" spans="1:4">
      <c r="A7" t="s">
        <v>156</v>
      </c>
      <c r="B7">
        <v>2400</v>
      </c>
      <c r="D7">
        <v>800</v>
      </c>
    </row>
    <row r="8" spans="1:4">
      <c r="A8" t="s">
        <v>157</v>
      </c>
      <c r="B8">
        <v>1500</v>
      </c>
      <c r="D8">
        <v>500</v>
      </c>
    </row>
    <row r="9" spans="1:4">
      <c r="A9" t="s">
        <v>158</v>
      </c>
      <c r="B9">
        <v>1500</v>
      </c>
      <c r="D9">
        <v>500</v>
      </c>
    </row>
    <row r="10" spans="1:4">
      <c r="A10" t="s">
        <v>159</v>
      </c>
      <c r="B10">
        <v>1200</v>
      </c>
      <c r="D10">
        <v>400</v>
      </c>
    </row>
    <row r="11" spans="1:4">
      <c r="A11" t="s">
        <v>160</v>
      </c>
      <c r="B11">
        <v>2400</v>
      </c>
      <c r="D11">
        <v>800</v>
      </c>
    </row>
    <row r="12" spans="1:4">
      <c r="A12" t="s">
        <v>161</v>
      </c>
      <c r="B12">
        <v>2400</v>
      </c>
      <c r="D12">
        <v>800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8"/>
  <sheetViews>
    <sheetView workbookViewId="0">
      <selection activeCell="Y4" sqref="Y4"/>
    </sheetView>
  </sheetViews>
  <sheetFormatPr defaultColWidth="9" defaultRowHeight="16.8"/>
  <cols>
    <col min="2" max="2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AH1" s="2"/>
    </row>
    <row r="2" spans="1:25">
      <c r="A2" t="s">
        <v>170</v>
      </c>
      <c r="B2">
        <v>2800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140</v>
      </c>
      <c r="J2">
        <f>$B2*D2</f>
        <v>14</v>
      </c>
      <c r="K2">
        <f>$B2*E2</f>
        <v>2.8</v>
      </c>
      <c r="L2">
        <f>$B2*F2</f>
        <v>1.4</v>
      </c>
      <c r="M2">
        <f>$B2*G2</f>
        <v>0.56</v>
      </c>
      <c r="O2" cm="1">
        <f t="array" ref="O2">SUMPRODUCT($B22:$Z22,$B$40:$Z$40)*C2</f>
        <v>908.35</v>
      </c>
      <c r="P2" cm="1">
        <f t="array" ref="P2">SUMPRODUCT($B22:$Z22,$B$40:$Z$40)*D2</f>
        <v>90.835</v>
      </c>
      <c r="Q2" cm="1">
        <f t="array" ref="Q2">SUMPRODUCT($B22:$Z22,$B$40:$Z$40)*E2</f>
        <v>18.167</v>
      </c>
      <c r="R2" cm="1">
        <f t="array" ref="R2">SUMPRODUCT($B22:$Z22,$B$40:$Z$40)*F2</f>
        <v>9.0835</v>
      </c>
      <c r="S2" cm="1">
        <f t="array" ref="S2">SUMPRODUCT($B22:$Z22,$B$40:$Z$40)*G2</f>
        <v>3.6334</v>
      </c>
      <c r="U2">
        <f t="shared" ref="U2:Y2" si="0">SUM(I20,O20)</f>
        <v>2499.1989</v>
      </c>
      <c r="V2">
        <f t="shared" si="0"/>
        <v>1211.139</v>
      </c>
      <c r="W2">
        <f t="shared" si="0"/>
        <v>1563.313</v>
      </c>
      <c r="X2">
        <f t="shared" si="0"/>
        <v>2107.568</v>
      </c>
      <c r="Y2">
        <f t="shared" si="0"/>
        <v>2707.9673</v>
      </c>
    </row>
    <row r="3" spans="1:25">
      <c r="A3" t="s">
        <v>171</v>
      </c>
      <c r="B3">
        <v>3200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>$B3*C3</f>
        <v>160</v>
      </c>
      <c r="J3">
        <f>$B3*D3</f>
        <v>16</v>
      </c>
      <c r="K3">
        <f>$B3*E3</f>
        <v>3.2</v>
      </c>
      <c r="L3">
        <f>$B3*F3</f>
        <v>1.6</v>
      </c>
      <c r="M3">
        <f>$B3*G3</f>
        <v>0.64</v>
      </c>
      <c r="O3" cm="1">
        <f t="array" ref="O3">SUMPRODUCT($B23:$Z23,$B$40:$Z$40)*C3</f>
        <v>969.85</v>
      </c>
      <c r="P3" cm="1">
        <f t="array" ref="P3">SUMPRODUCT($B23:$Z23,$B$40:$Z$40)*D3</f>
        <v>96.985</v>
      </c>
      <c r="Q3" cm="1">
        <f t="array" ref="Q3">SUMPRODUCT($B23:$Z23,$B$40:$Z$40)*E3</f>
        <v>19.397</v>
      </c>
      <c r="R3" cm="1">
        <f t="array" ref="R3">SUMPRODUCT($B23:$Z23,$B$40:$Z$40)*F3</f>
        <v>9.6985</v>
      </c>
      <c r="S3" cm="1">
        <f t="array" ref="S3">SUMPRODUCT($B23:$Z23,$B$40:$Z$40)*G3</f>
        <v>3.8794</v>
      </c>
      <c r="U3">
        <f t="shared" ref="U3:Y3" si="1">SUM(I2,O2)</f>
        <v>1048.35</v>
      </c>
      <c r="V3">
        <f t="shared" si="1"/>
        <v>104.835</v>
      </c>
      <c r="W3">
        <f t="shared" si="1"/>
        <v>20.967</v>
      </c>
      <c r="X3">
        <f t="shared" si="1"/>
        <v>10.4835</v>
      </c>
      <c r="Y3">
        <f t="shared" si="1"/>
        <v>4.1934</v>
      </c>
    </row>
    <row r="4" spans="1:25">
      <c r="A4" t="s">
        <v>172</v>
      </c>
      <c r="B4">
        <v>7000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ref="I4:I19" si="2">$B4*C4</f>
        <v>7</v>
      </c>
      <c r="J4">
        <f t="shared" ref="J4:J19" si="3">$B4*D4</f>
        <v>21</v>
      </c>
      <c r="K4">
        <f t="shared" ref="K4:K19" si="4">$B4*E4</f>
        <v>14</v>
      </c>
      <c r="L4">
        <f t="shared" ref="L4:L19" si="5">$B4*F4</f>
        <v>7</v>
      </c>
      <c r="M4">
        <f t="shared" ref="M4:M19" si="6">$B4*G4</f>
        <v>3.5</v>
      </c>
      <c r="O4" cm="1">
        <f t="array" ref="O4">SUMPRODUCT($B24:$Z24,$B$40:$Z$40)*C4</f>
        <v>20.855</v>
      </c>
      <c r="P4" cm="1">
        <f t="array" ref="P4">SUMPRODUCT($B24:$Z24,$B$40:$Z$40)*D4</f>
        <v>62.565</v>
      </c>
      <c r="Q4" cm="1">
        <f t="array" ref="Q4">SUMPRODUCT($B24:$Z24,$B$40:$Z$40)*E4</f>
        <v>41.71</v>
      </c>
      <c r="R4" cm="1">
        <f t="array" ref="R4">SUMPRODUCT($B24:$Z24,$B$40:$Z$40)*F4</f>
        <v>20.855</v>
      </c>
      <c r="S4" cm="1">
        <f t="array" ref="S4">SUMPRODUCT($B24:$Z24,$B$40:$Z$40)*G4</f>
        <v>10.4275</v>
      </c>
      <c r="U4">
        <f t="shared" ref="U4:Y4" si="7">SUM(I3,O3)</f>
        <v>1129.85</v>
      </c>
      <c r="V4">
        <f t="shared" si="7"/>
        <v>112.985</v>
      </c>
      <c r="W4">
        <f t="shared" si="7"/>
        <v>22.597</v>
      </c>
      <c r="X4">
        <f t="shared" si="7"/>
        <v>11.2985</v>
      </c>
      <c r="Y4">
        <f t="shared" si="7"/>
        <v>4.5194</v>
      </c>
    </row>
    <row r="5" spans="1:19">
      <c r="A5" t="s">
        <v>173</v>
      </c>
      <c r="B5">
        <v>7000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2"/>
        <v>3.5</v>
      </c>
      <c r="J5">
        <f t="shared" si="3"/>
        <v>14</v>
      </c>
      <c r="K5">
        <f t="shared" si="4"/>
        <v>35</v>
      </c>
      <c r="L5">
        <f t="shared" si="5"/>
        <v>56</v>
      </c>
      <c r="M5">
        <f t="shared" si="6"/>
        <v>70</v>
      </c>
      <c r="O5" cm="1">
        <f t="array" ref="O5">SUMPRODUCT($B25:$Z25,$B$40:$Z$40)*C5</f>
        <v>10.4575</v>
      </c>
      <c r="P5" cm="1">
        <f t="array" ref="P5">SUMPRODUCT($B25:$Z25,$B$40:$Z$40)*D5</f>
        <v>41.83</v>
      </c>
      <c r="Q5" cm="1">
        <f t="array" ref="Q5">SUMPRODUCT($B25:$Z25,$B$40:$Z$40)*E5</f>
        <v>104.575</v>
      </c>
      <c r="R5" cm="1">
        <f t="array" ref="R5">SUMPRODUCT($B25:$Z25,$B$40:$Z$40)*F5</f>
        <v>167.32</v>
      </c>
      <c r="S5" cm="1">
        <f t="array" ref="S5">SUMPRODUCT($B25:$Z25,$B$40:$Z$40)*G5</f>
        <v>209.15</v>
      </c>
    </row>
    <row r="6" spans="1:19">
      <c r="A6" t="s">
        <v>174</v>
      </c>
      <c r="B6">
        <v>3500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2"/>
        <v>0.7</v>
      </c>
      <c r="J6">
        <f t="shared" si="3"/>
        <v>3.5</v>
      </c>
      <c r="K6">
        <f t="shared" si="4"/>
        <v>7</v>
      </c>
      <c r="L6">
        <f t="shared" si="5"/>
        <v>7</v>
      </c>
      <c r="M6">
        <f t="shared" si="6"/>
        <v>10.5</v>
      </c>
      <c r="O6" cm="1">
        <f t="array" ref="O6">SUMPRODUCT($B26:$Z26,$B$40:$Z$40)*C6</f>
        <v>4.183</v>
      </c>
      <c r="P6" cm="1">
        <f t="array" ref="P6">SUMPRODUCT($B26:$Z26,$B$40:$Z$40)*D6</f>
        <v>20.915</v>
      </c>
      <c r="Q6" cm="1">
        <f t="array" ref="Q6">SUMPRODUCT($B26:$Z26,$B$40:$Z$40)*E6</f>
        <v>41.83</v>
      </c>
      <c r="R6" cm="1">
        <f t="array" ref="R6">SUMPRODUCT($B26:$Z26,$B$40:$Z$40)*F6</f>
        <v>41.83</v>
      </c>
      <c r="S6" cm="1">
        <f t="array" ref="S6">SUMPRODUCT($B26:$Z26,$B$40:$Z$40)*G6</f>
        <v>62.745</v>
      </c>
    </row>
    <row r="7" spans="1:19">
      <c r="A7" t="s">
        <v>175</v>
      </c>
      <c r="B7">
        <v>14000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2"/>
        <v>7</v>
      </c>
      <c r="J7">
        <f t="shared" si="3"/>
        <v>28</v>
      </c>
      <c r="K7">
        <f t="shared" si="4"/>
        <v>42</v>
      </c>
      <c r="L7">
        <f t="shared" si="5"/>
        <v>56</v>
      </c>
      <c r="M7">
        <f t="shared" si="6"/>
        <v>84</v>
      </c>
      <c r="O7" cm="1">
        <f t="array" ref="O7">SUMPRODUCT($B27:$Z27,$B$40:$Z$40)*C7</f>
        <v>11.502</v>
      </c>
      <c r="P7" cm="1">
        <f t="array" ref="P7">SUMPRODUCT($B27:$Z27,$B$40:$Z$40)*D7</f>
        <v>46.008</v>
      </c>
      <c r="Q7" cm="1">
        <f t="array" ref="Q7">SUMPRODUCT($B27:$Z27,$B$40:$Z$40)*E7</f>
        <v>69.012</v>
      </c>
      <c r="R7" cm="1">
        <f t="array" ref="R7">SUMPRODUCT($B27:$Z27,$B$40:$Z$40)*F7</f>
        <v>92.016</v>
      </c>
      <c r="S7" cm="1">
        <f t="array" ref="S7">SUMPRODUCT($B27:$Z27,$B$40:$Z$40)*G7</f>
        <v>138.024</v>
      </c>
    </row>
    <row r="8" spans="1:19">
      <c r="A8" t="s">
        <v>176</v>
      </c>
      <c r="B8">
        <v>3600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2"/>
        <v>18</v>
      </c>
      <c r="J8">
        <f t="shared" si="3"/>
        <v>36</v>
      </c>
      <c r="K8">
        <f t="shared" si="4"/>
        <v>54</v>
      </c>
      <c r="L8">
        <f t="shared" si="5"/>
        <v>72</v>
      </c>
      <c r="M8">
        <f t="shared" si="6"/>
        <v>90</v>
      </c>
      <c r="O8" cm="1">
        <f t="array" ref="O8">SUMPRODUCT($B28:$Z28,$B$40:$Z$40)*C8</f>
        <v>81.235</v>
      </c>
      <c r="P8" cm="1">
        <f t="array" ref="P8">SUMPRODUCT($B28:$Z28,$B$40:$Z$40)*D8</f>
        <v>162.47</v>
      </c>
      <c r="Q8" cm="1">
        <f t="array" ref="Q8">SUMPRODUCT($B28:$Z28,$B$40:$Z$40)*E8</f>
        <v>243.705</v>
      </c>
      <c r="R8" cm="1">
        <f t="array" ref="R8">SUMPRODUCT($B28:$Z28,$B$40:$Z$40)*F8</f>
        <v>324.94</v>
      </c>
      <c r="S8" cm="1">
        <f t="array" ref="S8">SUMPRODUCT($B28:$Z28,$B$40:$Z$40)*G8</f>
        <v>406.175</v>
      </c>
    </row>
    <row r="9" spans="1:19">
      <c r="A9" t="s">
        <v>177</v>
      </c>
      <c r="B9">
        <v>12600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2"/>
        <v>12.6</v>
      </c>
      <c r="J9">
        <f t="shared" si="3"/>
        <v>25.2</v>
      </c>
      <c r="K9">
        <f t="shared" si="4"/>
        <v>37.8</v>
      </c>
      <c r="L9">
        <f t="shared" si="5"/>
        <v>50.4</v>
      </c>
      <c r="M9">
        <f t="shared" si="6"/>
        <v>63</v>
      </c>
      <c r="O9" cm="1">
        <f t="array" ref="O9">SUMPRODUCT($B29:$Z29,$B$40:$Z$40)*C9</f>
        <v>18.905</v>
      </c>
      <c r="P9" cm="1">
        <f t="array" ref="P9">SUMPRODUCT($B29:$Z29,$B$40:$Z$40)*D9</f>
        <v>37.81</v>
      </c>
      <c r="Q9" cm="1">
        <f t="array" ref="Q9">SUMPRODUCT($B29:$Z29,$B$40:$Z$40)*E9</f>
        <v>56.715</v>
      </c>
      <c r="R9" cm="1">
        <f t="array" ref="R9">SUMPRODUCT($B29:$Z29,$B$40:$Z$40)*F9</f>
        <v>75.62</v>
      </c>
      <c r="S9" cm="1">
        <f t="array" ref="S9">SUMPRODUCT($B29:$Z29,$B$40:$Z$40)*G9</f>
        <v>94.525</v>
      </c>
    </row>
    <row r="10" spans="1:19">
      <c r="A10" t="s">
        <v>178</v>
      </c>
      <c r="B10">
        <v>25000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2"/>
        <v>25</v>
      </c>
      <c r="J10">
        <f t="shared" si="3"/>
        <v>50</v>
      </c>
      <c r="K10">
        <f t="shared" si="4"/>
        <v>75</v>
      </c>
      <c r="L10">
        <f t="shared" si="5"/>
        <v>100</v>
      </c>
      <c r="M10">
        <f t="shared" si="6"/>
        <v>125</v>
      </c>
      <c r="O10" cm="1">
        <f t="array" ref="O10">SUMPRODUCT($B30:$Z30,$B$40:$Z$40)*C10</f>
        <v>23.469</v>
      </c>
      <c r="P10" cm="1">
        <f t="array" ref="P10">SUMPRODUCT($B30:$Z30,$B$40:$Z$40)*D10</f>
        <v>46.938</v>
      </c>
      <c r="Q10" cm="1">
        <f t="array" ref="Q10">SUMPRODUCT($B30:$Z30,$B$40:$Z$40)*E10</f>
        <v>70.407</v>
      </c>
      <c r="R10" cm="1">
        <f t="array" ref="R10">SUMPRODUCT($B30:$Z30,$B$40:$Z$40)*F10</f>
        <v>93.876</v>
      </c>
      <c r="S10" cm="1">
        <f t="array" ref="S10">SUMPRODUCT($B30:$Z30,$B$40:$Z$40)*G10</f>
        <v>117.345</v>
      </c>
    </row>
    <row r="11" spans="1:19">
      <c r="A11" t="s">
        <v>179</v>
      </c>
      <c r="B11">
        <v>7000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2"/>
        <v>3.5</v>
      </c>
      <c r="J11">
        <f t="shared" si="3"/>
        <v>7</v>
      </c>
      <c r="K11">
        <f t="shared" si="4"/>
        <v>14</v>
      </c>
      <c r="L11">
        <f t="shared" si="5"/>
        <v>21</v>
      </c>
      <c r="M11">
        <f t="shared" si="6"/>
        <v>28</v>
      </c>
      <c r="O11" cm="1">
        <f t="array" ref="O11">SUMPRODUCT($B31:$Z31,$B$40:$Z$40)*C11</f>
        <v>10.3575</v>
      </c>
      <c r="P11" cm="1">
        <f t="array" ref="P11">SUMPRODUCT($B31:$Z31,$B$40:$Z$40)*D11</f>
        <v>20.715</v>
      </c>
      <c r="Q11" cm="1">
        <f t="array" ref="Q11">SUMPRODUCT($B31:$Z31,$B$40:$Z$40)*E11</f>
        <v>41.43</v>
      </c>
      <c r="R11" cm="1">
        <f t="array" ref="R11">SUMPRODUCT($B31:$Z31,$B$40:$Z$40)*F11</f>
        <v>62.145</v>
      </c>
      <c r="S11" cm="1">
        <f t="array" ref="S11">SUMPRODUCT($B31:$Z31,$B$40:$Z$40)*G11</f>
        <v>82.86</v>
      </c>
    </row>
    <row r="12" spans="1:19">
      <c r="A12" t="s">
        <v>180</v>
      </c>
      <c r="B12">
        <v>7000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2"/>
        <v>2.1</v>
      </c>
      <c r="J12">
        <f t="shared" si="3"/>
        <v>7</v>
      </c>
      <c r="K12">
        <f t="shared" si="4"/>
        <v>7</v>
      </c>
      <c r="L12">
        <f t="shared" si="5"/>
        <v>14</v>
      </c>
      <c r="M12">
        <f t="shared" si="6"/>
        <v>21</v>
      </c>
      <c r="O12" cm="1">
        <f t="array" ref="O12">SUMPRODUCT($B32:$Z32,$B$40:$Z$40)*C12</f>
        <v>5.5185</v>
      </c>
      <c r="P12" cm="1">
        <f t="array" ref="P12">SUMPRODUCT($B32:$Z32,$B$40:$Z$40)*D12</f>
        <v>18.395</v>
      </c>
      <c r="Q12" cm="1">
        <f t="array" ref="Q12">SUMPRODUCT($B32:$Z32,$B$40:$Z$40)*E12</f>
        <v>18.395</v>
      </c>
      <c r="R12" cm="1">
        <f t="array" ref="R12">SUMPRODUCT($B32:$Z32,$B$40:$Z$40)*F12</f>
        <v>36.79</v>
      </c>
      <c r="S12" cm="1">
        <f t="array" ref="S12">SUMPRODUCT($B32:$Z32,$B$40:$Z$40)*G12</f>
        <v>55.185</v>
      </c>
    </row>
    <row r="13" spans="1:19">
      <c r="A13" t="s">
        <v>181</v>
      </c>
      <c r="B13">
        <v>7000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2"/>
        <v>3.5</v>
      </c>
      <c r="J13">
        <f t="shared" si="3"/>
        <v>14</v>
      </c>
      <c r="K13">
        <f t="shared" si="4"/>
        <v>21</v>
      </c>
      <c r="L13">
        <f t="shared" si="5"/>
        <v>28</v>
      </c>
      <c r="M13">
        <f t="shared" si="6"/>
        <v>35</v>
      </c>
      <c r="O13" cm="1">
        <f t="array" ref="O13">SUMPRODUCT($B33:$Z33,$B$40:$Z$40)*C13</f>
        <v>8.8165</v>
      </c>
      <c r="P13" cm="1">
        <f t="array" ref="P13">SUMPRODUCT($B33:$Z33,$B$40:$Z$40)*D13</f>
        <v>35.266</v>
      </c>
      <c r="Q13" cm="1">
        <f t="array" ref="Q13">SUMPRODUCT($B33:$Z33,$B$40:$Z$40)*E13</f>
        <v>52.899</v>
      </c>
      <c r="R13" cm="1">
        <f t="array" ref="R13">SUMPRODUCT($B33:$Z33,$B$40:$Z$40)*F13</f>
        <v>70.532</v>
      </c>
      <c r="S13" cm="1">
        <f t="array" ref="S13">SUMPRODUCT($B33:$Z33,$B$40:$Z$40)*G13</f>
        <v>88.165</v>
      </c>
    </row>
    <row r="14" spans="1:19">
      <c r="A14" t="s">
        <v>182</v>
      </c>
      <c r="B14">
        <v>7000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2"/>
        <v>1.4</v>
      </c>
      <c r="J14">
        <f t="shared" si="3"/>
        <v>7</v>
      </c>
      <c r="K14">
        <f t="shared" si="4"/>
        <v>7</v>
      </c>
      <c r="L14">
        <f t="shared" si="5"/>
        <v>14</v>
      </c>
      <c r="M14">
        <f t="shared" si="6"/>
        <v>21</v>
      </c>
      <c r="O14" cm="1">
        <f t="array" ref="O14">SUMPRODUCT($B34:$Z34,$B$40:$Z$40)*C14</f>
        <v>5.0238</v>
      </c>
      <c r="P14" cm="1">
        <f t="array" ref="P14">SUMPRODUCT($B34:$Z34,$B$40:$Z$40)*D14</f>
        <v>25.119</v>
      </c>
      <c r="Q14" cm="1">
        <f t="array" ref="Q14">SUMPRODUCT($B34:$Z34,$B$40:$Z$40)*E14</f>
        <v>25.119</v>
      </c>
      <c r="R14" cm="1">
        <f t="array" ref="R14">SUMPRODUCT($B34:$Z34,$B$40:$Z$40)*F14</f>
        <v>50.238</v>
      </c>
      <c r="S14" cm="1">
        <f t="array" ref="S14">SUMPRODUCT($B34:$Z34,$B$40:$Z$40)*G14</f>
        <v>75.357</v>
      </c>
    </row>
    <row r="15" spans="1:19">
      <c r="A15" t="s">
        <v>183</v>
      </c>
      <c r="B15">
        <v>7000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2"/>
        <v>2.1</v>
      </c>
      <c r="J15">
        <f t="shared" si="3"/>
        <v>7</v>
      </c>
      <c r="K15">
        <f t="shared" si="4"/>
        <v>14</v>
      </c>
      <c r="L15">
        <f t="shared" si="5"/>
        <v>21</v>
      </c>
      <c r="M15">
        <f t="shared" si="6"/>
        <v>28</v>
      </c>
      <c r="O15" cm="1">
        <f t="array" ref="O15">SUMPRODUCT($B35:$Z35,$B$40:$Z$40)*C15</f>
        <v>6.894</v>
      </c>
      <c r="P15" cm="1">
        <f t="array" ref="P15">SUMPRODUCT($B35:$Z35,$B$40:$Z$40)*D15</f>
        <v>22.98</v>
      </c>
      <c r="Q15" cm="1">
        <f t="array" ref="Q15">SUMPRODUCT($B35:$Z35,$B$40:$Z$40)*E15</f>
        <v>45.96</v>
      </c>
      <c r="R15" cm="1">
        <f t="array" ref="R15">SUMPRODUCT($B35:$Z35,$B$40:$Z$40)*F15</f>
        <v>68.94</v>
      </c>
      <c r="S15" cm="1">
        <f t="array" ref="S15">SUMPRODUCT($B35:$Z35,$B$40:$Z$40)*G15</f>
        <v>91.92</v>
      </c>
    </row>
    <row r="16" spans="1:19">
      <c r="A16" t="s">
        <v>184</v>
      </c>
      <c r="B16">
        <v>7000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2"/>
        <v>0.7</v>
      </c>
      <c r="J16">
        <f t="shared" si="3"/>
        <v>7</v>
      </c>
      <c r="K16">
        <f t="shared" si="4"/>
        <v>14</v>
      </c>
      <c r="L16">
        <f t="shared" si="5"/>
        <v>21</v>
      </c>
      <c r="M16">
        <f t="shared" si="6"/>
        <v>28</v>
      </c>
      <c r="O16" cm="1">
        <f t="array" ref="O16">SUMPRODUCT($B36:$Z36,$B$40:$Z$40)*C16</f>
        <v>2.0855</v>
      </c>
      <c r="P16" cm="1">
        <f t="array" ref="P16">SUMPRODUCT($B36:$Z36,$B$40:$Z$40)*D16</f>
        <v>20.855</v>
      </c>
      <c r="Q16" cm="1">
        <f t="array" ref="Q16">SUMPRODUCT($B36:$Z36,$B$40:$Z$40)*E16</f>
        <v>41.71</v>
      </c>
      <c r="R16" cm="1">
        <f t="array" ref="R16">SUMPRODUCT($B36:$Z36,$B$40:$Z$40)*F16</f>
        <v>62.565</v>
      </c>
      <c r="S16" cm="1">
        <f t="array" ref="S16">SUMPRODUCT($B36:$Z36,$B$40:$Z$40)*G16</f>
        <v>83.42</v>
      </c>
    </row>
    <row r="17" spans="1:19">
      <c r="A17" t="s">
        <v>185</v>
      </c>
      <c r="B17">
        <v>14000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2"/>
        <v>4.2</v>
      </c>
      <c r="J17">
        <f t="shared" si="3"/>
        <v>28</v>
      </c>
      <c r="K17">
        <f t="shared" si="4"/>
        <v>56</v>
      </c>
      <c r="L17">
        <f t="shared" si="5"/>
        <v>70</v>
      </c>
      <c r="M17">
        <f t="shared" si="6"/>
        <v>84</v>
      </c>
      <c r="O17" cm="1">
        <f t="array" ref="O17">SUMPRODUCT($B37:$Z37,$B$40:$Z$40)*C17</f>
        <v>8.1639</v>
      </c>
      <c r="P17" cm="1">
        <f t="array" ref="P17">SUMPRODUCT($B37:$Z37,$B$40:$Z$40)*D17</f>
        <v>54.426</v>
      </c>
      <c r="Q17" cm="1">
        <f t="array" ref="Q17">SUMPRODUCT($B37:$Z37,$B$40:$Z$40)*E17</f>
        <v>108.852</v>
      </c>
      <c r="R17" cm="1">
        <f t="array" ref="R17">SUMPRODUCT($B37:$Z37,$B$40:$Z$40)*F17</f>
        <v>136.065</v>
      </c>
      <c r="S17" cm="1">
        <f t="array" ref="S17">SUMPRODUCT($B37:$Z37,$B$40:$Z$40)*G17</f>
        <v>163.278</v>
      </c>
    </row>
    <row r="18" spans="1:19">
      <c r="A18" t="s">
        <v>186</v>
      </c>
      <c r="B18">
        <v>14000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2"/>
        <v>2.8</v>
      </c>
      <c r="J18">
        <f t="shared" si="3"/>
        <v>28</v>
      </c>
      <c r="K18">
        <f t="shared" si="4"/>
        <v>42</v>
      </c>
      <c r="L18">
        <f t="shared" si="5"/>
        <v>56</v>
      </c>
      <c r="M18">
        <f t="shared" si="6"/>
        <v>70</v>
      </c>
      <c r="O18" cm="1">
        <f t="array" ref="O18">SUMPRODUCT($B38:$Z38,$B$40:$Z$40)*C18</f>
        <v>4.6606</v>
      </c>
      <c r="P18" cm="1">
        <f t="array" ref="P18">SUMPRODUCT($B38:$Z38,$B$40:$Z$40)*D18</f>
        <v>46.606</v>
      </c>
      <c r="Q18" cm="1">
        <f t="array" ref="Q18">SUMPRODUCT($B38:$Z38,$B$40:$Z$40)*E18</f>
        <v>69.909</v>
      </c>
      <c r="R18" cm="1">
        <f t="array" ref="R18">SUMPRODUCT($B38:$Z38,$B$40:$Z$40)*F18</f>
        <v>93.212</v>
      </c>
      <c r="S18" cm="1">
        <f t="array" ref="S18">SUMPRODUCT($B38:$Z38,$B$40:$Z$40)*G18</f>
        <v>116.515</v>
      </c>
    </row>
    <row r="19" spans="1:19">
      <c r="A19" t="s">
        <v>187</v>
      </c>
      <c r="B19">
        <v>30000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2"/>
        <v>3</v>
      </c>
      <c r="J19">
        <f t="shared" si="3"/>
        <v>30</v>
      </c>
      <c r="K19">
        <f t="shared" si="4"/>
        <v>30</v>
      </c>
      <c r="L19">
        <f t="shared" si="5"/>
        <v>60</v>
      </c>
      <c r="M19">
        <f t="shared" si="6"/>
        <v>90</v>
      </c>
      <c r="O19" cm="1">
        <f t="array" ref="O19">SUMPRODUCT($B39:$Z39,$B$40:$Z$40)*C19</f>
        <v>1.7721</v>
      </c>
      <c r="P19" cm="1">
        <f t="array" ref="P19">SUMPRODUCT($B39:$Z39,$B$40:$Z$40)*D19</f>
        <v>17.721</v>
      </c>
      <c r="Q19" cm="1">
        <f t="array" ref="Q19">SUMPRODUCT($B39:$Z39,$B$40:$Z$40)*E19</f>
        <v>17.721</v>
      </c>
      <c r="R19" cm="1">
        <f t="array" ref="R19">SUMPRODUCT($B39:$Z39,$B$40:$Z$40)*F19</f>
        <v>35.442</v>
      </c>
      <c r="S19" cm="1">
        <f t="array" ref="S19">SUMPRODUCT($B39:$Z39,$B$40:$Z$40)*G19</f>
        <v>53.163</v>
      </c>
    </row>
    <row r="20" spans="9:19">
      <c r="I20" s="3">
        <f>SUM(I2:I19)</f>
        <v>397.1</v>
      </c>
      <c r="J20" s="3">
        <f t="shared" ref="J20:S20" si="8">SUM(J2:J19)</f>
        <v>342.7</v>
      </c>
      <c r="K20" s="3">
        <f t="shared" si="8"/>
        <v>475.8</v>
      </c>
      <c r="L20" s="3">
        <f t="shared" si="8"/>
        <v>656.4</v>
      </c>
      <c r="M20" s="3">
        <f t="shared" si="8"/>
        <v>852.2</v>
      </c>
      <c r="O20" s="3">
        <f t="shared" si="8"/>
        <v>2102.0989</v>
      </c>
      <c r="P20" s="3">
        <f t="shared" si="8"/>
        <v>868.439</v>
      </c>
      <c r="Q20" s="3">
        <f t="shared" si="8"/>
        <v>1087.513</v>
      </c>
      <c r="R20" s="3">
        <f t="shared" si="8"/>
        <v>1451.168</v>
      </c>
      <c r="S20" s="3">
        <f t="shared" si="8"/>
        <v>1855.7673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1200</v>
      </c>
      <c r="C40">
        <v>3000</v>
      </c>
      <c r="D40">
        <v>600</v>
      </c>
      <c r="E40">
        <v>3000</v>
      </c>
      <c r="F40">
        <v>600</v>
      </c>
      <c r="G40">
        <v>2400</v>
      </c>
      <c r="H40">
        <v>1500</v>
      </c>
      <c r="I40">
        <v>1500</v>
      </c>
      <c r="J40">
        <v>1200</v>
      </c>
      <c r="K40">
        <v>2400</v>
      </c>
      <c r="L40">
        <v>2400</v>
      </c>
      <c r="M40">
        <v>1000</v>
      </c>
      <c r="N40">
        <v>3000</v>
      </c>
      <c r="O40">
        <v>1500</v>
      </c>
      <c r="P40">
        <v>1500</v>
      </c>
      <c r="Q40">
        <v>2500</v>
      </c>
      <c r="R40">
        <v>2000</v>
      </c>
      <c r="S40">
        <v>1500</v>
      </c>
      <c r="T40">
        <v>2000</v>
      </c>
      <c r="U40">
        <v>2500</v>
      </c>
      <c r="V40">
        <v>7500</v>
      </c>
      <c r="W40">
        <v>1250</v>
      </c>
      <c r="X40">
        <v>4000</v>
      </c>
      <c r="Y40">
        <v>2500</v>
      </c>
      <c r="Z40">
        <v>2000</v>
      </c>
    </row>
    <row r="41" spans="2:2">
      <c r="B41" cm="1">
        <f t="array" ref="B41">SUMPRODUCT($B22:$Z22,$B$40:$Z$40)</f>
        <v>18167</v>
      </c>
    </row>
    <row r="42" spans="2:2">
      <c r="B42" cm="1">
        <f t="array" ref="B42">SUMPRODUCT($B23:$Z23,$B$40:$Z$40)</f>
        <v>19397</v>
      </c>
    </row>
    <row r="43" spans="2:2">
      <c r="B43" cm="1">
        <f t="array" ref="B43">SUMPRODUCT($B24:$Z24,$B$40:$Z$40)</f>
        <v>20855</v>
      </c>
    </row>
    <row r="44" spans="2:2">
      <c r="B44" cm="1">
        <f t="array" ref="B44">SUMPRODUCT($B25:$Z25,$B$40:$Z$40)</f>
        <v>20915</v>
      </c>
    </row>
    <row r="45" spans="2:2">
      <c r="B45" cm="1">
        <f t="array" ref="B45">SUMPRODUCT($B26:$Z26,$B$40:$Z$40)</f>
        <v>20915</v>
      </c>
    </row>
    <row r="46" spans="2:2">
      <c r="B46" cm="1">
        <f t="array" ref="B46">SUMPRODUCT($B27:$Z27,$B$40:$Z$40)</f>
        <v>23004</v>
      </c>
    </row>
    <row r="47" spans="2:2">
      <c r="B47" cm="1">
        <f t="array" ref="B47">SUMPRODUCT($B28:$Z28,$B$40:$Z$40)</f>
        <v>16247</v>
      </c>
    </row>
    <row r="48" spans="2:2">
      <c r="B48" cm="1">
        <f t="array" ref="B48">SUMPRODUCT($B29:$Z29,$B$40:$Z$40)</f>
        <v>18905</v>
      </c>
    </row>
    <row r="49" spans="2:2">
      <c r="B49" cm="1">
        <f t="array" ref="B49">SUMPRODUCT($B30:$Z30,$B$40:$Z$40)</f>
        <v>23469</v>
      </c>
    </row>
    <row r="50" spans="2:2">
      <c r="B50" cm="1">
        <f t="array" ref="B50">SUMPRODUCT($B31:$Z31,$B$40:$Z$40)</f>
        <v>20715</v>
      </c>
    </row>
    <row r="51" spans="2:2">
      <c r="B51" cm="1">
        <f t="array" ref="B51">SUMPRODUCT($B32:$Z32,$B$40:$Z$40)</f>
        <v>18395</v>
      </c>
    </row>
    <row r="52" spans="2:2">
      <c r="B52" cm="1">
        <f t="array" ref="B52">SUMPRODUCT($B33:$Z33,$B$40:$Z$40)</f>
        <v>17633</v>
      </c>
    </row>
    <row r="53" spans="2:2">
      <c r="B53" cm="1">
        <f t="array" ref="B53">SUMPRODUCT($B34:$Z34,$B$40:$Z$40)</f>
        <v>25119</v>
      </c>
    </row>
    <row r="54" spans="2:2">
      <c r="B54" cm="1">
        <f t="array" ref="B54">SUMPRODUCT($B35:$Z35,$B$40:$Z$40)</f>
        <v>22980</v>
      </c>
    </row>
    <row r="55" spans="2:2">
      <c r="B55" cm="1">
        <f t="array" ref="B55">SUMPRODUCT($B36:$Z36,$B$40:$Z$40)</f>
        <v>20855</v>
      </c>
    </row>
    <row r="56" spans="2:2">
      <c r="B56" cm="1">
        <f t="array" ref="B56">SUMPRODUCT($B37:$Z37,$B$40:$Z$40)</f>
        <v>27213</v>
      </c>
    </row>
    <row r="57" spans="2:2">
      <c r="B57" cm="1">
        <f t="array" ref="B57">SUMPRODUCT($B38:$Z38,$B$40:$Z$40)</f>
        <v>23303</v>
      </c>
    </row>
    <row r="58" spans="2:2">
      <c r="B58" cm="1">
        <f t="array" ref="B58">SUMPRODUCT($B39:$Z39,$B$40:$Z$40)</f>
        <v>17721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2025-06-15T09:10:00Z</dcterms:created>
  <dcterms:modified xsi:type="dcterms:W3CDTF">2025-06-18T17:12:53Z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