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fi\Desktop\Inforatika\Kuliah ITS\Sem 5\JARKOM\Praktikum\Modul4 (Subnet n Routing)\"/>
    </mc:Choice>
  </mc:AlternateContent>
  <xr:revisionPtr revIDLastSave="0" documentId="13_ncr:1_{B393E8BA-B194-4F57-9E52-E431405F8323}" xr6:coauthVersionLast="47" xr6:coauthVersionMax="47" xr10:uidLastSave="{00000000-0000-0000-0000-000000000000}"/>
  <bookViews>
    <workbookView xWindow="-120" yWindow="-120" windowWidth="29040" windowHeight="15840" activeTab="3" xr2:uid="{E2FD1084-C786-4CD4-BF05-10F3A920DD31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4" l="1"/>
  <c r="X13" i="1"/>
  <c r="X12" i="1"/>
  <c r="X11" i="1"/>
  <c r="X10" i="1"/>
  <c r="X9" i="1"/>
  <c r="X8" i="1"/>
  <c r="X7" i="1"/>
  <c r="X6" i="1"/>
  <c r="X5" i="1"/>
  <c r="X4" i="1"/>
  <c r="X3" i="1"/>
  <c r="T24" i="1"/>
</calcChain>
</file>

<file path=xl/sharedStrings.xml><?xml version="1.0" encoding="utf-8"?>
<sst xmlns="http://schemas.openxmlformats.org/spreadsheetml/2006/main" count="245" uniqueCount="130">
  <si>
    <t>A1</t>
  </si>
  <si>
    <t>A2</t>
  </si>
  <si>
    <t>A3</t>
  </si>
  <si>
    <t>A4</t>
  </si>
  <si>
    <t>A5</t>
  </si>
  <si>
    <t>B1</t>
  </si>
  <si>
    <t>B2</t>
  </si>
  <si>
    <t>C1</t>
  </si>
  <si>
    <t>C2</t>
  </si>
  <si>
    <t>C3</t>
  </si>
  <si>
    <t>C4</t>
  </si>
  <si>
    <t>C5</t>
  </si>
  <si>
    <t>/30</t>
  </si>
  <si>
    <t>/25</t>
  </si>
  <si>
    <t>/27</t>
  </si>
  <si>
    <t>/23</t>
  </si>
  <si>
    <t>/20</t>
  </si>
  <si>
    <t>/28</t>
  </si>
  <si>
    <t>pas</t>
  </si>
  <si>
    <t>/21</t>
  </si>
  <si>
    <t>/22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</si>
  <si>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</si>
  <si>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</si>
  <si>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</si>
  <si>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</si>
  <si>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</si>
  <si>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</si>
  <si>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</si>
  <si>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</si>
  <si>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</si>
  <si>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</si>
  <si>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</si>
  <si>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</si>
  <si>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</si>
  <si>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</si>
  <si>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</si>
  <si>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</si>
  <si>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A11 - A13</t>
  </si>
  <si>
    <t>A2 - A3</t>
  </si>
  <si>
    <t>/24</t>
  </si>
  <si>
    <t>A7 A8</t>
  </si>
  <si>
    <t>A10 A14</t>
  </si>
  <si>
    <t>B2 A12</t>
  </si>
  <si>
    <t>/26</t>
  </si>
  <si>
    <t>A19 A20</t>
  </si>
  <si>
    <t>B1 A5 A1</t>
  </si>
  <si>
    <t>host</t>
  </si>
  <si>
    <t>subnet</t>
  </si>
  <si>
    <t>total</t>
  </si>
  <si>
    <t>netmask</t>
  </si>
  <si>
    <t>Rute</t>
  </si>
  <si>
    <t>Noukar - switch11 - Kihara</t>
  </si>
  <si>
    <t>MeltDowner, MentalOut - switch10 - Railgun</t>
  </si>
  <si>
    <t>Accel - Kihara</t>
  </si>
  <si>
    <t>Kihara - Kamachi</t>
  </si>
  <si>
    <t>Leivinia - siwtch8 - LastOrder</t>
  </si>
  <si>
    <t>DarkMatter, Railgun- switch9 - Accel</t>
  </si>
  <si>
    <t>Fuze,LastOrder - switch7 - Alice</t>
  </si>
  <si>
    <t>Alice - Kamachi</t>
  </si>
  <si>
    <t>Thor, Othinus - switch6 - Gremlin</t>
  </si>
  <si>
    <t>Magnus - switch5 - Index</t>
  </si>
  <si>
    <t>Elizard - switch4 - Coronzon</t>
  </si>
  <si>
    <t>Index - Coronzon</t>
  </si>
  <si>
    <t>Gremlin - Necessarius</t>
  </si>
  <si>
    <t>Coronzon - Necessarius</t>
  </si>
  <si>
    <t>Necessarius - Kamachi</t>
  </si>
  <si>
    <t>Aiwass, Aleister - switch2 - GoldenDawn</t>
  </si>
  <si>
    <t>GoldenDawn - Kamachi</t>
  </si>
  <si>
    <t>Ventu, Acqua - switch0, Fiamma</t>
  </si>
  <si>
    <t>Terrra - switch1 - Vento</t>
  </si>
  <si>
    <t>Fiamma - Kamachi</t>
  </si>
  <si>
    <t>Mathers - switch3 - GoldenDawn</t>
  </si>
  <si>
    <t>Vlan 11</t>
  </si>
  <si>
    <t>Vlan 10</t>
  </si>
  <si>
    <t>Kamachi</t>
  </si>
  <si>
    <t>0/1</t>
  </si>
  <si>
    <t>Kihara</t>
  </si>
  <si>
    <t>0/0</t>
  </si>
  <si>
    <t>KAMACHI</t>
  </si>
  <si>
    <t>KIHARA</t>
  </si>
  <si>
    <t>cloud</t>
  </si>
  <si>
    <t>Noukan</t>
  </si>
  <si>
    <t>1/0</t>
  </si>
  <si>
    <t>Accel</t>
  </si>
  <si>
    <t>Switch9</t>
  </si>
  <si>
    <t>kihara</t>
  </si>
  <si>
    <t>Darkmatter</t>
  </si>
  <si>
    <t>railgun</t>
  </si>
  <si>
    <t>Railgun</t>
  </si>
  <si>
    <t>switch/Accel</t>
  </si>
  <si>
    <t>switch10</t>
  </si>
  <si>
    <t>switch/client</t>
  </si>
  <si>
    <t>switch9/darkmatter</t>
  </si>
  <si>
    <t>meltdowner</t>
  </si>
  <si>
    <t>mentalout</t>
  </si>
  <si>
    <t>1-0</t>
  </si>
  <si>
    <t>Alice</t>
  </si>
  <si>
    <t>switch</t>
  </si>
  <si>
    <t>LastOrder</t>
  </si>
  <si>
    <t>switch/Alice</t>
  </si>
  <si>
    <t>Necessarius</t>
  </si>
  <si>
    <t>nECESSARIUS</t>
  </si>
  <si>
    <t>gremlin</t>
  </si>
  <si>
    <t>necessa</t>
  </si>
  <si>
    <t>coronzon</t>
  </si>
  <si>
    <t>index</t>
  </si>
  <si>
    <t>1_1</t>
  </si>
  <si>
    <t>1_2</t>
  </si>
  <si>
    <t>GoldenDawn</t>
  </si>
  <si>
    <t>1_3</t>
  </si>
  <si>
    <t>Fiamma</t>
  </si>
  <si>
    <t>server</t>
  </si>
  <si>
    <t>client</t>
  </si>
  <si>
    <t>Area fiamma</t>
  </si>
  <si>
    <t>router - router</t>
  </si>
  <si>
    <t>client - router</t>
  </si>
  <si>
    <t>client - server</t>
  </si>
  <si>
    <t>client - cclient</t>
  </si>
  <si>
    <t>server - server</t>
  </si>
  <si>
    <t>server- router</t>
  </si>
  <si>
    <t>Area Kihara</t>
  </si>
  <si>
    <t>Router1 - router 2</t>
  </si>
  <si>
    <t>router2 - switch - node</t>
  </si>
  <si>
    <t>router1-router3</t>
  </si>
  <si>
    <t>router 3 - router 4</t>
  </si>
  <si>
    <t>router 4 - node 3</t>
  </si>
  <si>
    <t>router4 rputer 5</t>
  </si>
  <si>
    <t>/35</t>
  </si>
  <si>
    <t xml:space="preserve">router 5 - node4 </t>
  </si>
  <si>
    <t>router 3 - node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</si>
</sst>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3" borderId="1" xfId="0" applyFill="1" applyBorder="1"/>
    <xf numFmtId="0" fontId="0" fillId="3" borderId="0" xfId="0" applyFill="1"/>
    <xf numFmtId="0" fontId="0" fillId="3" borderId="2" xfId="0" applyFill="1" applyBorder="1"/>
    <xf numFmtId="16" fontId="0" fillId="0" borderId="0" xfId="0" applyNumberFormat="1"/>
    <xf numFmtId="12" fontId="0" fillId="0" borderId="0" xfId="0" quotePrefix="1" applyNumberForma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B2E5A-DE49-40E0-AD58-D4E21EF48988}">
  <dimension ref="A1:X39"/>
  <sheetViews>
    <sheetView workbookViewId="0">
      <selection activeCell="R3" sqref="R3:U24"/>
    </sheetView>
  </sheetViews>
  <sheetFormatPr defaultRowHeight="15" x14ac:dyDescent="0.25"/>
  <cols>
    <col min="19" max="19" width="40.140625" bestFit="1" customWidth="1"/>
  </cols>
  <sheetData>
    <row r="1" spans="1:24" ht="15.75" thickBot="1" x14ac:dyDescent="0.3">
      <c r="P1" s="1"/>
    </row>
    <row r="2" spans="1:24" ht="15.75" thickBot="1" x14ac:dyDescent="0.3">
      <c r="B2" t="s">
        <v>0</v>
      </c>
      <c r="C2" t="s">
        <v>12</v>
      </c>
      <c r="E2" t="s">
        <v>21</v>
      </c>
      <c r="F2" t="s">
        <v>12</v>
      </c>
      <c r="K2" t="s">
        <v>31</v>
      </c>
      <c r="L2" t="s">
        <v>12</v>
      </c>
      <c r="N2" t="s">
        <v>33</v>
      </c>
      <c r="O2" t="s">
        <v>12</v>
      </c>
      <c r="P2" s="1"/>
      <c r="R2" s="4" t="s">
        <v>47</v>
      </c>
      <c r="S2" s="5" t="s">
        <v>50</v>
      </c>
      <c r="T2" s="5" t="s">
        <v>46</v>
      </c>
      <c r="U2" s="6" t="s">
        <v>49</v>
      </c>
    </row>
    <row r="3" spans="1:24" x14ac:dyDescent="0.25">
      <c r="B3" t="s">
        <v>1</v>
      </c>
      <c r="C3" t="s">
        <v>13</v>
      </c>
      <c r="E3" t="s">
        <v>22</v>
      </c>
      <c r="F3" t="s">
        <v>15</v>
      </c>
      <c r="H3" t="s">
        <v>25</v>
      </c>
      <c r="I3" t="s">
        <v>15</v>
      </c>
      <c r="K3" t="s">
        <v>32</v>
      </c>
      <c r="L3" t="s">
        <v>19</v>
      </c>
      <c r="N3" t="s">
        <v>34</v>
      </c>
      <c r="O3" t="s">
        <v>15</v>
      </c>
      <c r="P3" s="1"/>
      <c r="R3" s="2" t="s">
        <v>0</v>
      </c>
      <c r="S3" t="s">
        <v>51</v>
      </c>
      <c r="T3">
        <v>2</v>
      </c>
      <c r="U3" s="3" t="s">
        <v>12</v>
      </c>
      <c r="W3">
        <v>20</v>
      </c>
      <c r="X3">
        <f>COUNTIF(U3:U23, "*/20*")</f>
        <v>0</v>
      </c>
    </row>
    <row r="4" spans="1:24" x14ac:dyDescent="0.25">
      <c r="B4" t="s">
        <v>2</v>
      </c>
      <c r="C4" t="s">
        <v>14</v>
      </c>
      <c r="D4" t="s">
        <v>18</v>
      </c>
      <c r="E4" t="s">
        <v>23</v>
      </c>
      <c r="F4" t="s">
        <v>13</v>
      </c>
      <c r="H4" t="s">
        <v>26</v>
      </c>
      <c r="I4" t="s">
        <v>17</v>
      </c>
      <c r="N4" t="s">
        <v>35</v>
      </c>
      <c r="O4" t="s">
        <v>14</v>
      </c>
      <c r="P4" s="1"/>
      <c r="R4" s="2" t="s">
        <v>1</v>
      </c>
      <c r="S4" t="s">
        <v>56</v>
      </c>
      <c r="T4">
        <v>109</v>
      </c>
      <c r="U4" s="3" t="s">
        <v>13</v>
      </c>
      <c r="W4">
        <v>21</v>
      </c>
      <c r="X4">
        <f>COUNTIF(U3:U23, "*/21*")</f>
        <v>1</v>
      </c>
    </row>
    <row r="5" spans="1:24" x14ac:dyDescent="0.25">
      <c r="B5" t="s">
        <v>3</v>
      </c>
      <c r="C5" t="s">
        <v>12</v>
      </c>
      <c r="E5" t="s">
        <v>24</v>
      </c>
      <c r="F5" t="s">
        <v>12</v>
      </c>
      <c r="H5" t="s">
        <v>27</v>
      </c>
      <c r="I5" t="s">
        <v>12</v>
      </c>
      <c r="P5" s="1"/>
      <c r="R5" s="2" t="s">
        <v>2</v>
      </c>
      <c r="S5" t="s">
        <v>52</v>
      </c>
      <c r="T5">
        <v>26</v>
      </c>
      <c r="U5" s="3" t="s">
        <v>14</v>
      </c>
      <c r="W5">
        <v>22</v>
      </c>
      <c r="X5">
        <f>COUNTIF(U3:U23, "*/22*")</f>
        <v>0</v>
      </c>
    </row>
    <row r="6" spans="1:24" x14ac:dyDescent="0.25">
      <c r="B6" t="s">
        <v>4</v>
      </c>
      <c r="C6" t="s">
        <v>12</v>
      </c>
      <c r="H6" t="s">
        <v>28</v>
      </c>
      <c r="I6" t="s">
        <v>12</v>
      </c>
      <c r="P6" s="1"/>
      <c r="R6" s="2" t="s">
        <v>3</v>
      </c>
      <c r="S6" t="s">
        <v>53</v>
      </c>
      <c r="T6">
        <v>2</v>
      </c>
      <c r="U6" s="3" t="s">
        <v>12</v>
      </c>
      <c r="W6">
        <v>23</v>
      </c>
      <c r="X6">
        <f>COUNTIF(U3:U23, "*/23*")</f>
        <v>3</v>
      </c>
    </row>
    <row r="7" spans="1:24" x14ac:dyDescent="0.25">
      <c r="H7" t="s">
        <v>29</v>
      </c>
      <c r="I7" t="s">
        <v>12</v>
      </c>
      <c r="P7" s="1"/>
      <c r="R7" s="2" t="s">
        <v>4</v>
      </c>
      <c r="S7" t="s">
        <v>54</v>
      </c>
      <c r="T7">
        <v>2</v>
      </c>
      <c r="U7" s="3" t="s">
        <v>12</v>
      </c>
      <c r="W7">
        <v>24</v>
      </c>
      <c r="X7">
        <f>COUNTIF(U3:U23, "*/24*")</f>
        <v>0</v>
      </c>
    </row>
    <row r="8" spans="1:24" x14ac:dyDescent="0.25">
      <c r="H8" t="s">
        <v>30</v>
      </c>
      <c r="I8" t="s">
        <v>12</v>
      </c>
      <c r="P8" s="1"/>
      <c r="R8" s="2" t="s">
        <v>21</v>
      </c>
      <c r="S8" t="s">
        <v>57</v>
      </c>
      <c r="T8">
        <v>508</v>
      </c>
      <c r="U8" s="3" t="s">
        <v>15</v>
      </c>
      <c r="W8">
        <v>25</v>
      </c>
      <c r="X8">
        <f>COUNTIF(U3:U23, "*/25*")</f>
        <v>1</v>
      </c>
    </row>
    <row r="9" spans="1:24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R9" s="2" t="s">
        <v>22</v>
      </c>
      <c r="S9" t="s">
        <v>55</v>
      </c>
      <c r="T9">
        <v>25</v>
      </c>
      <c r="U9" s="3" t="s">
        <v>14</v>
      </c>
      <c r="W9">
        <v>26</v>
      </c>
      <c r="X9">
        <f>COUNTIF(U3:U23, "*/26*")</f>
        <v>0</v>
      </c>
    </row>
    <row r="10" spans="1:24" x14ac:dyDescent="0.25">
      <c r="P10" s="1"/>
      <c r="R10" s="2" t="s">
        <v>23</v>
      </c>
      <c r="S10" t="s">
        <v>58</v>
      </c>
      <c r="T10">
        <v>2</v>
      </c>
      <c r="U10" s="3" t="s">
        <v>12</v>
      </c>
      <c r="W10">
        <v>27</v>
      </c>
      <c r="X10">
        <f>COUNTIF(U3:U23, "*/27*")</f>
        <v>3</v>
      </c>
    </row>
    <row r="11" spans="1:24" x14ac:dyDescent="0.25">
      <c r="B11" t="s">
        <v>38</v>
      </c>
      <c r="C11" t="s">
        <v>5</v>
      </c>
      <c r="D11" t="s">
        <v>39</v>
      </c>
      <c r="P11" s="1"/>
      <c r="R11" s="2" t="s">
        <v>24</v>
      </c>
      <c r="S11" t="s">
        <v>59</v>
      </c>
      <c r="T11">
        <v>443</v>
      </c>
      <c r="U11" s="3" t="s">
        <v>15</v>
      </c>
      <c r="W11">
        <v>28</v>
      </c>
      <c r="X11">
        <f>COUNTIF(U3:U23, "*/28*")</f>
        <v>1</v>
      </c>
    </row>
    <row r="12" spans="1:24" x14ac:dyDescent="0.25">
      <c r="B12" t="s">
        <v>37</v>
      </c>
      <c r="C12" t="s">
        <v>6</v>
      </c>
      <c r="D12" t="s">
        <v>14</v>
      </c>
      <c r="P12" s="1"/>
      <c r="R12" s="2" t="s">
        <v>25</v>
      </c>
      <c r="S12" t="s">
        <v>60</v>
      </c>
      <c r="T12">
        <v>12</v>
      </c>
      <c r="U12" s="3" t="s">
        <v>17</v>
      </c>
      <c r="W12">
        <v>29</v>
      </c>
      <c r="X12">
        <f>COUNTIF(U3:U23, "*/29*")</f>
        <v>0</v>
      </c>
    </row>
    <row r="13" spans="1:24" x14ac:dyDescent="0.25">
      <c r="P13" s="1"/>
      <c r="R13" s="2" t="s">
        <v>26</v>
      </c>
      <c r="S13" t="s">
        <v>61</v>
      </c>
      <c r="T13">
        <v>1</v>
      </c>
      <c r="U13" s="3" t="s">
        <v>12</v>
      </c>
      <c r="W13">
        <v>30</v>
      </c>
      <c r="X13">
        <f>COUNTIF(U3:U23, "*/30*")</f>
        <v>12</v>
      </c>
    </row>
    <row r="14" spans="1:24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R14" s="2" t="s">
        <v>27</v>
      </c>
      <c r="S14" t="s">
        <v>62</v>
      </c>
      <c r="T14">
        <v>2</v>
      </c>
      <c r="U14" s="3" t="s">
        <v>12</v>
      </c>
    </row>
    <row r="15" spans="1:24" x14ac:dyDescent="0.25">
      <c r="P15" s="1"/>
      <c r="R15" s="2" t="s">
        <v>28</v>
      </c>
      <c r="S15" t="s">
        <v>63</v>
      </c>
      <c r="T15">
        <v>2</v>
      </c>
      <c r="U15" s="3" t="s">
        <v>12</v>
      </c>
    </row>
    <row r="16" spans="1:24" x14ac:dyDescent="0.25">
      <c r="B16" t="s">
        <v>45</v>
      </c>
      <c r="C16" t="s">
        <v>7</v>
      </c>
      <c r="D16" t="s">
        <v>15</v>
      </c>
      <c r="P16" s="1"/>
      <c r="R16" s="2" t="s">
        <v>29</v>
      </c>
      <c r="S16" t="s">
        <v>64</v>
      </c>
      <c r="T16">
        <v>2</v>
      </c>
      <c r="U16" s="3" t="s">
        <v>12</v>
      </c>
    </row>
    <row r="17" spans="1:21" x14ac:dyDescent="0.25">
      <c r="B17" t="s">
        <v>40</v>
      </c>
      <c r="C17" t="s">
        <v>8</v>
      </c>
      <c r="D17" t="s">
        <v>20</v>
      </c>
      <c r="P17" s="1"/>
      <c r="R17" s="2" t="s">
        <v>30</v>
      </c>
      <c r="S17" t="s">
        <v>65</v>
      </c>
      <c r="T17">
        <v>2</v>
      </c>
      <c r="U17" s="3" t="s">
        <v>12</v>
      </c>
    </row>
    <row r="18" spans="1:21" x14ac:dyDescent="0.25">
      <c r="B18" t="s">
        <v>41</v>
      </c>
      <c r="C18" t="s">
        <v>9</v>
      </c>
      <c r="D18" t="s">
        <v>20</v>
      </c>
      <c r="P18" s="1"/>
      <c r="R18" s="2" t="s">
        <v>31</v>
      </c>
      <c r="S18" t="s">
        <v>66</v>
      </c>
      <c r="T18">
        <v>2046</v>
      </c>
      <c r="U18" s="3" t="s">
        <v>19</v>
      </c>
    </row>
    <row r="19" spans="1:21" x14ac:dyDescent="0.25">
      <c r="B19" t="s">
        <v>42</v>
      </c>
      <c r="C19" t="s">
        <v>10</v>
      </c>
      <c r="D19" t="s">
        <v>43</v>
      </c>
      <c r="P19" s="1"/>
      <c r="R19" s="2" t="s">
        <v>32</v>
      </c>
      <c r="S19" t="s">
        <v>67</v>
      </c>
      <c r="T19">
        <v>2</v>
      </c>
      <c r="U19" s="3" t="s">
        <v>12</v>
      </c>
    </row>
    <row r="20" spans="1:21" x14ac:dyDescent="0.25">
      <c r="B20" t="s">
        <v>44</v>
      </c>
      <c r="C20" t="s">
        <v>11</v>
      </c>
      <c r="D20" t="s">
        <v>20</v>
      </c>
      <c r="P20" s="1"/>
      <c r="R20" s="2" t="s">
        <v>33</v>
      </c>
      <c r="S20" t="s">
        <v>68</v>
      </c>
      <c r="T20">
        <v>344</v>
      </c>
      <c r="U20" s="3" t="s">
        <v>15</v>
      </c>
    </row>
    <row r="21" spans="1:21" x14ac:dyDescent="0.25">
      <c r="P21" s="1"/>
      <c r="R21" s="2" t="s">
        <v>34</v>
      </c>
      <c r="S21" t="s">
        <v>69</v>
      </c>
      <c r="T21">
        <v>15</v>
      </c>
      <c r="U21" s="3" t="s">
        <v>14</v>
      </c>
    </row>
    <row r="22" spans="1:2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R22" s="2" t="s">
        <v>35</v>
      </c>
      <c r="S22" t="s">
        <v>70</v>
      </c>
      <c r="T22">
        <v>2</v>
      </c>
      <c r="U22" s="3" t="s">
        <v>12</v>
      </c>
    </row>
    <row r="23" spans="1:21" ht="15.75" thickBot="1" x14ac:dyDescent="0.3">
      <c r="P23" s="1"/>
      <c r="R23" s="10" t="s">
        <v>36</v>
      </c>
      <c r="S23" t="s">
        <v>71</v>
      </c>
      <c r="T23" s="11">
        <v>2</v>
      </c>
      <c r="U23" s="12" t="s">
        <v>12</v>
      </c>
    </row>
    <row r="24" spans="1:21" ht="15.75" thickBot="1" x14ac:dyDescent="0.3">
      <c r="P24" s="1"/>
      <c r="R24" s="7" t="s">
        <v>48</v>
      </c>
      <c r="S24" s="8"/>
      <c r="T24" s="8">
        <f>SUM(T3:T23)</f>
        <v>3551</v>
      </c>
      <c r="U24" s="9" t="s">
        <v>16</v>
      </c>
    </row>
    <row r="25" spans="1:21" x14ac:dyDescent="0.25">
      <c r="P25" s="1"/>
    </row>
    <row r="26" spans="1:21" x14ac:dyDescent="0.25">
      <c r="P26" s="1"/>
    </row>
    <row r="27" spans="1:21" x14ac:dyDescent="0.25">
      <c r="P27" s="1"/>
    </row>
    <row r="28" spans="1:21" x14ac:dyDescent="0.25">
      <c r="P28" s="1"/>
    </row>
    <row r="29" spans="1:21" x14ac:dyDescent="0.25">
      <c r="P29" s="1"/>
    </row>
    <row r="30" spans="1:21" x14ac:dyDescent="0.25">
      <c r="P30" s="1"/>
    </row>
    <row r="31" spans="1:21" x14ac:dyDescent="0.25">
      <c r="B31" t="s">
        <v>73</v>
      </c>
      <c r="C31" t="s">
        <v>4</v>
      </c>
      <c r="P31" s="1"/>
    </row>
    <row r="32" spans="1:21" x14ac:dyDescent="0.25">
      <c r="B32" t="s">
        <v>72</v>
      </c>
      <c r="P32" s="1"/>
    </row>
    <row r="33" spans="16:16" x14ac:dyDescent="0.25">
      <c r="P33" s="1"/>
    </row>
    <row r="34" spans="16:16" x14ac:dyDescent="0.25">
      <c r="P34" s="1"/>
    </row>
    <row r="35" spans="16:16" x14ac:dyDescent="0.25">
      <c r="P35" s="1"/>
    </row>
    <row r="36" spans="16:16" x14ac:dyDescent="0.25">
      <c r="P36" s="1"/>
    </row>
    <row r="37" spans="16:16" x14ac:dyDescent="0.25">
      <c r="P37" s="1"/>
    </row>
    <row r="38" spans="16:16" x14ac:dyDescent="0.25">
      <c r="P38" s="1"/>
    </row>
    <row r="39" spans="16:16" x14ac:dyDescent="0.25">
      <c r="P39" s="1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0D5D3-E425-4ACB-BE60-B9173784D938}">
  <dimension ref="B3:AD18"/>
  <sheetViews>
    <sheetView workbookViewId="0">
      <selection activeCell="U18" sqref="U18"/>
    </sheetView>
  </sheetViews>
  <sheetFormatPr defaultRowHeight="15" x14ac:dyDescent="0.25"/>
  <sheetData>
    <row r="3" spans="2:30" x14ac:dyDescent="0.25">
      <c r="B3" t="s">
        <v>78</v>
      </c>
      <c r="E3" t="s">
        <v>79</v>
      </c>
      <c r="H3" t="s">
        <v>83</v>
      </c>
      <c r="K3" t="s">
        <v>88</v>
      </c>
      <c r="N3" t="s">
        <v>96</v>
      </c>
      <c r="Q3" t="s">
        <v>98</v>
      </c>
      <c r="T3" t="s">
        <v>101</v>
      </c>
      <c r="W3" t="s">
        <v>102</v>
      </c>
      <c r="Z3" t="s">
        <v>104</v>
      </c>
      <c r="AC3" t="s">
        <v>105</v>
      </c>
    </row>
    <row r="4" spans="2:30" x14ac:dyDescent="0.25">
      <c r="B4" t="s">
        <v>77</v>
      </c>
      <c r="C4" t="s">
        <v>80</v>
      </c>
      <c r="E4" t="s">
        <v>77</v>
      </c>
      <c r="F4" t="s">
        <v>74</v>
      </c>
      <c r="H4" t="s">
        <v>77</v>
      </c>
      <c r="I4" t="s">
        <v>76</v>
      </c>
      <c r="K4" t="s">
        <v>77</v>
      </c>
      <c r="L4" t="s">
        <v>89</v>
      </c>
      <c r="N4" t="s">
        <v>77</v>
      </c>
      <c r="O4" t="s">
        <v>74</v>
      </c>
      <c r="Q4" t="s">
        <v>77</v>
      </c>
      <c r="R4" t="s">
        <v>99</v>
      </c>
      <c r="T4" t="s">
        <v>77</v>
      </c>
      <c r="U4" t="s">
        <v>74</v>
      </c>
      <c r="W4" t="s">
        <v>77</v>
      </c>
      <c r="X4" t="s">
        <v>103</v>
      </c>
      <c r="Z4" t="s">
        <v>77</v>
      </c>
      <c r="AA4" t="s">
        <v>103</v>
      </c>
      <c r="AC4" t="s">
        <v>77</v>
      </c>
      <c r="AD4" t="s">
        <v>104</v>
      </c>
    </row>
    <row r="5" spans="2:30" x14ac:dyDescent="0.25">
      <c r="B5" t="s">
        <v>75</v>
      </c>
      <c r="C5" t="s">
        <v>76</v>
      </c>
      <c r="E5" t="s">
        <v>75</v>
      </c>
      <c r="F5" t="s">
        <v>81</v>
      </c>
      <c r="H5" t="s">
        <v>75</v>
      </c>
      <c r="I5" t="s">
        <v>92</v>
      </c>
      <c r="K5" t="s">
        <v>75</v>
      </c>
      <c r="L5" t="s">
        <v>91</v>
      </c>
      <c r="N5" t="s">
        <v>82</v>
      </c>
      <c r="O5" t="s">
        <v>97</v>
      </c>
      <c r="T5" t="s">
        <v>75</v>
      </c>
      <c r="U5" t="s">
        <v>102</v>
      </c>
      <c r="W5">
        <v>1</v>
      </c>
      <c r="X5" t="s">
        <v>97</v>
      </c>
      <c r="Z5" t="s">
        <v>75</v>
      </c>
      <c r="AA5" t="s">
        <v>105</v>
      </c>
    </row>
    <row r="6" spans="2:30" x14ac:dyDescent="0.25">
      <c r="B6" t="s">
        <v>95</v>
      </c>
      <c r="C6" t="s">
        <v>96</v>
      </c>
      <c r="E6" t="s">
        <v>82</v>
      </c>
      <c r="F6" t="s">
        <v>83</v>
      </c>
      <c r="T6" t="s">
        <v>95</v>
      </c>
      <c r="U6" t="s">
        <v>104</v>
      </c>
    </row>
    <row r="7" spans="2:30" x14ac:dyDescent="0.25">
      <c r="B7" s="13" t="s">
        <v>106</v>
      </c>
      <c r="C7" t="s">
        <v>100</v>
      </c>
    </row>
    <row r="8" spans="2:30" x14ac:dyDescent="0.25">
      <c r="B8" s="13" t="s">
        <v>107</v>
      </c>
      <c r="C8" t="s">
        <v>108</v>
      </c>
    </row>
    <row r="9" spans="2:30" x14ac:dyDescent="0.25">
      <c r="B9" t="s">
        <v>109</v>
      </c>
      <c r="C9" t="s">
        <v>110</v>
      </c>
    </row>
    <row r="15" spans="2:30" x14ac:dyDescent="0.25">
      <c r="B15" t="s">
        <v>108</v>
      </c>
      <c r="E15" t="s">
        <v>110</v>
      </c>
    </row>
    <row r="16" spans="2:30" x14ac:dyDescent="0.25">
      <c r="B16" t="s">
        <v>77</v>
      </c>
      <c r="C16" t="s">
        <v>74</v>
      </c>
      <c r="E16" t="s">
        <v>77</v>
      </c>
      <c r="F16" t="s">
        <v>74</v>
      </c>
    </row>
    <row r="17" spans="2:3" x14ac:dyDescent="0.25">
      <c r="B17" t="s">
        <v>75</v>
      </c>
      <c r="C17" t="s">
        <v>111</v>
      </c>
    </row>
    <row r="18" spans="2:3" x14ac:dyDescent="0.25">
      <c r="B18" t="s">
        <v>82</v>
      </c>
      <c r="C18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2CE3-08A4-4A95-8873-98A3957B49C2}">
  <dimension ref="B3:F6"/>
  <sheetViews>
    <sheetView workbookViewId="0">
      <selection activeCell="F7" sqref="F7"/>
    </sheetView>
  </sheetViews>
  <sheetFormatPr defaultRowHeight="15" x14ac:dyDescent="0.25"/>
  <cols>
    <col min="2" max="2" width="9.5703125" bestFit="1" customWidth="1"/>
  </cols>
  <sheetData>
    <row r="3" spans="2:6" x14ac:dyDescent="0.25">
      <c r="B3" t="s">
        <v>84</v>
      </c>
      <c r="E3" t="s">
        <v>90</v>
      </c>
    </row>
    <row r="4" spans="2:6" x14ac:dyDescent="0.25">
      <c r="B4" t="s">
        <v>77</v>
      </c>
      <c r="C4" t="s">
        <v>85</v>
      </c>
      <c r="E4">
        <v>0</v>
      </c>
      <c r="F4" t="s">
        <v>87</v>
      </c>
    </row>
    <row r="5" spans="2:6" x14ac:dyDescent="0.25">
      <c r="B5" s="14">
        <v>1</v>
      </c>
      <c r="C5" t="s">
        <v>86</v>
      </c>
      <c r="E5">
        <v>1</v>
      </c>
      <c r="F5" t="s">
        <v>93</v>
      </c>
    </row>
    <row r="6" spans="2:6" x14ac:dyDescent="0.25">
      <c r="B6">
        <v>2</v>
      </c>
      <c r="C6" t="s">
        <v>87</v>
      </c>
      <c r="E6">
        <v>2</v>
      </c>
      <c r="F6" t="s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D7161-BE7B-4BAB-955F-5F4C42A371E7}">
  <dimension ref="B2:M11"/>
  <sheetViews>
    <sheetView tabSelected="1" workbookViewId="0">
      <selection activeCell="M11" sqref="M11"/>
    </sheetView>
  </sheetViews>
  <sheetFormatPr defaultRowHeight="15" x14ac:dyDescent="0.25"/>
  <cols>
    <col min="11" max="11" width="20.85546875" bestFit="1" customWidth="1"/>
  </cols>
  <sheetData>
    <row r="2" spans="2:13" x14ac:dyDescent="0.25">
      <c r="B2" t="s">
        <v>113</v>
      </c>
      <c r="E2" t="s">
        <v>120</v>
      </c>
    </row>
    <row r="3" spans="2:13" x14ac:dyDescent="0.25">
      <c r="B3" t="s">
        <v>117</v>
      </c>
      <c r="D3" s="15"/>
      <c r="E3" t="s">
        <v>117</v>
      </c>
      <c r="G3" s="15"/>
      <c r="J3" t="s">
        <v>0</v>
      </c>
      <c r="K3" t="s">
        <v>121</v>
      </c>
      <c r="L3">
        <v>2</v>
      </c>
      <c r="M3" t="s">
        <v>12</v>
      </c>
    </row>
    <row r="4" spans="2:13" x14ac:dyDescent="0.25">
      <c r="B4" t="s">
        <v>116</v>
      </c>
      <c r="E4" t="s">
        <v>116</v>
      </c>
      <c r="G4" s="15"/>
      <c r="J4" t="s">
        <v>1</v>
      </c>
      <c r="K4" t="s">
        <v>122</v>
      </c>
      <c r="L4">
        <v>120</v>
      </c>
      <c r="M4" t="s">
        <v>127</v>
      </c>
    </row>
    <row r="5" spans="2:13" x14ac:dyDescent="0.25">
      <c r="B5" t="s">
        <v>115</v>
      </c>
      <c r="D5" s="15"/>
      <c r="E5" t="s">
        <v>115</v>
      </c>
      <c r="J5" t="s">
        <v>2</v>
      </c>
      <c r="K5" t="s">
        <v>123</v>
      </c>
      <c r="L5">
        <v>2</v>
      </c>
    </row>
    <row r="6" spans="2:13" x14ac:dyDescent="0.25">
      <c r="B6" t="s">
        <v>118</v>
      </c>
      <c r="E6" t="s">
        <v>118</v>
      </c>
      <c r="J6" t="s">
        <v>3</v>
      </c>
      <c r="K6" t="s">
        <v>129</v>
      </c>
      <c r="L6">
        <v>28</v>
      </c>
      <c r="M6" t="s">
        <v>14</v>
      </c>
    </row>
    <row r="7" spans="2:13" x14ac:dyDescent="0.25">
      <c r="B7" t="s">
        <v>119</v>
      </c>
      <c r="E7" t="s">
        <v>119</v>
      </c>
      <c r="J7" t="s">
        <v>4</v>
      </c>
      <c r="K7" t="s">
        <v>124</v>
      </c>
      <c r="L7">
        <v>2</v>
      </c>
      <c r="M7">
        <v>2</v>
      </c>
    </row>
    <row r="8" spans="2:13" x14ac:dyDescent="0.25">
      <c r="B8" t="s">
        <v>114</v>
      </c>
      <c r="D8" s="15"/>
      <c r="E8" t="s">
        <v>114</v>
      </c>
      <c r="J8" t="s">
        <v>21</v>
      </c>
      <c r="K8" t="s">
        <v>125</v>
      </c>
      <c r="L8">
        <v>60</v>
      </c>
      <c r="M8" t="s">
        <v>43</v>
      </c>
    </row>
    <row r="9" spans="2:13" x14ac:dyDescent="0.25">
      <c r="J9" t="s">
        <v>22</v>
      </c>
      <c r="K9" t="s">
        <v>126</v>
      </c>
      <c r="L9">
        <v>2</v>
      </c>
    </row>
    <row r="10" spans="2:13" x14ac:dyDescent="0.25">
      <c r="J10" t="s">
        <v>23</v>
      </c>
      <c r="K10" t="s">
        <v>128</v>
      </c>
      <c r="L10">
        <v>12</v>
      </c>
      <c r="M10" t="s">
        <v>17</v>
      </c>
    </row>
    <row r="11" spans="2:13" x14ac:dyDescent="0.25">
      <c r="L11">
        <f>SUM(L3:L10)</f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Muaafii Putra Ramadhan</dc:creator>
  <cp:lastModifiedBy>Muaafii Putra Ramadhan</cp:lastModifiedBy>
  <dcterms:created xsi:type="dcterms:W3CDTF">2024-11-16T06:52:36Z</dcterms:created>
  <dcterms:modified xsi:type="dcterms:W3CDTF">2024-11-22T17:24:13Z</dcterms:modified>
</cp:coreProperties>
</file>