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n na 2015-10-14" sheetId="1" state="visible" r:id="rId2"/>
    <sheet name="Raport zgodności" sheetId="2" state="hidden" r:id="rId3"/>
  </sheets>
  <definedNames>
    <definedName function="false" hidden="true" localSheetId="0" name="_xlnm._FilterDatabase" vbProcedure="false">'Stan na 2015-10-14'!$C$6:$AF$291</definedName>
    <definedName function="false" hidden="false" localSheetId="0" name="_xlnm._FilterDatabase" vbProcedure="false">'Stan na 2015-10-14'!$C$6:$AF$291</definedName>
    <definedName function="false" hidden="false" localSheetId="0" name="_xlnm._FilterDatabase_0" vbProcedure="false">'Stan na 2015-10-14'!$C$6:$AF$291</definedName>
    <definedName function="false" hidden="false" localSheetId="0" name="_xlnm._FilterDatabase_0_0" vbProcedure="false">'Stan na 2015-10-14'!$C$6:$AF$291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68" authorId="0">
      <text>
        <r>
          <rPr>
            <sz val="10"/>
            <color rgb="FF000000"/>
            <rFont val="arial"/>
            <family val="2"/>
            <charset val="1"/>
          </rPr>
          <t xml:space="preserve">Trojanek Robert:
o czasu wydzierżawienia funkcjonuje jako MOP kat I</t>
        </r>
      </text>
    </comment>
    <comment ref="E69" authorId="0">
      <text>
        <r>
          <rPr>
            <sz val="10"/>
            <color rgb="FF000000"/>
            <rFont val="arial"/>
            <family val="2"/>
            <charset val="1"/>
          </rPr>
          <t xml:space="preserve">Trojanek Robert:
o czasu wydzierżawienia funkcjonuje jako MOP kat I</t>
        </r>
      </text>
    </comment>
    <comment ref="E70" authorId="0">
      <text>
        <r>
          <rPr>
            <sz val="10"/>
            <color rgb="FF000000"/>
            <rFont val="arial"/>
            <family val="2"/>
            <charset val="1"/>
          </rPr>
          <t xml:space="preserve">Trojanek Robert:
w trakcie rozbudowy
</t>
        </r>
      </text>
    </comment>
    <comment ref="T13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restauracje i stacje paliw na MOP prowadzą własny monitoring video</t>
        </r>
      </text>
    </comment>
    <comment ref="T14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restauracje i stacje paliw na MOP prowadzą własny monitoring video</t>
        </r>
      </text>
    </comment>
    <comment ref="T35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restauracje i stacje paliw na MOP prowadzą własny monitoring video</t>
        </r>
      </text>
    </comment>
    <comment ref="T36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restauracje i stacje paliw na MOP prowadzą własny monitoring video</t>
        </r>
      </text>
    </comment>
    <comment ref="T163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Monitoring zakładowy wszystkich stacji benzynowych</t>
        </r>
      </text>
    </comment>
    <comment ref="T164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Monitoring zakładowy wszystkich stacji benzynowych</t>
        </r>
      </text>
    </comment>
    <comment ref="T167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Monitoring zakładowy wszystkich stacji benzynowych</t>
        </r>
      </text>
    </comment>
    <comment ref="T168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Monitoring zakładowy wszystkich stacji benzynowych</t>
        </r>
      </text>
    </comment>
    <comment ref="T175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Monitoring zakładowy wszystkich stacji benzynowych</t>
        </r>
      </text>
    </comment>
    <comment ref="T176" authorId="0">
      <text>
        <r>
          <rPr>
            <sz val="10"/>
            <color rgb="FF000000"/>
            <rFont val="arial"/>
            <family val="2"/>
            <charset val="1"/>
          </rPr>
          <t xml:space="preserve">Magdalena Lewandowska:
Monitoring zakładowy wszystkich stacji benzynowych</t>
        </r>
      </text>
    </comment>
    <comment ref="W13" authorId="0">
      <text>
        <r>
          <rPr>
            <sz val="10"/>
            <color rgb="FF000000"/>
            <rFont val="arial"/>
            <family val="2"/>
            <charset val="1"/>
          </rPr>
          <t xml:space="preserve">Grzegorz Szymański:
miejsce obsługiwane przez Lotos
</t>
        </r>
      </text>
    </comment>
    <comment ref="W14" authorId="0">
      <text>
        <r>
          <rPr>
            <sz val="10"/>
            <color rgb="FF000000"/>
            <rFont val="arial"/>
            <family val="2"/>
            <charset val="1"/>
          </rPr>
          <t xml:space="preserve">Grzegorz Szymański:
miejsce obsługiwane przez Lotos
</t>
        </r>
      </text>
    </comment>
  </commentList>
</comments>
</file>

<file path=xl/sharedStrings.xml><?xml version="1.0" encoding="utf-8"?>
<sst xmlns="http://schemas.openxmlformats.org/spreadsheetml/2006/main" count="4294" uniqueCount="630">
  <si>
    <t xml:space="preserve">Parkingi przy autostradach i drogach ekspresowych</t>
  </si>
  <si>
    <t xml:space="preserve">Dane statyczne</t>
  </si>
  <si>
    <t xml:space="preserve">Informacje na temat bezpieczeństwa i wyposażenia parkingów</t>
  </si>
  <si>
    <t xml:space="preserve">Dane kontaktowe operatora parkingu</t>
  </si>
  <si>
    <t xml:space="preserve">lp.</t>
  </si>
  <si>
    <t xml:space="preserve">Oddział</t>
  </si>
  <si>
    <t xml:space="preserve">Miejscowość</t>
  </si>
  <si>
    <t xml:space="preserve">Dane identyfikacyjne parkingu (nazwa i adres, typ MOP)</t>
  </si>
  <si>
    <t xml:space="preserve">Lokalizacja wjazdu współrzędne geograficzne w układzie 92
(zapis w formie dziesiętnej)</t>
  </si>
  <si>
    <t xml:space="preserve">Lokalizacja wjazdu współrzędne w układzie WGS84</t>
  </si>
  <si>
    <t xml:space="preserve">Klasa techniczna drogi (A, S)</t>
  </si>
  <si>
    <t xml:space="preserve">Nr drogi</t>
  </si>
  <si>
    <t xml:space="preserve">Pikietaż </t>
  </si>
  <si>
    <t xml:space="preserve">Kierunek</t>
  </si>
  <si>
    <t xml:space="preserve">Zjazd                           (w przypadku parkingów zlokalizowanych w pobliżu drogi głównej, na które wjazd usytuowany jest z innej drogi)</t>
  </si>
  <si>
    <t xml:space="preserve">Łączna liczba miejsc dla pojazdów osobowych</t>
  </si>
  <si>
    <t xml:space="preserve">Łączna liczba miejsc dla pojazdów ciężarowych</t>
  </si>
  <si>
    <t xml:space="preserve">Łączna liczba miejsc dla autobusów (miejsca zastrzeżone wyłącznie dla autobusów)</t>
  </si>
  <si>
    <t xml:space="preserve">Opis ochrony, bezpieczeństwa i urządzeń usługowych na danym parkingu.</t>
  </si>
  <si>
    <t xml:space="preserve">Imię i Nazwisko</t>
  </si>
  <si>
    <t xml:space="preserve">numer telefonu</t>
  </si>
  <si>
    <t xml:space="preserve">adres e-mail</t>
  </si>
  <si>
    <t xml:space="preserve">zgoda operatora na opublikowanie danych kontaktowych</t>
  </si>
  <si>
    <t xml:space="preserve">X</t>
  </si>
  <si>
    <t xml:space="preserve">Y</t>
  </si>
  <si>
    <t xml:space="preserve">Ochrona</t>
  </si>
  <si>
    <t xml:space="preserve">Ogrodzenie</t>
  </si>
  <si>
    <t xml:space="preserve">Monitoring wideo</t>
  </si>
  <si>
    <t xml:space="preserve">Oświetlenie</t>
  </si>
  <si>
    <t xml:space="preserve">Stacja paliw</t>
  </si>
  <si>
    <t xml:space="preserve">Miejsca dla pojazdów z ładunkiem niebezpiecznym</t>
  </si>
  <si>
    <t xml:space="preserve">Restauracja/ Bistro</t>
  </si>
  <si>
    <t xml:space="preserve">Miejsca noclegowe</t>
  </si>
  <si>
    <t xml:space="preserve">Toalety</t>
  </si>
  <si>
    <t xml:space="preserve">Myjnia</t>
  </si>
  <si>
    <t xml:space="preserve">Warsztat</t>
  </si>
  <si>
    <t xml:space="preserve">Białystok</t>
  </si>
  <si>
    <t xml:space="preserve">Jeżewo</t>
  </si>
  <si>
    <t xml:space="preserve">MOP I Jeżewo</t>
  </si>
  <si>
    <t xml:space="preserve">S</t>
  </si>
  <si>
    <t xml:space="preserve">S8</t>
  </si>
  <si>
    <t xml:space="preserve">618+260</t>
  </si>
  <si>
    <t xml:space="preserve">617+315</t>
  </si>
  <si>
    <t xml:space="preserve">nie</t>
  </si>
  <si>
    <t xml:space="preserve">tak</t>
  </si>
  <si>
    <t xml:space="preserve">PKN ORLEN S.A. </t>
  </si>
  <si>
    <t xml:space="preserve">Radule</t>
  </si>
  <si>
    <t xml:space="preserve">MOP II Radule</t>
  </si>
  <si>
    <t xml:space="preserve">621+400</t>
  </si>
  <si>
    <t xml:space="preserve">Warszawa</t>
  </si>
  <si>
    <t xml:space="preserve">621+878</t>
  </si>
  <si>
    <t xml:space="preserve">Mariusz i Beata Kalinowscy</t>
  </si>
  <si>
    <t xml:space="preserve">Złotoria</t>
  </si>
  <si>
    <t xml:space="preserve">MOP II Złotoria</t>
  </si>
  <si>
    <t xml:space="preserve">631+150</t>
  </si>
  <si>
    <t xml:space="preserve">631+928</t>
  </si>
  <si>
    <t xml:space="preserve">Mirosław Nalewajko</t>
  </si>
  <si>
    <t xml:space="preserve">bez adresu</t>
  </si>
  <si>
    <t xml:space="preserve">Rudniki </t>
  </si>
  <si>
    <t xml:space="preserve">MOP III Rudniki Południe</t>
  </si>
  <si>
    <t xml:space="preserve">S61</t>
  </si>
  <si>
    <t xml:space="preserve">4+750</t>
  </si>
  <si>
    <t xml:space="preserve">Suwałki</t>
  </si>
  <si>
    <t xml:space="preserve">nd</t>
  </si>
  <si>
    <t xml:space="preserve">Bydgoszcz/GTC</t>
  </si>
  <si>
    <t xml:space="preserve">Gajewo</t>
  </si>
  <si>
    <t xml:space="preserve">MOP I Gajewo</t>
  </si>
  <si>
    <t xml:space="preserve">A</t>
  </si>
  <si>
    <t xml:space="preserve">A1</t>
  </si>
  <si>
    <t xml:space="preserve">71+200</t>
  </si>
  <si>
    <t xml:space="preserve">Gdańska </t>
  </si>
  <si>
    <t xml:space="preserve">Operator A1, Biuro Obsługi Klienta</t>
  </si>
  <si>
    <t xml:space="preserve">69+500</t>
  </si>
  <si>
    <t xml:space="preserve">Łódź</t>
  </si>
  <si>
    <t xml:space="preserve">Malankowo</t>
  </si>
  <si>
    <t xml:space="preserve">MOP II Malankowo</t>
  </si>
  <si>
    <t xml:space="preserve">107+200</t>
  </si>
  <si>
    <t xml:space="preserve">Łódź </t>
  </si>
  <si>
    <t xml:space="preserve">106+550</t>
  </si>
  <si>
    <t xml:space="preserve">Gdańsk</t>
  </si>
  <si>
    <t xml:space="preserve">Drzonowo</t>
  </si>
  <si>
    <t xml:space="preserve">MOP I Drzonowo</t>
  </si>
  <si>
    <t xml:space="preserve">116+650</t>
  </si>
  <si>
    <t xml:space="preserve">zatoki postojowe do parkowania równoległego bez określenia rozdzaju pojazdów</t>
  </si>
  <si>
    <t xml:space="preserve">116+500</t>
  </si>
  <si>
    <t xml:space="preserve">Nowy Dwór</t>
  </si>
  <si>
    <t xml:space="preserve">MOP I Nowy Dwór</t>
  </si>
  <si>
    <t xml:space="preserve">129+650</t>
  </si>
  <si>
    <t xml:space="preserve">129+700</t>
  </si>
  <si>
    <t xml:space="preserve">Nowa Wieś</t>
  </si>
  <si>
    <t xml:space="preserve">MOP III Nowa Wieś</t>
  </si>
  <si>
    <t xml:space="preserve">144+550</t>
  </si>
  <si>
    <t xml:space="preserve">MOP II Nowa Wieś</t>
  </si>
  <si>
    <t xml:space="preserve">144+600</t>
  </si>
  <si>
    <t xml:space="preserve">Bydgoszcz</t>
  </si>
  <si>
    <t xml:space="preserve">Otłoczyn zach.</t>
  </si>
  <si>
    <t xml:space="preserve">MOP II</t>
  </si>
  <si>
    <t xml:space="preserve">160+200</t>
  </si>
  <si>
    <t xml:space="preserve">Centrum Obsługi Klienta BP</t>
  </si>
  <si>
    <t xml:space="preserve">http//www.bp.com/pl pl/on-the-road/poland/kontakt.html</t>
  </si>
  <si>
    <t xml:space="preserve">Otłoczyn wsch.</t>
  </si>
  <si>
    <t xml:space="preserve">Kałęczynek zach.</t>
  </si>
  <si>
    <t xml:space="preserve">MOP I</t>
  </si>
  <si>
    <t xml:space="preserve">178+400</t>
  </si>
  <si>
    <t xml:space="preserve">Rejon Dróg we Włoclawku</t>
  </si>
  <si>
    <t xml:space="preserve">Kałęczynek wsch.</t>
  </si>
  <si>
    <t xml:space="preserve">178+600</t>
  </si>
  <si>
    <t xml:space="preserve">Machnacz płd.</t>
  </si>
  <si>
    <t xml:space="preserve">MOP III</t>
  </si>
  <si>
    <t xml:space="preserve">191+800</t>
  </si>
  <si>
    <t xml:space="preserve">restauracja w budowie</t>
  </si>
  <si>
    <t xml:space="preserve">Machnacz płn.</t>
  </si>
  <si>
    <t xml:space="preserve">191+900</t>
  </si>
  <si>
    <t xml:space="preserve">toalety tymczasowe (kontener)</t>
  </si>
  <si>
    <t xml:space="preserve">Ludwinowo płd.</t>
  </si>
  <si>
    <t xml:space="preserve">203+200</t>
  </si>
  <si>
    <t xml:space="preserve">Ludwinowo płn.</t>
  </si>
  <si>
    <t xml:space="preserve">203+300</t>
  </si>
  <si>
    <t xml:space="preserve">Lubień płd.</t>
  </si>
  <si>
    <t xml:space="preserve">220+200</t>
  </si>
  <si>
    <t xml:space="preserve">rdk_wloclawek@gddkia.gov.pl</t>
  </si>
  <si>
    <t xml:space="preserve">toalety tymczasowe (TOI-TOI)</t>
  </si>
  <si>
    <t xml:space="preserve">Lubień płn.</t>
  </si>
  <si>
    <t xml:space="preserve">Strzelce płd.</t>
  </si>
  <si>
    <t xml:space="preserve">238+400</t>
  </si>
  <si>
    <t xml:space="preserve">Strzelce płn.</t>
  </si>
  <si>
    <t xml:space="preserve">Gdańsk/GTC</t>
  </si>
  <si>
    <t xml:space="preserve">KLESZCZEWKO</t>
  </si>
  <si>
    <t xml:space="preserve">MOP I Kleszczewko</t>
  </si>
  <si>
    <t xml:space="preserve">6+400 </t>
  </si>
  <si>
    <t xml:space="preserve">6+350 </t>
  </si>
  <si>
    <t xml:space="preserve">OLSZE</t>
  </si>
  <si>
    <t xml:space="preserve">MOP II Olsze</t>
  </si>
  <si>
    <t xml:space="preserve">42+100 </t>
  </si>
  <si>
    <t xml:space="preserve">42+050 </t>
  </si>
  <si>
    <t xml:space="preserve">bok@intertoll.pl</t>
  </si>
  <si>
    <t xml:space="preserve">KOSZWAŁY</t>
  </si>
  <si>
    <t xml:space="preserve">MOP I Koszwały</t>
  </si>
  <si>
    <t xml:space="preserve">S7</t>
  </si>
  <si>
    <t xml:space="preserve">15+000</t>
  </si>
  <si>
    <t xml:space="preserve">LOTOS Paliwa Sp. z o.o.</t>
  </si>
  <si>
    <t xml:space="preserve">58 326 43 00</t>
  </si>
  <si>
    <t xml:space="preserve">Katowice</t>
  </si>
  <si>
    <t xml:space="preserve">gm. Bobrowniki</t>
  </si>
  <si>
    <t xml:space="preserve">MOP I Dobieszowice Zachód</t>
  </si>
  <si>
    <t xml:space="preserve">A1d</t>
  </si>
  <si>
    <t xml:space="preserve">6+600</t>
  </si>
  <si>
    <t xml:space="preserve">Ostrava</t>
  </si>
  <si>
    <t xml:space="preserve">AVR Sp. z o.o.</t>
  </si>
  <si>
    <t xml:space="preserve">oua.maciejow@avrgrupa.pl</t>
  </si>
  <si>
    <t xml:space="preserve">gm. Bobrowiniki</t>
  </si>
  <si>
    <t xml:space="preserve">MOP I Dobieszowice Wschód</t>
  </si>
  <si>
    <t xml:space="preserve">gm. Zbrosławice</t>
  </si>
  <si>
    <t xml:space="preserve">MOP III Wieszowa Północ</t>
  </si>
  <si>
    <t xml:space="preserve">A1c</t>
  </si>
  <si>
    <t xml:space="preserve">14+850</t>
  </si>
  <si>
    <t xml:space="preserve">tak*</t>
  </si>
  <si>
    <t xml:space="preserve">orlen.info@contactcenter.pl</t>
  </si>
  <si>
    <t xml:space="preserve">MOP II Wieszowa Południe</t>
  </si>
  <si>
    <t xml:space="preserve">gm. Knurów</t>
  </si>
  <si>
    <t xml:space="preserve">MOP I Knurów Zachód</t>
  </si>
  <si>
    <t xml:space="preserve">A1a</t>
  </si>
  <si>
    <t xml:space="preserve">7+950</t>
  </si>
  <si>
    <t xml:space="preserve">Budimex Budownictwo Sp. z o.o.</t>
  </si>
  <si>
    <t xml:space="preserve">ouaswierklany@budimex.pl </t>
  </si>
  <si>
    <t xml:space="preserve">MOP I Knurów Wschód</t>
  </si>
  <si>
    <t xml:space="preserve">m. Żory</t>
  </si>
  <si>
    <t xml:space="preserve">MOP II Rowień Zachód</t>
  </si>
  <si>
    <t xml:space="preserve">22+700</t>
  </si>
  <si>
    <t xml:space="preserve">biuro@lotospaliwa.pl</t>
  </si>
  <si>
    <t xml:space="preserve">MOP II Rowień Wschód</t>
  </si>
  <si>
    <t xml:space="preserve">22+450</t>
  </si>
  <si>
    <t xml:space="preserve">gm. Mszana</t>
  </si>
  <si>
    <t xml:space="preserve">MOP III Mszana Północ</t>
  </si>
  <si>
    <t xml:space="preserve">39+500</t>
  </si>
  <si>
    <t xml:space="preserve">gm. Rudziniec</t>
  </si>
  <si>
    <t xml:space="preserve">MOP I Chechło</t>
  </si>
  <si>
    <t xml:space="preserve">A4</t>
  </si>
  <si>
    <t xml:space="preserve">282+600</t>
  </si>
  <si>
    <t xml:space="preserve">Kraków</t>
  </si>
  <si>
    <t xml:space="preserve">-</t>
  </si>
  <si>
    <t xml:space="preserve">MOP I Proboszczowice</t>
  </si>
  <si>
    <t xml:space="preserve">Wrocław</t>
  </si>
  <si>
    <t xml:space="preserve">gm. Sośnicowice</t>
  </si>
  <si>
    <t xml:space="preserve">MOP II Kozłów</t>
  </si>
  <si>
    <t xml:space="preserve">300+240</t>
  </si>
  <si>
    <t xml:space="preserve">MOP II Rachowice</t>
  </si>
  <si>
    <t xml:space="preserve">Ruda Śląska</t>
  </si>
  <si>
    <t xml:space="preserve">MOP III Wirek</t>
  </si>
  <si>
    <t xml:space="preserve">327+503</t>
  </si>
  <si>
    <t xml:space="preserve">operator AUTOGRIL dzierżawca Shell Daniel Sury</t>
  </si>
  <si>
    <t xml:space="preserve">10 zamiennie na autobusowe</t>
  </si>
  <si>
    <t xml:space="preserve">MOP II Halemba</t>
  </si>
  <si>
    <t xml:space="preserve">327+488</t>
  </si>
  <si>
    <t xml:space="preserve">5 zamiennie na autobusowe</t>
  </si>
  <si>
    <t xml:space="preserve">Katowice/SAM</t>
  </si>
  <si>
    <t xml:space="preserve">Jaworzno</t>
  </si>
  <si>
    <t xml:space="preserve">MOP III Kępnica</t>
  </si>
  <si>
    <t xml:space="preserve">362+100</t>
  </si>
  <si>
    <t xml:space="preserve">tak, </t>
  </si>
  <si>
    <t xml:space="preserve">tak (nie funkcjonuje)</t>
  </si>
  <si>
    <t xml:space="preserve">zamiennie na autobusowe</t>
  </si>
  <si>
    <t xml:space="preserve">MOP III Zastawie</t>
  </si>
  <si>
    <t xml:space="preserve">Sosnowiec</t>
  </si>
  <si>
    <t xml:space="preserve">MOP II - Stacja Paliw Shell</t>
  </si>
  <si>
    <t xml:space="preserve">S1</t>
  </si>
  <si>
    <t xml:space="preserve">538+010</t>
  </si>
  <si>
    <t xml:space="preserve">Cieszyn</t>
  </si>
  <si>
    <t xml:space="preserve">SHELL POLSKA Sp. z o.o.</t>
  </si>
  <si>
    <t xml:space="preserve">Lędziny</t>
  </si>
  <si>
    <t xml:space="preserve">MOP II - Stacja Paliw Orlen</t>
  </si>
  <si>
    <t xml:space="preserve">558+394</t>
  </si>
  <si>
    <t xml:space="preserve">MOP II - Stacja Paliw BP</t>
  </si>
  <si>
    <t xml:space="preserve">541+348</t>
  </si>
  <si>
    <t xml:space="preserve">Poznań</t>
  </si>
  <si>
    <t xml:space="preserve">558+445</t>
  </si>
  <si>
    <t xml:space="preserve">HANDEL PALIWAMI PŁYNNYMI "GRACJAN" Grażyna Goczoł</t>
  </si>
  <si>
    <t xml:space="preserve">Jasienica</t>
  </si>
  <si>
    <t xml:space="preserve">Stacja Shell, Mc Donald, Jasienica 75</t>
  </si>
  <si>
    <t xml:space="preserve">610+100</t>
  </si>
  <si>
    <t xml:space="preserve">zjazd na W. Jasienica w km 610+100</t>
  </si>
  <si>
    <t xml:space="preserve">b/d</t>
  </si>
  <si>
    <t xml:space="preserve">Świętoszówka</t>
  </si>
  <si>
    <t xml:space="preserve">Stacja Shell, Świętoszówka</t>
  </si>
  <si>
    <t xml:space="preserve">612+740</t>
  </si>
  <si>
    <t xml:space="preserve">Bielsko-Biała</t>
  </si>
  <si>
    <t xml:space="preserve">Zjazd w km 612+740 na starą DK-1</t>
  </si>
  <si>
    <t xml:space="preserve">Pogórze</t>
  </si>
  <si>
    <t xml:space="preserve">Stacja paliw Orlen, Pogórze 25</t>
  </si>
  <si>
    <t xml:space="preserve">617+100</t>
  </si>
  <si>
    <t xml:space="preserve">Ogrodzona</t>
  </si>
  <si>
    <t xml:space="preserve">MOP Ogrodzona, stacja paliw BP, Ogrodzona 166, Dębowicec</t>
  </si>
  <si>
    <t xml:space="preserve">628+100</t>
  </si>
  <si>
    <t xml:space="preserve">tak </t>
  </si>
  <si>
    <t xml:space="preserve">Gumna</t>
  </si>
  <si>
    <t xml:space="preserve">MOP Gumna, stacja paliw BP, Gumna 124, Dębowiec</t>
  </si>
  <si>
    <t xml:space="preserve">628+200</t>
  </si>
  <si>
    <t xml:space="preserve">MOP Cieszyn, stacja paliw ARGE ul. Graniczna 55</t>
  </si>
  <si>
    <t xml:space="preserve">631+600</t>
  </si>
  <si>
    <t xml:space="preserve">ARGE</t>
  </si>
  <si>
    <t xml:space="preserve">MOP Cieszyn, stacja paliw ARGE ul. Graniczna 50</t>
  </si>
  <si>
    <t xml:space="preserve">631+700</t>
  </si>
  <si>
    <t xml:space="preserve">Kielce</t>
  </si>
  <si>
    <t xml:space="preserve">Suchedniów</t>
  </si>
  <si>
    <t xml:space="preserve">MOP II Suchedniów Zachód</t>
  </si>
  <si>
    <t xml:space="preserve">S7f</t>
  </si>
  <si>
    <t xml:space="preserve">7+850</t>
  </si>
  <si>
    <t xml:space="preserve">tak (częściowa)</t>
  </si>
  <si>
    <t xml:space="preserve">Mariusz Machocki</t>
  </si>
  <si>
    <t xml:space="preserve">tak
(*****)</t>
  </si>
  <si>
    <t xml:space="preserve">Występa</t>
  </si>
  <si>
    <t xml:space="preserve">MOP I Występa Zachód </t>
  </si>
  <si>
    <t xml:space="preserve">16+500</t>
  </si>
  <si>
    <t xml:space="preserve">Dyżurny FB Serwis</t>
  </si>
  <si>
    <t xml:space="preserve">brak</t>
  </si>
  <si>
    <t xml:space="preserve">Szewce</t>
  </si>
  <si>
    <t xml:space="preserve">MOP II Szewce Wschód </t>
  </si>
  <si>
    <t xml:space="preserve">S7k</t>
  </si>
  <si>
    <t xml:space="preserve">17+400</t>
  </si>
  <si>
    <t xml:space="preserve">Warzszawa</t>
  </si>
  <si>
    <t xml:space="preserve">tak (tymczasowe)</t>
  </si>
  <si>
    <t xml:space="preserve">MOP II Szewce Zachód </t>
  </si>
  <si>
    <t xml:space="preserve">17+500</t>
  </si>
  <si>
    <t xml:space="preserve">Parking ****** (Występa Wschód) </t>
  </si>
  <si>
    <t xml:space="preserve">Adam Obara</t>
  </si>
  <si>
    <t xml:space="preserve">Kraków/SAM</t>
  </si>
  <si>
    <t xml:space="preserve">Morawica gm. Liszki</t>
  </si>
  <si>
    <t xml:space="preserve">MOP III Morawica</t>
  </si>
  <si>
    <t xml:space="preserve">398+100</t>
  </si>
  <si>
    <t xml:space="preserve">Aleksandrowice gm. Zabierzów</t>
  </si>
  <si>
    <t xml:space="preserve">MOP II Aleksandrowice</t>
  </si>
  <si>
    <t xml:space="preserve">399+000</t>
  </si>
  <si>
    <t xml:space="preserve">gm. Kłaj</t>
  </si>
  <si>
    <t xml:space="preserve">MOP III Kłaj</t>
  </si>
  <si>
    <t xml:space="preserve">449+600</t>
  </si>
  <si>
    <t xml:space="preserve">MOP II Stanisławice</t>
  </si>
  <si>
    <t xml:space="preserve">449+140</t>
  </si>
  <si>
    <t xml:space="preserve">Tarnów</t>
  </si>
  <si>
    <t xml:space="preserve">gm. Wierzchosławice</t>
  </si>
  <si>
    <t xml:space="preserve">MOP II Rudka</t>
  </si>
  <si>
    <t xml:space="preserve">492+440</t>
  </si>
  <si>
    <t xml:space="preserve">MOP II Komorów</t>
  </si>
  <si>
    <t xml:space="preserve">491+820</t>
  </si>
  <si>
    <t xml:space="preserve">Zakrzów gm Niepołomice</t>
  </si>
  <si>
    <t xml:space="preserve">MOP I Zakrzów</t>
  </si>
  <si>
    <t xml:space="preserve">434+00</t>
  </si>
  <si>
    <t xml:space="preserve">GDDKiA O/Kraków Rejon Kraków</t>
  </si>
  <si>
    <t xml:space="preserve">Podłęże gm Niepołomice</t>
  </si>
  <si>
    <t xml:space="preserve">MOP I Podłęże</t>
  </si>
  <si>
    <t xml:space="preserve">434+000</t>
  </si>
  <si>
    <t xml:space="preserve">gm. Brzesko</t>
  </si>
  <si>
    <t xml:space="preserve">MOP I "Bagno"</t>
  </si>
  <si>
    <t xml:space="preserve">470+350</t>
  </si>
  <si>
    <t xml:space="preserve">GDDKiA O/Kr Rejon w Tarnowie</t>
  </si>
  <si>
    <t xml:space="preserve">MOP I "Mokrzyska"</t>
  </si>
  <si>
    <t xml:space="preserve">470+250</t>
  </si>
  <si>
    <t xml:space="preserve">Lublin</t>
  </si>
  <si>
    <t xml:space="preserve">Markuszów</t>
  </si>
  <si>
    <t xml:space="preserve">MOP II Markuszów Północ</t>
  </si>
  <si>
    <t xml:space="preserve">S17</t>
  </si>
  <si>
    <t xml:space="preserve">10+426</t>
  </si>
  <si>
    <t xml:space="preserve">MOP III Markuszów Południe</t>
  </si>
  <si>
    <t xml:space="preserve">9+950</t>
  </si>
  <si>
    <t xml:space="preserve">gm. Krzyżanów</t>
  </si>
  <si>
    <t xml:space="preserve">MOP II Krzyżanów Zachód</t>
  </si>
  <si>
    <t xml:space="preserve">258+500</t>
  </si>
  <si>
    <t xml:space="preserve">MOP III Krzyżanów Wschód</t>
  </si>
  <si>
    <t xml:space="preserve">gm. Głowno</t>
  </si>
  <si>
    <t xml:space="preserve">MOP I Głowno Zachód</t>
  </si>
  <si>
    <t xml:space="preserve">279+300</t>
  </si>
  <si>
    <t xml:space="preserve">GDDKiA Oddział w Łodzi</t>
  </si>
  <si>
    <t xml:space="preserve">42 233 96 96</t>
  </si>
  <si>
    <t xml:space="preserve">MOP I Głowno Wschód</t>
  </si>
  <si>
    <t xml:space="preserve">279+100</t>
  </si>
  <si>
    <t xml:space="preserve">gm. Nowosolna</t>
  </si>
  <si>
    <t xml:space="preserve">MOP I Skoszewy Wschód</t>
  </si>
  <si>
    <t xml:space="preserve">299+800</t>
  </si>
  <si>
    <t xml:space="preserve">sierpień 2016 roku</t>
  </si>
  <si>
    <t xml:space="preserve">MOP I Skoszewy Zachód</t>
  </si>
  <si>
    <t xml:space="preserve">miasto Łódź, 
gm. Brójce</t>
  </si>
  <si>
    <t xml:space="preserve">MOP II Wiśniowa Góra Wschód</t>
  </si>
  <si>
    <t xml:space="preserve">316+500</t>
  </si>
  <si>
    <t xml:space="preserve">MOP III Wiśniowa Góra Zachód</t>
  </si>
  <si>
    <t xml:space="preserve">gm. Świnice Warckie</t>
  </si>
  <si>
    <t xml:space="preserve">MOP I Kozanki</t>
  </si>
  <si>
    <t xml:space="preserve">A2</t>
  </si>
  <si>
    <t xml:space="preserve">307+900</t>
  </si>
  <si>
    <t xml:space="preserve">gm. Uniejów</t>
  </si>
  <si>
    <t xml:space="preserve">MOP I Zaborów</t>
  </si>
  <si>
    <t xml:space="preserve">gm. Parzęczew</t>
  </si>
  <si>
    <t xml:space="preserve">MOP II Chrząstów</t>
  </si>
  <si>
    <t xml:space="preserve">331+000</t>
  </si>
  <si>
    <t xml:space="preserve">MOP III Chrząstów</t>
  </si>
  <si>
    <t xml:space="preserve">gm. Zgierz</t>
  </si>
  <si>
    <t xml:space="preserve">MOP I Ciosny Północ</t>
  </si>
  <si>
    <t xml:space="preserve">347+200</t>
  </si>
  <si>
    <t xml:space="preserve">MOP I Ciosny Południe</t>
  </si>
  <si>
    <t xml:space="preserve">gm. Stryków</t>
  </si>
  <si>
    <t xml:space="preserve">PPO Stryków</t>
  </si>
  <si>
    <t xml:space="preserve">359+210</t>
  </si>
  <si>
    <t xml:space="preserve">gm. Dmosin</t>
  </si>
  <si>
    <t xml:space="preserve">MOP III Nowostawy</t>
  </si>
  <si>
    <t xml:space="preserve">368+550</t>
  </si>
  <si>
    <t xml:space="preserve">MOP II Niesułków</t>
  </si>
  <si>
    <t xml:space="preserve">gm. Łyszkowice</t>
  </si>
  <si>
    <t xml:space="preserve">MOP II Parma</t>
  </si>
  <si>
    <t xml:space="preserve">393+850</t>
  </si>
  <si>
    <t xml:space="preserve">MOP II Polesie</t>
  </si>
  <si>
    <t xml:space="preserve">gm. Bolimów</t>
  </si>
  <si>
    <t xml:space="preserve">MOP I Bolimów</t>
  </si>
  <si>
    <t xml:space="preserve">410+900</t>
  </si>
  <si>
    <t xml:space="preserve">gm.Bolimów</t>
  </si>
  <si>
    <t xml:space="preserve">MOP I Mogiły</t>
  </si>
  <si>
    <t xml:space="preserve">Chojny gm. Lututów</t>
  </si>
  <si>
    <t xml:space="preserve">MOP II Chojny</t>
  </si>
  <si>
    <t xml:space="preserve">140+655</t>
  </si>
  <si>
    <t xml:space="preserve">MOP I Chojny</t>
  </si>
  <si>
    <t xml:space="preserve">Dąbrowa Wielka gm. Sieradz</t>
  </si>
  <si>
    <t xml:space="preserve">MOP I Dąbrowa Wielka</t>
  </si>
  <si>
    <t xml:space="preserve">165+055</t>
  </si>
  <si>
    <t xml:space="preserve">MOP II Dąbrowa Wielka</t>
  </si>
  <si>
    <t xml:space="preserve">Paprotnia gm. Zapolice</t>
  </si>
  <si>
    <t xml:space="preserve">MOP II Paprotnia</t>
  </si>
  <si>
    <t xml:space="preserve">185+055</t>
  </si>
  <si>
    <t xml:space="preserve">MOP I Parotnia</t>
  </si>
  <si>
    <t xml:space="preserve">Sięganów gm. Łask</t>
  </si>
  <si>
    <t xml:space="preserve">MOP I Sięganów</t>
  </si>
  <si>
    <t xml:space="preserve">196+857</t>
  </si>
  <si>
    <t xml:space="preserve">MOP II Sięganów</t>
  </si>
  <si>
    <t xml:space="preserve">gm. Rzgów</t>
  </si>
  <si>
    <t xml:space="preserve">MOP I Guzew Północ</t>
  </si>
  <si>
    <t xml:space="preserve">223+389</t>
  </si>
  <si>
    <t xml:space="preserve">MOP II Guzew Południe</t>
  </si>
  <si>
    <t xml:space="preserve">gm. Wolbórz</t>
  </si>
  <si>
    <t xml:space="preserve">Parking dla ADR Wolbórz</t>
  </si>
  <si>
    <t xml:space="preserve">338+950</t>
  </si>
  <si>
    <t xml:space="preserve">339+850</t>
  </si>
  <si>
    <t xml:space="preserve">km 341+300 zjazd na drogę zbiorczo-rozprowadzającą</t>
  </si>
  <si>
    <t xml:space="preserve">gm. Rawa Maz.</t>
  </si>
  <si>
    <t xml:space="preserve">Parking dla ADR Przewodowice</t>
  </si>
  <si>
    <t xml:space="preserve">392+050</t>
  </si>
  <si>
    <t xml:space="preserve">Piotrków Tryb</t>
  </si>
  <si>
    <t xml:space="preserve">MOP II Piotrków Tryb</t>
  </si>
  <si>
    <t xml:space="preserve">327+500</t>
  </si>
  <si>
    <t xml:space="preserve">km 326+500 zjazd na drogę zbiorczo-rozprowadzająca</t>
  </si>
  <si>
    <t xml:space="preserve">44 646 01 75</t>
  </si>
  <si>
    <t xml:space="preserve">MOP I Piotrków Tryb.</t>
  </si>
  <si>
    <t xml:space="preserve">327+600</t>
  </si>
  <si>
    <t xml:space="preserve">Restauracja, Bar Pausa.      MOP Piotrków Tryb.Północ </t>
  </si>
  <si>
    <t xml:space="preserve">44 646 12 42</t>
  </si>
  <si>
    <t xml:space="preserve">Proszenie </t>
  </si>
  <si>
    <t xml:space="preserve">MOP I Proszenie</t>
  </si>
  <si>
    <t xml:space="preserve">335+100</t>
  </si>
  <si>
    <t xml:space="preserve">km 334+510 zjazd na drogę zbiorczo-rozprowadzającą</t>
  </si>
  <si>
    <t xml:space="preserve">Włodzimierz Lewandowski, Hotel Złoty Młyn Polichno</t>
  </si>
  <si>
    <t xml:space="preserve">44 615 40 82</t>
  </si>
  <si>
    <t xml:space="preserve">MOP II Studzianki</t>
  </si>
  <si>
    <t xml:space="preserve">343+100</t>
  </si>
  <si>
    <t xml:space="preserve">km 342+600 zjazd na drogę zbiorczo-rozprowadzającą</t>
  </si>
  <si>
    <t xml:space="preserve">Andrzej Lenarczyk      "Alfa" Sp. z.o.o. Stacja paliw LOTOS, </t>
  </si>
  <si>
    <t xml:space="preserve">44 734 02 73</t>
  </si>
  <si>
    <t xml:space="preserve">MOP I Studzianki</t>
  </si>
  <si>
    <t xml:space="preserve">343+750</t>
  </si>
  <si>
    <t xml:space="preserve">Robert Żychliński,Zajazd PLAN</t>
  </si>
  <si>
    <t xml:space="preserve">44 734 61 10</t>
  </si>
  <si>
    <t xml:space="preserve">344+400</t>
  </si>
  <si>
    <t xml:space="preserve">Janusz Bogusławski, Hotel Fox</t>
  </si>
  <si>
    <t xml:space="preserve">44 719 03 21</t>
  </si>
  <si>
    <t xml:space="preserve">Gm. Tomaszów Maz.</t>
  </si>
  <si>
    <t xml:space="preserve">MOP I Jdwigów</t>
  </si>
  <si>
    <t xml:space="preserve">346+350</t>
  </si>
  <si>
    <t xml:space="preserve">Gm. Czerniewice</t>
  </si>
  <si>
    <t xml:space="preserve">MOP II Lechów</t>
  </si>
  <si>
    <t xml:space="preserve">367+720</t>
  </si>
  <si>
    <t xml:space="preserve">Wojciech Kułakowski, stacja paliw BLISKA</t>
  </si>
  <si>
    <t xml:space="preserve">44 710 47 19</t>
  </si>
  <si>
    <t xml:space="preserve">MOP II Wólka Jagielczyńska</t>
  </si>
  <si>
    <t xml:space="preserve">373+660</t>
  </si>
  <si>
    <t xml:space="preserve">km 372+700 zjazd na drogę zbiorczo-rozprowadzającą</t>
  </si>
  <si>
    <t xml:space="preserve">44 710 47 79</t>
  </si>
  <si>
    <t xml:space="preserve">MOP II Podlas</t>
  </si>
  <si>
    <t xml:space="preserve">380+530</t>
  </si>
  <si>
    <t xml:space="preserve">Sławomir Zalewski,               Hotel Hetmański</t>
  </si>
  <si>
    <t xml:space="preserve">46 814 00 61 </t>
  </si>
  <si>
    <t xml:space="preserve">MOP I Podlas</t>
  </si>
  <si>
    <t xml:space="preserve">380+660</t>
  </si>
  <si>
    <t xml:space="preserve">gm. Kowiesy</t>
  </si>
  <si>
    <t xml:space="preserve">Parking dla ADR Chrzczonowice</t>
  </si>
  <si>
    <t xml:space="preserve">398+550</t>
  </si>
  <si>
    <t xml:space="preserve">335+050</t>
  </si>
  <si>
    <t xml:space="preserve">Stacja Paliw Statoil Sp. z o.o.</t>
  </si>
  <si>
    <t xml:space="preserve">statoil.poland@statoilfuelretail.com</t>
  </si>
  <si>
    <t xml:space="preserve">MOP II Proszenie</t>
  </si>
  <si>
    <t xml:space="preserve">335+170</t>
  </si>
  <si>
    <t xml:space="preserve">MOP I Wolbórz</t>
  </si>
  <si>
    <t xml:space="preserve">339+380</t>
  </si>
  <si>
    <t xml:space="preserve">Mariusz Błaszczyk,Zajazd Wolborski</t>
  </si>
  <si>
    <t xml:space="preserve">340+800</t>
  </si>
  <si>
    <t xml:space="preserve">343+500</t>
  </si>
  <si>
    <t xml:space="preserve">346+000</t>
  </si>
  <si>
    <t xml:space="preserve">Karolina Szperna, Stacja paliw BP, Bar Bistro</t>
  </si>
  <si>
    <t xml:space="preserve">44 719 05 31</t>
  </si>
  <si>
    <t xml:space="preserve">MOP I Jadwigów</t>
  </si>
  <si>
    <t xml:space="preserve">348+300</t>
  </si>
  <si>
    <t xml:space="preserve">Zbigniew Janas, Bar Janosik</t>
  </si>
  <si>
    <t xml:space="preserve">gm. Lubochnia</t>
  </si>
  <si>
    <t xml:space="preserve">MOP I Jakubów</t>
  </si>
  <si>
    <t xml:space="preserve">358+900</t>
  </si>
  <si>
    <t xml:space="preserve">km 359+700 zjazd na drogę zbiorczo-rozprowadzającą</t>
  </si>
  <si>
    <t xml:space="preserve">P.P.H.U. WOJAŻ-Głowaccy Sp.J.</t>
  </si>
  <si>
    <t xml:space="preserve">44 710 34 26</t>
  </si>
  <si>
    <t xml:space="preserve">MOP II Czerniewice</t>
  </si>
  <si>
    <t xml:space="preserve">369+940</t>
  </si>
  <si>
    <t xml:space="preserve">Zjazd z Węzła Czerniewice</t>
  </si>
  <si>
    <t xml:space="preserve">Małgorzata Piekarska-Chojnacka, Stacja paliw BP</t>
  </si>
  <si>
    <t xml:space="preserve">44 710 33 22</t>
  </si>
  <si>
    <t xml:space="preserve">372+500</t>
  </si>
  <si>
    <t xml:space="preserve">km 373+800 zjazd na drogę zbiorczo-rozprowadzającą</t>
  </si>
  <si>
    <t xml:space="preserve">Wójcik S,Wójcik J.Frankowski S. "Benz-Pal" Sp.Jawna</t>
  </si>
  <si>
    <t xml:space="preserve">44 710 42 58</t>
  </si>
  <si>
    <t xml:space="preserve">380+800</t>
  </si>
  <si>
    <t xml:space="preserve">46 814 51 41</t>
  </si>
  <si>
    <t xml:space="preserve">MOP II Huta Zawadzka</t>
  </si>
  <si>
    <t xml:space="preserve">408+100</t>
  </si>
  <si>
    <t xml:space="preserve">Olsztyn</t>
  </si>
  <si>
    <t xml:space="preserve">Nowe Pole</t>
  </si>
  <si>
    <t xml:space="preserve">Nowa Holandia
Nowe Pole 1B, 82-310 Elbląg 2
MOP II (docelowo MOP III)</t>
  </si>
  <si>
    <t xml:space="preserve">80+490</t>
  </si>
  <si>
    <t xml:space="preserve">Elbląg</t>
  </si>
  <si>
    <t xml:space="preserve">Auto Kompleks Oaza
ul. Bursztynowa 2, 82-310 Elbląg - Gronowo Górne
MOP III</t>
  </si>
  <si>
    <t xml:space="preserve">S7g</t>
  </si>
  <si>
    <t xml:space="preserve">0+525</t>
  </si>
  <si>
    <t xml:space="preserve">Olsztyn </t>
  </si>
  <si>
    <t xml:space="preserve">Komorowo Żuławskie</t>
  </si>
  <si>
    <t xml:space="preserve">Stacja Paliw Lukoil
Komorowo Żuławskie, 82-300 Elbląg</t>
  </si>
  <si>
    <t xml:space="preserve">zjazd przez węzeł</t>
  </si>
  <si>
    <t xml:space="preserve">9+283 (węzeł Bogaczewo)</t>
  </si>
  <si>
    <t xml:space="preserve">Sople</t>
  </si>
  <si>
    <t xml:space="preserve">MOP II (docelowo MOP III)</t>
  </si>
  <si>
    <t xml:space="preserve">36+980</t>
  </si>
  <si>
    <t xml:space="preserve">37+510</t>
  </si>
  <si>
    <t xml:space="preserve">Liksajny</t>
  </si>
  <si>
    <t xml:space="preserve">MOP I (docelowo MOP II)</t>
  </si>
  <si>
    <t xml:space="preserve">47+270</t>
  </si>
  <si>
    <t xml:space="preserve">47+515</t>
  </si>
  <si>
    <t xml:space="preserve">Waplewo</t>
  </si>
  <si>
    <t xml:space="preserve">S7j</t>
  </si>
  <si>
    <t xml:space="preserve">10+227</t>
  </si>
  <si>
    <t xml:space="preserve">Witramowo</t>
  </si>
  <si>
    <t xml:space="preserve">Shell
Witramowo 30, 11-015 Olsztynek
MOP II</t>
  </si>
  <si>
    <t xml:space="preserve">14+085</t>
  </si>
  <si>
    <t xml:space="preserve">Rączki</t>
  </si>
  <si>
    <t xml:space="preserve">ORLEN
Rączki 34, 13-100 Nidzica</t>
  </si>
  <si>
    <t xml:space="preserve">22+352 (węzeł Rączki)</t>
  </si>
  <si>
    <t xml:space="preserve">AJO STACJA PALIW J. ORŁOWSKI</t>
  </si>
  <si>
    <t xml:space="preserve">ajo.raczki@neostrada.pl</t>
  </si>
  <si>
    <t xml:space="preserve">Rzeczna</t>
  </si>
  <si>
    <t xml:space="preserve">BP Amazonka                Rzeczna 30, 14-400 Pasłęk</t>
  </si>
  <si>
    <t xml:space="preserve">13+622</t>
  </si>
  <si>
    <t xml:space="preserve">Opole</t>
  </si>
  <si>
    <t xml:space="preserve">gm. Grodków</t>
  </si>
  <si>
    <t xml:space="preserve">MOP I Wierzbnik </t>
  </si>
  <si>
    <t xml:space="preserve">198+810</t>
  </si>
  <si>
    <t xml:space="preserve">Rejon GDDKiA w Brzegu</t>
  </si>
  <si>
    <t xml:space="preserve">rdk_brzeg@gddkia.gov.pl</t>
  </si>
  <si>
    <t xml:space="preserve">gm. Olszanka</t>
  </si>
  <si>
    <t xml:space="preserve">MOP I Jankowice Wielkie</t>
  </si>
  <si>
    <t xml:space="preserve">200+960</t>
  </si>
  <si>
    <t xml:space="preserve">gm. Niemodlin</t>
  </si>
  <si>
    <t xml:space="preserve">MOP III Młyński Staw</t>
  </si>
  <si>
    <t xml:space="preserve">219+560</t>
  </si>
  <si>
    <t xml:space="preserve">FHU KREOSZ Krzysztof Sztwiorok</t>
  </si>
  <si>
    <t xml:space="preserve">MOP II Rzędziwojowice</t>
  </si>
  <si>
    <t xml:space="preserve">219+060</t>
  </si>
  <si>
    <t xml:space="preserve">gm. Prószków</t>
  </si>
  <si>
    <t xml:space="preserve">MOP I Przysiecz</t>
  </si>
  <si>
    <t xml:space="preserve">238+310</t>
  </si>
  <si>
    <t xml:space="preserve">MOP I Prószków</t>
  </si>
  <si>
    <t xml:space="preserve">gm. Leśnica</t>
  </si>
  <si>
    <t xml:space="preserve">MOP III Wysoka</t>
  </si>
  <si>
    <t xml:space="preserve">264+700</t>
  </si>
  <si>
    <t xml:space="preserve">MOP II Góra Św. Anny</t>
  </si>
  <si>
    <t xml:space="preserve">Poznań/AWSA</t>
  </si>
  <si>
    <t xml:space="preserve">Nowy Tomyśl</t>
  </si>
  <si>
    <t xml:space="preserve">MOP I Wytomyśl</t>
  </si>
  <si>
    <t xml:space="preserve">114+000</t>
  </si>
  <si>
    <t xml:space="preserve">Berlin</t>
  </si>
  <si>
    <t xml:space="preserve">Infolinia Autostrady Wielkopolskiej SA</t>
  </si>
  <si>
    <t xml:space="preserve">infolinia@awsa.pl</t>
  </si>
  <si>
    <t xml:space="preserve">MOP I Kozielaski</t>
  </si>
  <si>
    <t xml:space="preserve">Szamotuły</t>
  </si>
  <si>
    <t xml:space="preserve">MOP III Sędzinko</t>
  </si>
  <si>
    <t xml:space="preserve">133+600</t>
  </si>
  <si>
    <t xml:space="preserve">MOP II Zalesie</t>
  </si>
  <si>
    <t xml:space="preserve">133+800</t>
  </si>
  <si>
    <t xml:space="preserve">Poznański</t>
  </si>
  <si>
    <t xml:space="preserve">MOP I Dopiewiec</t>
  </si>
  <si>
    <t xml:space="preserve">151+000</t>
  </si>
  <si>
    <t xml:space="preserve">MOP I Konarzewo</t>
  </si>
  <si>
    <t xml:space="preserve">MOP II Tulce</t>
  </si>
  <si>
    <t xml:space="preserve">177+100</t>
  </si>
  <si>
    <t xml:space="preserve">MOP III Krzyżowniki</t>
  </si>
  <si>
    <t xml:space="preserve">177+250</t>
  </si>
  <si>
    <t xml:space="preserve">Września</t>
  </si>
  <si>
    <t xml:space="preserve">MOP I Chwałszyce</t>
  </si>
  <si>
    <t xml:space="preserve">200+200</t>
  </si>
  <si>
    <t xml:space="preserve">MOP I Targowa Górka</t>
  </si>
  <si>
    <t xml:space="preserve">MOP I Sołeczno</t>
  </si>
  <si>
    <t xml:space="preserve">216+500</t>
  </si>
  <si>
    <t xml:space="preserve">MOP I Gozdowo</t>
  </si>
  <si>
    <t xml:space="preserve">Słupca</t>
  </si>
  <si>
    <t xml:space="preserve">MOP I Skarboszewo</t>
  </si>
  <si>
    <t xml:space="preserve">226+500</t>
  </si>
  <si>
    <t xml:space="preserve">MOP I Lądek</t>
  </si>
  <si>
    <t xml:space="preserve">237+000</t>
  </si>
  <si>
    <t xml:space="preserve">Koniński</t>
  </si>
  <si>
    <t xml:space="preserve">MOP III Osiecza</t>
  </si>
  <si>
    <t xml:space="preserve">251+100</t>
  </si>
  <si>
    <t xml:space="preserve">MOP II Osiecza</t>
  </si>
  <si>
    <t xml:space="preserve">251+300</t>
  </si>
  <si>
    <t xml:space="preserve">MOP I Żdżary</t>
  </si>
  <si>
    <t xml:space="preserve">261+950</t>
  </si>
  <si>
    <t xml:space="preserve">OUA Żdżary</t>
  </si>
  <si>
    <t xml:space="preserve">pow. turecki</t>
  </si>
  <si>
    <t xml:space="preserve">Mop Leonia </t>
  </si>
  <si>
    <t xml:space="preserve">274+900</t>
  </si>
  <si>
    <t xml:space="preserve">rejon.konin@gddkia.gov.pl</t>
  </si>
  <si>
    <t xml:space="preserve">MOP Kuny</t>
  </si>
  <si>
    <t xml:space="preserve">pow. kolski</t>
  </si>
  <si>
    <t xml:space="preserve">MOP III Police</t>
  </si>
  <si>
    <t xml:space="preserve">287+350</t>
  </si>
  <si>
    <t xml:space="preserve">MOP II Łęka</t>
  </si>
  <si>
    <t xml:space="preserve">MOP Cichmiana </t>
  </si>
  <si>
    <t xml:space="preserve">297+825</t>
  </si>
  <si>
    <t xml:space="preserve">MOP Sobótka</t>
  </si>
  <si>
    <t xml:space="preserve">gm. Łubowo</t>
  </si>
  <si>
    <t xml:space="preserve">MOP III Łubowo</t>
  </si>
  <si>
    <t xml:space="preserve">S5d</t>
  </si>
  <si>
    <t xml:space="preserve">3+348</t>
  </si>
  <si>
    <t xml:space="preserve">GDDKIA O/Poznań</t>
  </si>
  <si>
    <t xml:space="preserve">sekretariat_poznan@gddkia.gov.pl</t>
  </si>
  <si>
    <t xml:space="preserve">MOP II Pierzyska</t>
  </si>
  <si>
    <t xml:space="preserve">gm. Kostrzyn</t>
  </si>
  <si>
    <t xml:space="preserve">MOP I Wagowo</t>
  </si>
  <si>
    <t xml:space="preserve">16+387</t>
  </si>
  <si>
    <t xml:space="preserve">MOP I Sanniki</t>
  </si>
  <si>
    <t xml:space="preserve">MOP II Siekierki</t>
  </si>
  <si>
    <t xml:space="preserve">27+637</t>
  </si>
  <si>
    <t xml:space="preserve">MOP II Czerlejno</t>
  </si>
  <si>
    <t xml:space="preserve">28+250</t>
  </si>
  <si>
    <t xml:space="preserve">gm. Bojanowo</t>
  </si>
  <si>
    <t xml:space="preserve">MOP Golina Wielka</t>
  </si>
  <si>
    <t xml:space="preserve">S5f</t>
  </si>
  <si>
    <t xml:space="preserve">88+500</t>
  </si>
  <si>
    <t xml:space="preserve">MOP Trzebosz</t>
  </si>
  <si>
    <t xml:space="preserve">gm. Rawicz</t>
  </si>
  <si>
    <t xml:space="preserve">MOP Dębno</t>
  </si>
  <si>
    <t xml:space="preserve">103+500</t>
  </si>
  <si>
    <t xml:space="preserve">MOP folwark</t>
  </si>
  <si>
    <t xml:space="preserve">Palędzie</t>
  </si>
  <si>
    <t xml:space="preserve">MOP Palędzie</t>
  </si>
  <si>
    <t xml:space="preserve">S11c</t>
  </si>
  <si>
    <t xml:space="preserve">22+960</t>
  </si>
  <si>
    <t xml:space="preserve">Skórzewo</t>
  </si>
  <si>
    <t xml:space="preserve">MOP Skórzewo</t>
  </si>
  <si>
    <t xml:space="preserve">23+430</t>
  </si>
  <si>
    <t xml:space="preserve">gm. Sokolniki</t>
  </si>
  <si>
    <t xml:space="preserve">MOP Ochędzyn</t>
  </si>
  <si>
    <t xml:space="preserve">S8e</t>
  </si>
  <si>
    <t xml:space="preserve">119+100</t>
  </si>
  <si>
    <t xml:space="preserve">nie </t>
  </si>
  <si>
    <t xml:space="preserve">MOP Niwiska</t>
  </si>
  <si>
    <t xml:space="preserve">Rzeszów</t>
  </si>
  <si>
    <t xml:space="preserve">gm. Jastrząbka</t>
  </si>
  <si>
    <t xml:space="preserve">MOP I Jastrząbka</t>
  </si>
  <si>
    <t xml:space="preserve">518+358</t>
  </si>
  <si>
    <t xml:space="preserve">Jędrzychowice</t>
  </si>
  <si>
    <t xml:space="preserve">OUA Dębica / AVR Sp. z o. o.</t>
  </si>
  <si>
    <t xml:space="preserve">gm. Jawornik</t>
  </si>
  <si>
    <t xml:space="preserve">MOP I Jawornik</t>
  </si>
  <si>
    <t xml:space="preserve">518+025</t>
  </si>
  <si>
    <t xml:space="preserve">Korczowa</t>
  </si>
  <si>
    <t xml:space="preserve">ALL_parkingi_A+S_inwentaryzacja_e-V.1.xls — raport zgodności</t>
  </si>
  <si>
    <t xml:space="preserve">Uruchom na: 2014-04-28 16:07</t>
  </si>
  <si>
    <t xml:space="preserve">Następujące funkcje w tym skoroszycie nie są obsługiwane przez wcześniejsze wersje programu Excel. Te funkcje mogą zostać utracone lub ograniczone, jeśli ten skoroszyt zostanie otwarty w starszej wersji programu Excel lub zapisany w starszym formacie pliku.</t>
  </si>
  <si>
    <t xml:space="preserve">Nieznaczna utrata wierności danych</t>
  </si>
  <si>
    <t xml:space="preserve">Liczba wystąpień</t>
  </si>
  <si>
    <t xml:space="preserve">Wersja</t>
  </si>
  <si>
    <t xml:space="preserve">Niektóre komórki lub style w tym skoroszycie zawierają formatowanie, które nie jest obsługiwane w wybranym formacie pliku. Te formaty zostaną przekonwertowane na najbardziej podobne dostępne formaty.</t>
  </si>
  <si>
    <t xml:space="preserve">Excel 97–2003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</si>
</sst>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00000000"/>
    <numFmt numFmtId="166" formatCode="0.00"/>
    <numFmt numFmtId="167" formatCode="0"/>
    <numFmt numFmtId="168" formatCode="@"/>
    <numFmt numFmtId="169" formatCode="0.000"/>
    <numFmt numFmtId="170" formatCode="###\+###"/>
    <numFmt numFmtId="171" formatCode="_-* #,##0,_z_ł_-;\-* #,##0,_z_ł_-;_-* &quot;- &quot;_z_ł_-;_-@"/>
    <numFmt numFmtId="172" formatCode="###,###,###"/>
    <numFmt numFmtId="173" formatCode="#,##0"/>
    <numFmt numFmtId="174" formatCode="MMM\-YY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ac"/>
      <family val="0"/>
      <charset val="1"/>
    </font>
    <font>
      <b val="true"/>
      <sz val="12"/>
      <name val="Arial ac"/>
      <family val="0"/>
      <charset val="1"/>
    </font>
    <font>
      <b val="true"/>
      <sz val="10"/>
      <name val="Arial ac"/>
      <family val="0"/>
      <charset val="1"/>
    </font>
    <font>
      <b val="true"/>
      <sz val="18"/>
      <name val="Arial ac"/>
      <family val="0"/>
      <charset val="1"/>
    </font>
    <font>
      <b val="true"/>
      <sz val="8"/>
      <name val="Arial ac"/>
      <family val="0"/>
      <charset val="1"/>
    </font>
    <font>
      <u val="single"/>
      <sz val="10"/>
      <color rgb="FF0000FF"/>
      <name val="Arial ac"/>
      <family val="0"/>
      <charset val="1"/>
    </font>
    <font>
      <sz val="11"/>
      <color rgb="FF000000"/>
      <name val="Arial"/>
      <family val="2"/>
      <charset val="1"/>
    </font>
    <font>
      <sz val="10"/>
      <color rgb="FF000000"/>
      <name val="Arial ac"/>
      <family val="0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 ac"/>
      <family val="0"/>
      <charset val="1"/>
    </font>
    <font>
      <sz val="9"/>
      <color rgb="FF524E4F"/>
      <name val="Arial ac"/>
      <family val="0"/>
      <charset val="1"/>
    </font>
    <font>
      <u val="single"/>
      <sz val="10"/>
      <name val="Arial ac"/>
      <family val="0"/>
      <charset val="1"/>
    </font>
    <font>
      <sz val="10"/>
      <color rgb="FFFF0000"/>
      <name val="Arial ac"/>
      <family val="0"/>
      <charset val="1"/>
    </font>
    <font>
      <sz val="11"/>
      <color rgb="FF006100"/>
      <name val="Calibri"/>
      <family val="2"/>
      <charset val="1"/>
    </font>
    <font>
      <sz val="8"/>
      <color rgb="FF524E4F"/>
      <name val="Arial ac"/>
      <family val="0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FF99CC"/>
        <bgColor rgb="FFFF8080"/>
      </patternFill>
    </fill>
    <fill>
      <patternFill patternType="solid">
        <fgColor rgb="FFFFC000"/>
        <bgColor rgb="FFFF990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524E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198" activePane="bottomLeft" state="frozen"/>
      <selection pane="topLeft" activeCell="A1" activeCellId="0" sqref="A1"/>
      <selection pane="bottomLeft" activeCell="A201" activeCellId="0" sqref="A201"/>
    </sheetView>
  </sheetViews>
  <sheetFormatPr defaultRowHeight="15"/>
  <cols>
    <col collapsed="false" hidden="false" max="1" min="1" style="0" width="2.42857142857143"/>
    <col collapsed="false" hidden="false" max="2" min="2" style="0" width="7.83163265306122"/>
    <col collapsed="false" hidden="false" max="3" min="3" style="0" width="15.7959183673469"/>
    <col collapsed="false" hidden="false" max="4" min="4" style="0" width="18.3571428571429"/>
    <col collapsed="false" hidden="false" max="5" min="5" style="0" width="23.8928571428571"/>
    <col collapsed="false" hidden="false" max="6" min="6" style="0" width="15.6581632653061"/>
    <col collapsed="false" hidden="false" max="9" min="7" style="0" width="15.5255102040816"/>
    <col collapsed="false" hidden="false" max="10" min="10" style="0" width="12.5561224489796"/>
    <col collapsed="false" hidden="false" max="11" min="11" style="0" width="7.29081632653061"/>
    <col collapsed="false" hidden="false" max="12" min="12" style="0" width="13.3622448979592"/>
    <col collapsed="false" hidden="false" max="13" min="13" style="0" width="12.6887755102041"/>
    <col collapsed="false" hidden="false" max="14" min="14" style="0" width="22.1377551020408"/>
    <col collapsed="false" hidden="false" max="17" min="15" style="0" width="13.6326530612245"/>
    <col collapsed="false" hidden="false" max="28" min="18" style="0" width="9.31632653061224"/>
    <col collapsed="false" hidden="false" max="29" min="29" style="0" width="26.3214285714286"/>
    <col collapsed="false" hidden="false" max="30" min="30" style="0" width="11.8775510204082"/>
    <col collapsed="false" hidden="false" max="31" min="31" style="0" width="27.4030612244898"/>
    <col collapsed="false" hidden="false" max="32" min="32" style="0" width="12.6887755102041"/>
    <col collapsed="false" hidden="false" max="33" min="33" style="0" width="26.0510204081633"/>
    <col collapsed="false" hidden="false" max="1025" min="34" style="0" width="8.36734693877551"/>
  </cols>
  <sheetData>
    <row r="1" customFormat="false" ht="19.5" hidden="false" customHeight="true" outlineLevel="0" collapsed="false">
      <c r="A1" s="1"/>
      <c r="B1" s="2"/>
      <c r="C1" s="3"/>
      <c r="D1" s="3"/>
      <c r="E1" s="4"/>
      <c r="F1" s="1"/>
      <c r="G1" s="1"/>
      <c r="H1" s="5"/>
      <c r="I1" s="5"/>
      <c r="J1" s="6"/>
      <c r="K1" s="6"/>
      <c r="L1" s="6"/>
      <c r="M1" s="6"/>
      <c r="N1" s="6"/>
      <c r="O1" s="6"/>
      <c r="P1" s="4"/>
      <c r="Q1" s="4"/>
      <c r="R1" s="7"/>
      <c r="S1" s="8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  <c r="AG1" s="2"/>
    </row>
    <row r="2" customFormat="false" ht="21" hidden="false" customHeight="true" outlineLevel="0" collapsed="false">
      <c r="A2" s="1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  <c r="AG2" s="1"/>
    </row>
    <row r="3" customFormat="false" ht="15" hidden="false" customHeight="true" outlineLevel="0" collapsed="false">
      <c r="A3" s="1"/>
      <c r="B3" s="12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 t="s">
        <v>2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4" t="s">
        <v>3</v>
      </c>
      <c r="AD3" s="14"/>
      <c r="AE3" s="14"/>
      <c r="AF3" s="14"/>
      <c r="AG3" s="1"/>
    </row>
    <row r="4" customFormat="false" ht="108" hidden="false" customHeight="true" outlineLevel="0" collapsed="false">
      <c r="A4" s="15"/>
      <c r="B4" s="16" t="s">
        <v>4</v>
      </c>
      <c r="C4" s="17" t="s">
        <v>5</v>
      </c>
      <c r="D4" s="17" t="s">
        <v>6</v>
      </c>
      <c r="E4" s="18" t="s">
        <v>7</v>
      </c>
      <c r="F4" s="19" t="s">
        <v>8</v>
      </c>
      <c r="G4" s="19"/>
      <c r="H4" s="20" t="s">
        <v>9</v>
      </c>
      <c r="I4" s="20"/>
      <c r="J4" s="17" t="s">
        <v>10</v>
      </c>
      <c r="K4" s="18" t="s">
        <v>11</v>
      </c>
      <c r="L4" s="21" t="s">
        <v>12</v>
      </c>
      <c r="M4" s="17" t="s">
        <v>13</v>
      </c>
      <c r="N4" s="17" t="s">
        <v>14</v>
      </c>
      <c r="O4" s="22" t="s">
        <v>15</v>
      </c>
      <c r="P4" s="22" t="s">
        <v>16</v>
      </c>
      <c r="Q4" s="22" t="s">
        <v>17</v>
      </c>
      <c r="R4" s="23" t="s">
        <v>18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4" t="s">
        <v>19</v>
      </c>
      <c r="AD4" s="25" t="s">
        <v>20</v>
      </c>
      <c r="AE4" s="25" t="s">
        <v>21</v>
      </c>
      <c r="AF4" s="26" t="s">
        <v>22</v>
      </c>
      <c r="AG4" s="27"/>
    </row>
    <row r="5" customFormat="false" ht="63" hidden="false" customHeight="true" outlineLevel="0" collapsed="false">
      <c r="A5" s="15"/>
      <c r="B5" s="16"/>
      <c r="C5" s="17"/>
      <c r="D5" s="17"/>
      <c r="E5" s="17"/>
      <c r="F5" s="28" t="s">
        <v>23</v>
      </c>
      <c r="G5" s="28" t="s">
        <v>24</v>
      </c>
      <c r="H5" s="20" t="s">
        <v>24</v>
      </c>
      <c r="I5" s="20" t="s">
        <v>23</v>
      </c>
      <c r="J5" s="17"/>
      <c r="K5" s="17"/>
      <c r="L5" s="17"/>
      <c r="M5" s="17"/>
      <c r="N5" s="17"/>
      <c r="O5" s="22"/>
      <c r="P5" s="22"/>
      <c r="Q5" s="22"/>
      <c r="R5" s="24" t="s">
        <v>25</v>
      </c>
      <c r="S5" s="25" t="s">
        <v>26</v>
      </c>
      <c r="T5" s="25" t="s">
        <v>27</v>
      </c>
      <c r="U5" s="25" t="s">
        <v>28</v>
      </c>
      <c r="V5" s="25" t="s">
        <v>29</v>
      </c>
      <c r="W5" s="29" t="s">
        <v>30</v>
      </c>
      <c r="X5" s="25" t="s">
        <v>31</v>
      </c>
      <c r="Y5" s="25" t="s">
        <v>32</v>
      </c>
      <c r="Z5" s="25" t="s">
        <v>33</v>
      </c>
      <c r="AA5" s="25" t="s">
        <v>34</v>
      </c>
      <c r="AB5" s="25" t="s">
        <v>35</v>
      </c>
      <c r="AC5" s="24"/>
      <c r="AD5" s="25"/>
      <c r="AE5" s="25"/>
      <c r="AF5" s="26"/>
      <c r="AG5" s="27"/>
    </row>
    <row r="6" customFormat="false" ht="14.25" hidden="false" customHeight="true" outlineLevel="0" collapsed="false">
      <c r="A6" s="30"/>
      <c r="B6" s="31"/>
      <c r="C6" s="32"/>
      <c r="D6" s="32"/>
      <c r="E6" s="33"/>
      <c r="F6" s="34"/>
      <c r="G6" s="34"/>
      <c r="H6" s="35"/>
      <c r="I6" s="35"/>
      <c r="J6" s="32"/>
      <c r="K6" s="33"/>
      <c r="L6" s="33"/>
      <c r="M6" s="32"/>
      <c r="N6" s="32"/>
      <c r="O6" s="36"/>
      <c r="P6" s="36"/>
      <c r="Q6" s="37"/>
      <c r="R6" s="38"/>
      <c r="S6" s="39"/>
      <c r="T6" s="39"/>
      <c r="U6" s="39"/>
      <c r="V6" s="39"/>
      <c r="W6" s="39"/>
      <c r="X6" s="39"/>
      <c r="Y6" s="39"/>
      <c r="Z6" s="39"/>
      <c r="AA6" s="39"/>
      <c r="AB6" s="39"/>
      <c r="AC6" s="40"/>
      <c r="AD6" s="34"/>
      <c r="AE6" s="34"/>
      <c r="AF6" s="41"/>
      <c r="AG6" s="27"/>
    </row>
    <row r="7" customFormat="false" ht="34.5" hidden="false" customHeight="true" outlineLevel="0" collapsed="false">
      <c r="A7" s="1"/>
      <c r="B7" s="42" t="n">
        <v>1</v>
      </c>
      <c r="C7" s="25" t="s">
        <v>36</v>
      </c>
      <c r="D7" s="43" t="s">
        <v>37</v>
      </c>
      <c r="E7" s="43" t="s">
        <v>38</v>
      </c>
      <c r="F7" s="44" t="n">
        <v>750450.71</v>
      </c>
      <c r="G7" s="44" t="n">
        <v>592109.37</v>
      </c>
      <c r="H7" s="45" t="n">
        <v>53.13531043352</v>
      </c>
      <c r="I7" s="45" t="n">
        <v>22.745507705084</v>
      </c>
      <c r="J7" s="46" t="s">
        <v>39</v>
      </c>
      <c r="K7" s="46" t="s">
        <v>40</v>
      </c>
      <c r="L7" s="47" t="s">
        <v>41</v>
      </c>
      <c r="M7" s="48" t="s">
        <v>36</v>
      </c>
      <c r="N7" s="48" t="s">
        <v>42</v>
      </c>
      <c r="O7" s="49" t="n">
        <v>8</v>
      </c>
      <c r="P7" s="43" t="n">
        <v>10</v>
      </c>
      <c r="Q7" s="43" t="n">
        <v>0</v>
      </c>
      <c r="R7" s="50" t="s">
        <v>43</v>
      </c>
      <c r="S7" s="50" t="s">
        <v>43</v>
      </c>
      <c r="T7" s="50" t="s">
        <v>43</v>
      </c>
      <c r="U7" s="50" t="s">
        <v>44</v>
      </c>
      <c r="V7" s="50" t="s">
        <v>44</v>
      </c>
      <c r="W7" s="50" t="s">
        <v>43</v>
      </c>
      <c r="X7" s="50" t="s">
        <v>44</v>
      </c>
      <c r="Y7" s="50" t="s">
        <v>43</v>
      </c>
      <c r="Z7" s="50" t="s">
        <v>44</v>
      </c>
      <c r="AA7" s="50" t="s">
        <v>43</v>
      </c>
      <c r="AB7" s="50" t="s">
        <v>43</v>
      </c>
      <c r="AC7" s="43" t="s">
        <v>45</v>
      </c>
      <c r="AD7" s="51" t="n">
        <v>242561420</v>
      </c>
      <c r="AE7" s="52" t="str">
        <f aca="false">HYPERLINK("mailto:orlen.info@contactcenter.pl","orlen.info@contactcenter.pl")</f>
        <v>orlen.info@contactcenter.pl</v>
      </c>
      <c r="AF7" s="53" t="s">
        <v>44</v>
      </c>
      <c r="AG7" s="1"/>
    </row>
    <row r="8" customFormat="false" ht="34.5" hidden="false" customHeight="true" outlineLevel="0" collapsed="false">
      <c r="A8" s="1"/>
      <c r="B8" s="54" t="n">
        <f aca="false">B7+1</f>
        <v>2</v>
      </c>
      <c r="C8" s="55" t="s">
        <v>36</v>
      </c>
      <c r="D8" s="56" t="s">
        <v>46</v>
      </c>
      <c r="E8" s="56" t="s">
        <v>47</v>
      </c>
      <c r="F8" s="57" t="n">
        <v>753672.02</v>
      </c>
      <c r="G8" s="57" t="n">
        <v>593255.02</v>
      </c>
      <c r="H8" s="58" t="n">
        <v>53.14406588885</v>
      </c>
      <c r="I8" s="58" t="n">
        <v>22.794474835588</v>
      </c>
      <c r="J8" s="59" t="s">
        <v>39</v>
      </c>
      <c r="K8" s="59" t="s">
        <v>40</v>
      </c>
      <c r="L8" s="60" t="s">
        <v>48</v>
      </c>
      <c r="M8" s="61" t="s">
        <v>49</v>
      </c>
      <c r="N8" s="61" t="s">
        <v>50</v>
      </c>
      <c r="O8" s="62" t="n">
        <v>60</v>
      </c>
      <c r="P8" s="56" t="n">
        <v>250</v>
      </c>
      <c r="Q8" s="56" t="n">
        <v>20</v>
      </c>
      <c r="R8" s="63" t="s">
        <v>44</v>
      </c>
      <c r="S8" s="63" t="s">
        <v>44</v>
      </c>
      <c r="T8" s="63" t="s">
        <v>44</v>
      </c>
      <c r="U8" s="63" t="s">
        <v>44</v>
      </c>
      <c r="V8" s="63" t="s">
        <v>44</v>
      </c>
      <c r="W8" s="63" t="s">
        <v>43</v>
      </c>
      <c r="X8" s="63" t="s">
        <v>44</v>
      </c>
      <c r="Y8" s="63" t="s">
        <v>44</v>
      </c>
      <c r="Z8" s="63" t="s">
        <v>44</v>
      </c>
      <c r="AA8" s="63" t="s">
        <v>43</v>
      </c>
      <c r="AB8" s="63" t="s">
        <v>44</v>
      </c>
      <c r="AC8" s="56" t="s">
        <v>51</v>
      </c>
      <c r="AD8" s="64" t="n">
        <v>857182032</v>
      </c>
      <c r="AE8" s="65" t="str">
        <f aca="false">HYPERLINK("mailto:hesso-oil@tlen.pl","hesso-oil@tlen.pl")</f>
        <v>hesso-oil@tlen.pl</v>
      </c>
      <c r="AF8" s="66" t="s">
        <v>44</v>
      </c>
      <c r="AG8" s="1"/>
    </row>
    <row r="9" customFormat="false" ht="34.5" hidden="false" customHeight="true" outlineLevel="0" collapsed="false">
      <c r="A9" s="1"/>
      <c r="B9" s="54" t="n">
        <f aca="false">B8+1</f>
        <v>3</v>
      </c>
      <c r="C9" s="55" t="s">
        <v>36</v>
      </c>
      <c r="D9" s="56" t="s">
        <v>52</v>
      </c>
      <c r="E9" s="56" t="s">
        <v>53</v>
      </c>
      <c r="F9" s="57" t="n">
        <v>763048.87</v>
      </c>
      <c r="G9" s="57" t="n">
        <v>596087.39</v>
      </c>
      <c r="H9" s="67" t="n">
        <v>53.164927423252</v>
      </c>
      <c r="I9" s="58" t="n">
        <v>22.936707234702</v>
      </c>
      <c r="J9" s="59" t="s">
        <v>39</v>
      </c>
      <c r="K9" s="59" t="s">
        <v>40</v>
      </c>
      <c r="L9" s="60" t="s">
        <v>54</v>
      </c>
      <c r="M9" s="61" t="s">
        <v>49</v>
      </c>
      <c r="N9" s="61" t="s">
        <v>55</v>
      </c>
      <c r="O9" s="62" t="n">
        <v>52</v>
      </c>
      <c r="P9" s="56" t="n">
        <v>150</v>
      </c>
      <c r="Q9" s="56" t="n">
        <v>10</v>
      </c>
      <c r="R9" s="63" t="s">
        <v>43</v>
      </c>
      <c r="S9" s="63" t="s">
        <v>44</v>
      </c>
      <c r="T9" s="63" t="s">
        <v>43</v>
      </c>
      <c r="U9" s="63" t="s">
        <v>44</v>
      </c>
      <c r="V9" s="63" t="s">
        <v>44</v>
      </c>
      <c r="W9" s="63" t="s">
        <v>43</v>
      </c>
      <c r="X9" s="63" t="s">
        <v>44</v>
      </c>
      <c r="Y9" s="63" t="s">
        <v>44</v>
      </c>
      <c r="Z9" s="63" t="s">
        <v>44</v>
      </c>
      <c r="AA9" s="63" t="s">
        <v>43</v>
      </c>
      <c r="AB9" s="63" t="s">
        <v>43</v>
      </c>
      <c r="AC9" s="56" t="s">
        <v>56</v>
      </c>
      <c r="AD9" s="64" t="n">
        <v>857192952</v>
      </c>
      <c r="AE9" s="65" t="s">
        <v>57</v>
      </c>
      <c r="AF9" s="66" t="s">
        <v>44</v>
      </c>
      <c r="AG9" s="1"/>
    </row>
    <row r="10" customFormat="false" ht="34.5" hidden="false" customHeight="true" outlineLevel="0" collapsed="false">
      <c r="A10" s="1"/>
      <c r="B10" s="68" t="n">
        <f aca="false">B9+1</f>
        <v>4</v>
      </c>
      <c r="C10" s="69" t="s">
        <v>36</v>
      </c>
      <c r="D10" s="70" t="s">
        <v>58</v>
      </c>
      <c r="E10" s="70" t="s">
        <v>59</v>
      </c>
      <c r="F10" s="71" t="n">
        <v>750676.93</v>
      </c>
      <c r="G10" s="71" t="n">
        <v>688243.27</v>
      </c>
      <c r="H10" s="72" t="n">
        <v>53.997680805655</v>
      </c>
      <c r="I10" s="72" t="n">
        <v>22.82604969185</v>
      </c>
      <c r="J10" s="73" t="s">
        <v>39</v>
      </c>
      <c r="K10" s="73" t="s">
        <v>60</v>
      </c>
      <c r="L10" s="74" t="s">
        <v>61</v>
      </c>
      <c r="M10" s="75" t="s">
        <v>62</v>
      </c>
      <c r="N10" s="75" t="s">
        <v>63</v>
      </c>
      <c r="O10" s="76" t="n">
        <v>40</v>
      </c>
      <c r="P10" s="70" t="n">
        <v>24</v>
      </c>
      <c r="Q10" s="70" t="n">
        <v>2</v>
      </c>
      <c r="R10" s="77" t="s">
        <v>43</v>
      </c>
      <c r="S10" s="77" t="s">
        <v>44</v>
      </c>
      <c r="T10" s="77" t="s">
        <v>44</v>
      </c>
      <c r="U10" s="77" t="s">
        <v>44</v>
      </c>
      <c r="V10" s="77" t="s">
        <v>44</v>
      </c>
      <c r="W10" s="77" t="s">
        <v>44</v>
      </c>
      <c r="X10" s="77" t="s">
        <v>44</v>
      </c>
      <c r="Y10" s="77" t="s">
        <v>43</v>
      </c>
      <c r="Z10" s="77" t="s">
        <v>44</v>
      </c>
      <c r="AA10" s="77" t="s">
        <v>43</v>
      </c>
      <c r="AB10" s="77" t="s">
        <v>43</v>
      </c>
      <c r="AC10" s="70" t="s">
        <v>45</v>
      </c>
      <c r="AD10" s="78" t="n">
        <v>242564436</v>
      </c>
      <c r="AE10" s="79" t="str">
        <f aca="false">HYPERLINK("mailto:orlen.info@contactcenter.pl","orlen.info@contactcenter.pl")</f>
        <v>orlen.info@contactcenter.pl</v>
      </c>
      <c r="AF10" s="80" t="s">
        <v>44</v>
      </c>
      <c r="AG10" s="1"/>
    </row>
    <row r="11" customFormat="false" ht="34.5" hidden="false" customHeight="true" outlineLevel="0" collapsed="false">
      <c r="A11" s="1"/>
      <c r="B11" s="81" t="n">
        <f aca="false">B10+1</f>
        <v>5</v>
      </c>
      <c r="C11" s="82" t="s">
        <v>64</v>
      </c>
      <c r="D11" s="83" t="s">
        <v>65</v>
      </c>
      <c r="E11" s="83" t="s">
        <v>66</v>
      </c>
      <c r="F11" s="84" t="n">
        <v>476222.911</v>
      </c>
      <c r="G11" s="84" t="n">
        <v>640470.1</v>
      </c>
      <c r="H11" s="85" t="n">
        <v>53.628533286746</v>
      </c>
      <c r="I11" s="85" t="n">
        <v>18.640349985172</v>
      </c>
      <c r="J11" s="86" t="s">
        <v>67</v>
      </c>
      <c r="K11" s="86" t="s">
        <v>68</v>
      </c>
      <c r="L11" s="87" t="s">
        <v>69</v>
      </c>
      <c r="M11" s="88" t="s">
        <v>70</v>
      </c>
      <c r="N11" s="88" t="s">
        <v>63</v>
      </c>
      <c r="O11" s="89" t="n">
        <v>32</v>
      </c>
      <c r="P11" s="83" t="n">
        <v>22</v>
      </c>
      <c r="Q11" s="90" t="n">
        <v>4</v>
      </c>
      <c r="R11" s="91" t="s">
        <v>43</v>
      </c>
      <c r="S11" s="91" t="s">
        <v>44</v>
      </c>
      <c r="T11" s="91" t="s">
        <v>43</v>
      </c>
      <c r="U11" s="91" t="s">
        <v>44</v>
      </c>
      <c r="V11" s="91" t="s">
        <v>43</v>
      </c>
      <c r="W11" s="91" t="s">
        <v>43</v>
      </c>
      <c r="X11" s="91" t="s">
        <v>43</v>
      </c>
      <c r="Y11" s="91" t="s">
        <v>43</v>
      </c>
      <c r="Z11" s="91" t="s">
        <v>44</v>
      </c>
      <c r="AA11" s="91" t="s">
        <v>43</v>
      </c>
      <c r="AB11" s="91" t="s">
        <v>43</v>
      </c>
      <c r="AC11" s="83" t="s">
        <v>71</v>
      </c>
      <c r="AD11" s="92" t="n">
        <v>585306689</v>
      </c>
      <c r="AE11" s="93" t="str">
        <f aca="false">HYPERLINK("mailto:bok@intertoll.pl","bok@intertoll.pl")</f>
        <v>bok@intertoll.pl</v>
      </c>
      <c r="AF11" s="94" t="s">
        <v>44</v>
      </c>
      <c r="AG11" s="1"/>
    </row>
    <row r="12" customFormat="false" ht="34.5" hidden="false" customHeight="true" outlineLevel="0" collapsed="false">
      <c r="A12" s="1"/>
      <c r="B12" s="54" t="n">
        <f aca="false">B11+1</f>
        <v>6</v>
      </c>
      <c r="C12" s="55" t="s">
        <v>64</v>
      </c>
      <c r="D12" s="56" t="s">
        <v>65</v>
      </c>
      <c r="E12" s="56" t="s">
        <v>66</v>
      </c>
      <c r="F12" s="95" t="n">
        <v>476178.113</v>
      </c>
      <c r="G12" s="95" t="n">
        <v>642285.107</v>
      </c>
      <c r="H12" s="96" t="n">
        <v>53.644849977534</v>
      </c>
      <c r="I12" s="96" t="n">
        <v>18.639533273553</v>
      </c>
      <c r="J12" s="59" t="s">
        <v>67</v>
      </c>
      <c r="K12" s="59" t="s">
        <v>68</v>
      </c>
      <c r="L12" s="60" t="s">
        <v>72</v>
      </c>
      <c r="M12" s="61" t="s">
        <v>73</v>
      </c>
      <c r="N12" s="61" t="s">
        <v>63</v>
      </c>
      <c r="O12" s="97" t="n">
        <v>32</v>
      </c>
      <c r="P12" s="98" t="n">
        <v>23</v>
      </c>
      <c r="Q12" s="98" t="n">
        <v>4</v>
      </c>
      <c r="R12" s="63" t="s">
        <v>43</v>
      </c>
      <c r="S12" s="63" t="s">
        <v>44</v>
      </c>
      <c r="T12" s="63" t="s">
        <v>43</v>
      </c>
      <c r="U12" s="63" t="s">
        <v>44</v>
      </c>
      <c r="V12" s="63" t="s">
        <v>43</v>
      </c>
      <c r="W12" s="63" t="s">
        <v>43</v>
      </c>
      <c r="X12" s="63" t="s">
        <v>43</v>
      </c>
      <c r="Y12" s="63" t="s">
        <v>43</v>
      </c>
      <c r="Z12" s="63" t="s">
        <v>44</v>
      </c>
      <c r="AA12" s="63" t="s">
        <v>43</v>
      </c>
      <c r="AB12" s="63" t="s">
        <v>43</v>
      </c>
      <c r="AC12" s="56" t="s">
        <v>71</v>
      </c>
      <c r="AD12" s="64" t="n">
        <v>585306689</v>
      </c>
      <c r="AE12" s="65" t="str">
        <f aca="false">HYPERLINK("mailto:bok@intertoll.pl","bok@intertoll.pl")</f>
        <v>bok@intertoll.pl</v>
      </c>
      <c r="AF12" s="66" t="s">
        <v>44</v>
      </c>
      <c r="AG12" s="1"/>
    </row>
    <row r="13" customFormat="false" ht="34.5" hidden="false" customHeight="true" outlineLevel="0" collapsed="false">
      <c r="A13" s="1"/>
      <c r="B13" s="54" t="n">
        <f aca="false">B12+1</f>
        <v>7</v>
      </c>
      <c r="C13" s="55" t="s">
        <v>64</v>
      </c>
      <c r="D13" s="56" t="s">
        <v>74</v>
      </c>
      <c r="E13" s="56" t="s">
        <v>75</v>
      </c>
      <c r="F13" s="95" t="n">
        <v>480584.035</v>
      </c>
      <c r="G13" s="95" t="n">
        <v>608667.414</v>
      </c>
      <c r="H13" s="96" t="n">
        <v>53.342766582243</v>
      </c>
      <c r="I13" s="96" t="n">
        <v>18.708283400731</v>
      </c>
      <c r="J13" s="59" t="s">
        <v>67</v>
      </c>
      <c r="K13" s="59" t="s">
        <v>68</v>
      </c>
      <c r="L13" s="60" t="s">
        <v>76</v>
      </c>
      <c r="M13" s="61" t="s">
        <v>77</v>
      </c>
      <c r="N13" s="61" t="s">
        <v>63</v>
      </c>
      <c r="O13" s="97" t="n">
        <v>163</v>
      </c>
      <c r="P13" s="98" t="n">
        <v>35</v>
      </c>
      <c r="Q13" s="98" t="n">
        <v>8</v>
      </c>
      <c r="R13" s="63" t="s">
        <v>43</v>
      </c>
      <c r="S13" s="63" t="s">
        <v>44</v>
      </c>
      <c r="T13" s="63" t="s">
        <v>44</v>
      </c>
      <c r="U13" s="63" t="s">
        <v>44</v>
      </c>
      <c r="V13" s="63" t="s">
        <v>44</v>
      </c>
      <c r="W13" s="63" t="s">
        <v>44</v>
      </c>
      <c r="X13" s="63" t="s">
        <v>44</v>
      </c>
      <c r="Y13" s="63" t="s">
        <v>43</v>
      </c>
      <c r="Z13" s="63" t="s">
        <v>44</v>
      </c>
      <c r="AA13" s="63" t="s">
        <v>43</v>
      </c>
      <c r="AB13" s="63" t="s">
        <v>43</v>
      </c>
      <c r="AC13" s="56" t="s">
        <v>71</v>
      </c>
      <c r="AD13" s="64" t="n">
        <v>585306689</v>
      </c>
      <c r="AE13" s="65" t="str">
        <f aca="false">HYPERLINK("mailto:bok@intertoll.pl","bok@intertoll.pl")</f>
        <v>bok@intertoll.pl</v>
      </c>
      <c r="AF13" s="66" t="s">
        <v>44</v>
      </c>
      <c r="AG13" s="1"/>
    </row>
    <row r="14" customFormat="false" ht="34.5" hidden="false" customHeight="true" outlineLevel="0" collapsed="false">
      <c r="A14" s="1"/>
      <c r="B14" s="54" t="n">
        <f aca="false">B13+1</f>
        <v>8</v>
      </c>
      <c r="C14" s="55" t="s">
        <v>64</v>
      </c>
      <c r="D14" s="56" t="s">
        <v>74</v>
      </c>
      <c r="E14" s="56" t="s">
        <v>75</v>
      </c>
      <c r="F14" s="95" t="n">
        <v>480693.8904</v>
      </c>
      <c r="G14" s="95" t="n">
        <v>608948.7147</v>
      </c>
      <c r="H14" s="96" t="n">
        <v>53.345299911593</v>
      </c>
      <c r="I14" s="96" t="n">
        <v>18.709916661251</v>
      </c>
      <c r="J14" s="59" t="s">
        <v>67</v>
      </c>
      <c r="K14" s="59" t="s">
        <v>68</v>
      </c>
      <c r="L14" s="60" t="s">
        <v>78</v>
      </c>
      <c r="M14" s="61" t="s">
        <v>79</v>
      </c>
      <c r="N14" s="61" t="s">
        <v>63</v>
      </c>
      <c r="O14" s="97" t="n">
        <v>175</v>
      </c>
      <c r="P14" s="56" t="n">
        <v>35</v>
      </c>
      <c r="Q14" s="98" t="n">
        <v>8</v>
      </c>
      <c r="R14" s="63" t="s">
        <v>43</v>
      </c>
      <c r="S14" s="63" t="s">
        <v>44</v>
      </c>
      <c r="T14" s="63" t="s">
        <v>44</v>
      </c>
      <c r="U14" s="63" t="s">
        <v>44</v>
      </c>
      <c r="V14" s="63" t="s">
        <v>44</v>
      </c>
      <c r="W14" s="63" t="s">
        <v>44</v>
      </c>
      <c r="X14" s="63" t="s">
        <v>44</v>
      </c>
      <c r="Y14" s="63" t="s">
        <v>43</v>
      </c>
      <c r="Z14" s="63" t="s">
        <v>44</v>
      </c>
      <c r="AA14" s="63" t="s">
        <v>43</v>
      </c>
      <c r="AB14" s="63" t="s">
        <v>43</v>
      </c>
      <c r="AC14" s="56" t="s">
        <v>71</v>
      </c>
      <c r="AD14" s="64" t="n">
        <v>585306689</v>
      </c>
      <c r="AE14" s="65" t="str">
        <f aca="false">HYPERLINK("mailto:bok@intertoll.pl","bok@intertoll.pl")</f>
        <v>bok@intertoll.pl</v>
      </c>
      <c r="AF14" s="66" t="s">
        <v>44</v>
      </c>
      <c r="AG14" s="1"/>
    </row>
    <row r="15" customFormat="false" ht="34.5" hidden="false" customHeight="true" outlineLevel="0" collapsed="false">
      <c r="A15" s="1"/>
      <c r="B15" s="54" t="n">
        <f aca="false">B14+1</f>
        <v>9</v>
      </c>
      <c r="C15" s="55" t="s">
        <v>64</v>
      </c>
      <c r="D15" s="56" t="s">
        <v>80</v>
      </c>
      <c r="E15" s="56" t="s">
        <v>81</v>
      </c>
      <c r="F15" s="95" t="n">
        <v>481571.8147</v>
      </c>
      <c r="G15" s="95" t="n">
        <v>599328.81</v>
      </c>
      <c r="H15" s="96" t="n">
        <v>53.258833286947</v>
      </c>
      <c r="I15" s="96" t="n">
        <v>18.723666596035</v>
      </c>
      <c r="J15" s="59" t="s">
        <v>67</v>
      </c>
      <c r="K15" s="59" t="s">
        <v>68</v>
      </c>
      <c r="L15" s="60" t="s">
        <v>82</v>
      </c>
      <c r="M15" s="61" t="s">
        <v>77</v>
      </c>
      <c r="N15" s="61" t="s">
        <v>63</v>
      </c>
      <c r="O15" s="97" t="n">
        <v>51</v>
      </c>
      <c r="P15" s="56" t="n">
        <v>14</v>
      </c>
      <c r="Q15" s="98" t="n">
        <v>3</v>
      </c>
      <c r="R15" s="63" t="s">
        <v>43</v>
      </c>
      <c r="S15" s="63" t="s">
        <v>44</v>
      </c>
      <c r="T15" s="63" t="s">
        <v>43</v>
      </c>
      <c r="U15" s="63" t="s">
        <v>44</v>
      </c>
      <c r="V15" s="63" t="s">
        <v>43</v>
      </c>
      <c r="W15" s="63" t="s">
        <v>43</v>
      </c>
      <c r="X15" s="63" t="s">
        <v>43</v>
      </c>
      <c r="Y15" s="63" t="s">
        <v>43</v>
      </c>
      <c r="Z15" s="63" t="s">
        <v>44</v>
      </c>
      <c r="AA15" s="63" t="s">
        <v>43</v>
      </c>
      <c r="AB15" s="63" t="s">
        <v>43</v>
      </c>
      <c r="AC15" s="56" t="s">
        <v>71</v>
      </c>
      <c r="AD15" s="64" t="n">
        <v>585306689</v>
      </c>
      <c r="AE15" s="65" t="str">
        <f aca="false">HYPERLINK("mailto:bok@intertoll.pl","bok@intertoll.pl")</f>
        <v>bok@intertoll.pl</v>
      </c>
      <c r="AF15" s="66" t="s">
        <v>44</v>
      </c>
      <c r="AG15" s="30" t="s">
        <v>83</v>
      </c>
    </row>
    <row r="16" customFormat="false" ht="34.5" hidden="false" customHeight="true" outlineLevel="0" collapsed="false">
      <c r="A16" s="1"/>
      <c r="B16" s="54" t="n">
        <f aca="false">B15+1</f>
        <v>10</v>
      </c>
      <c r="C16" s="55" t="s">
        <v>64</v>
      </c>
      <c r="D16" s="56" t="s">
        <v>80</v>
      </c>
      <c r="E16" s="56" t="s">
        <v>81</v>
      </c>
      <c r="F16" s="95" t="n">
        <v>481688.2199</v>
      </c>
      <c r="G16" s="95" t="n">
        <v>599250.5114</v>
      </c>
      <c r="H16" s="96" t="n">
        <v>53.25813327473</v>
      </c>
      <c r="I16" s="96" t="n">
        <v>18.725416667979</v>
      </c>
      <c r="J16" s="59" t="s">
        <v>67</v>
      </c>
      <c r="K16" s="59" t="s">
        <v>68</v>
      </c>
      <c r="L16" s="60" t="s">
        <v>84</v>
      </c>
      <c r="M16" s="61" t="s">
        <v>79</v>
      </c>
      <c r="N16" s="61" t="s">
        <v>63</v>
      </c>
      <c r="O16" s="97" t="n">
        <v>59</v>
      </c>
      <c r="P16" s="98" t="n">
        <v>21</v>
      </c>
      <c r="Q16" s="98" t="n">
        <v>3</v>
      </c>
      <c r="R16" s="63" t="s">
        <v>43</v>
      </c>
      <c r="S16" s="63" t="s">
        <v>44</v>
      </c>
      <c r="T16" s="63" t="s">
        <v>43</v>
      </c>
      <c r="U16" s="63" t="s">
        <v>44</v>
      </c>
      <c r="V16" s="63" t="s">
        <v>43</v>
      </c>
      <c r="W16" s="63" t="s">
        <v>43</v>
      </c>
      <c r="X16" s="63" t="s">
        <v>43</v>
      </c>
      <c r="Y16" s="63" t="s">
        <v>43</v>
      </c>
      <c r="Z16" s="63" t="s">
        <v>44</v>
      </c>
      <c r="AA16" s="63" t="s">
        <v>43</v>
      </c>
      <c r="AB16" s="63" t="s">
        <v>43</v>
      </c>
      <c r="AC16" s="56" t="s">
        <v>71</v>
      </c>
      <c r="AD16" s="64" t="n">
        <v>585306689</v>
      </c>
      <c r="AE16" s="65" t="str">
        <f aca="false">HYPERLINK("mailto:bok@intertoll.pl","bok@intertoll.pl")</f>
        <v>bok@intertoll.pl</v>
      </c>
      <c r="AF16" s="66" t="s">
        <v>44</v>
      </c>
      <c r="AG16" s="30" t="s">
        <v>83</v>
      </c>
    </row>
    <row r="17" customFormat="false" ht="34.5" hidden="false" customHeight="true" outlineLevel="0" collapsed="false">
      <c r="A17" s="1"/>
      <c r="B17" s="54" t="n">
        <f aca="false">B16+1</f>
        <v>11</v>
      </c>
      <c r="C17" s="55" t="s">
        <v>64</v>
      </c>
      <c r="D17" s="56" t="s">
        <v>85</v>
      </c>
      <c r="E17" s="56" t="s">
        <v>86</v>
      </c>
      <c r="F17" s="95" t="n">
        <v>482811.2397</v>
      </c>
      <c r="G17" s="95" t="n">
        <v>586367.8358</v>
      </c>
      <c r="H17" s="96" t="n">
        <v>53.142333325217</v>
      </c>
      <c r="I17" s="96" t="n">
        <v>18.742950003899</v>
      </c>
      <c r="J17" s="59" t="s">
        <v>67</v>
      </c>
      <c r="K17" s="59" t="s">
        <v>68</v>
      </c>
      <c r="L17" s="60" t="s">
        <v>87</v>
      </c>
      <c r="M17" s="61" t="s">
        <v>79</v>
      </c>
      <c r="N17" s="61" t="s">
        <v>63</v>
      </c>
      <c r="O17" s="97" t="n">
        <v>48</v>
      </c>
      <c r="P17" s="98" t="n">
        <v>13</v>
      </c>
      <c r="Q17" s="98" t="n">
        <v>4</v>
      </c>
      <c r="R17" s="63" t="s">
        <v>43</v>
      </c>
      <c r="S17" s="63" t="s">
        <v>44</v>
      </c>
      <c r="T17" s="63" t="s">
        <v>43</v>
      </c>
      <c r="U17" s="63" t="s">
        <v>44</v>
      </c>
      <c r="V17" s="63" t="s">
        <v>43</v>
      </c>
      <c r="W17" s="63" t="s">
        <v>43</v>
      </c>
      <c r="X17" s="63" t="s">
        <v>43</v>
      </c>
      <c r="Y17" s="63" t="s">
        <v>43</v>
      </c>
      <c r="Z17" s="63" t="s">
        <v>44</v>
      </c>
      <c r="AA17" s="63" t="s">
        <v>43</v>
      </c>
      <c r="AB17" s="63" t="s">
        <v>43</v>
      </c>
      <c r="AC17" s="56" t="s">
        <v>71</v>
      </c>
      <c r="AD17" s="64" t="n">
        <v>585306689</v>
      </c>
      <c r="AE17" s="65" t="str">
        <f aca="false">HYPERLINK("mailto:bok@intertoll.pl","bok@intertoll.pl")</f>
        <v>bok@intertoll.pl</v>
      </c>
      <c r="AF17" s="66" t="s">
        <v>44</v>
      </c>
      <c r="AG17" s="30" t="s">
        <v>83</v>
      </c>
    </row>
    <row r="18" customFormat="false" ht="34.5" hidden="false" customHeight="true" outlineLevel="0" collapsed="false">
      <c r="A18" s="1"/>
      <c r="B18" s="54" t="n">
        <f aca="false">B17+1</f>
        <v>12</v>
      </c>
      <c r="C18" s="55" t="s">
        <v>64</v>
      </c>
      <c r="D18" s="56" t="s">
        <v>85</v>
      </c>
      <c r="E18" s="56" t="s">
        <v>86</v>
      </c>
      <c r="F18" s="95" t="n">
        <v>482734.8013</v>
      </c>
      <c r="G18" s="95" t="n">
        <v>586496.0048</v>
      </c>
      <c r="H18" s="96" t="n">
        <v>53.143483244103</v>
      </c>
      <c r="I18" s="96" t="n">
        <v>18.741799980876</v>
      </c>
      <c r="J18" s="59" t="s">
        <v>67</v>
      </c>
      <c r="K18" s="59" t="s">
        <v>68</v>
      </c>
      <c r="L18" s="60" t="s">
        <v>88</v>
      </c>
      <c r="M18" s="61" t="s">
        <v>73</v>
      </c>
      <c r="N18" s="61" t="s">
        <v>63</v>
      </c>
      <c r="O18" s="97" t="n">
        <v>32</v>
      </c>
      <c r="P18" s="56" t="n">
        <v>15</v>
      </c>
      <c r="Q18" s="98" t="n">
        <v>3</v>
      </c>
      <c r="R18" s="63" t="s">
        <v>43</v>
      </c>
      <c r="S18" s="63" t="s">
        <v>44</v>
      </c>
      <c r="T18" s="63" t="s">
        <v>43</v>
      </c>
      <c r="U18" s="63" t="s">
        <v>44</v>
      </c>
      <c r="V18" s="63" t="s">
        <v>43</v>
      </c>
      <c r="W18" s="63" t="s">
        <v>43</v>
      </c>
      <c r="X18" s="63" t="s">
        <v>43</v>
      </c>
      <c r="Y18" s="63" t="s">
        <v>43</v>
      </c>
      <c r="Z18" s="63" t="s">
        <v>44</v>
      </c>
      <c r="AA18" s="63" t="s">
        <v>43</v>
      </c>
      <c r="AB18" s="63" t="s">
        <v>43</v>
      </c>
      <c r="AC18" s="56" t="s">
        <v>71</v>
      </c>
      <c r="AD18" s="64" t="n">
        <v>585306689</v>
      </c>
      <c r="AE18" s="65" t="str">
        <f aca="false">HYPERLINK("mailto:bok@intertoll.pl","bok@intertoll.pl")</f>
        <v>bok@intertoll.pl</v>
      </c>
      <c r="AF18" s="66" t="s">
        <v>44</v>
      </c>
      <c r="AG18" s="30" t="s">
        <v>83</v>
      </c>
    </row>
    <row r="19" customFormat="false" ht="34.5" hidden="false" customHeight="true" outlineLevel="0" collapsed="false">
      <c r="A19" s="1"/>
      <c r="B19" s="54" t="n">
        <f aca="false">B18+1</f>
        <v>13</v>
      </c>
      <c r="C19" s="55" t="s">
        <v>64</v>
      </c>
      <c r="D19" s="56" t="s">
        <v>89</v>
      </c>
      <c r="E19" s="56" t="s">
        <v>90</v>
      </c>
      <c r="F19" s="95" t="n">
        <v>482192.9463</v>
      </c>
      <c r="G19" s="95" t="n">
        <v>571996.0697</v>
      </c>
      <c r="H19" s="96" t="n">
        <v>53.013083290675</v>
      </c>
      <c r="I19" s="96" t="n">
        <v>18.73450005504</v>
      </c>
      <c r="J19" s="59" t="s">
        <v>67</v>
      </c>
      <c r="K19" s="59" t="s">
        <v>68</v>
      </c>
      <c r="L19" s="60" t="s">
        <v>91</v>
      </c>
      <c r="M19" s="61" t="s">
        <v>73</v>
      </c>
      <c r="N19" s="61" t="s">
        <v>63</v>
      </c>
      <c r="O19" s="97" t="n">
        <v>63</v>
      </c>
      <c r="P19" s="56" t="n">
        <v>18</v>
      </c>
      <c r="Q19" s="98" t="n">
        <v>4</v>
      </c>
      <c r="R19" s="63" t="s">
        <v>43</v>
      </c>
      <c r="S19" s="63" t="s">
        <v>44</v>
      </c>
      <c r="T19" s="63" t="s">
        <v>43</v>
      </c>
      <c r="U19" s="63" t="s">
        <v>44</v>
      </c>
      <c r="V19" s="63" t="s">
        <v>43</v>
      </c>
      <c r="W19" s="99" t="s">
        <v>44</v>
      </c>
      <c r="X19" s="63" t="s">
        <v>43</v>
      </c>
      <c r="Y19" s="63" t="s">
        <v>43</v>
      </c>
      <c r="Z19" s="63" t="s">
        <v>44</v>
      </c>
      <c r="AA19" s="63" t="s">
        <v>43</v>
      </c>
      <c r="AB19" s="63" t="s">
        <v>43</v>
      </c>
      <c r="AC19" s="56" t="s">
        <v>71</v>
      </c>
      <c r="AD19" s="64" t="n">
        <v>585306689</v>
      </c>
      <c r="AE19" s="65" t="str">
        <f aca="false">HYPERLINK("mailto:bok@intertoll.pl","bok@intertoll.pl")</f>
        <v>bok@intertoll.pl</v>
      </c>
      <c r="AF19" s="66" t="s">
        <v>44</v>
      </c>
      <c r="AG19" s="1"/>
    </row>
    <row r="20" customFormat="false" ht="34.5" hidden="false" customHeight="true" outlineLevel="0" collapsed="false">
      <c r="A20" s="1"/>
      <c r="B20" s="54" t="n">
        <f aca="false">B19+1</f>
        <v>14</v>
      </c>
      <c r="C20" s="55" t="s">
        <v>64</v>
      </c>
      <c r="D20" s="56" t="s">
        <v>89</v>
      </c>
      <c r="E20" s="56" t="s">
        <v>92</v>
      </c>
      <c r="F20" s="95" t="n">
        <v>482244.5267</v>
      </c>
      <c r="G20" s="95" t="n">
        <v>571736.3895</v>
      </c>
      <c r="H20" s="96" t="n">
        <v>53.010749958538</v>
      </c>
      <c r="I20" s="96" t="n">
        <v>18.735283383095</v>
      </c>
      <c r="J20" s="59" t="s">
        <v>67</v>
      </c>
      <c r="K20" s="59" t="s">
        <v>68</v>
      </c>
      <c r="L20" s="60" t="s">
        <v>93</v>
      </c>
      <c r="M20" s="61" t="s">
        <v>79</v>
      </c>
      <c r="N20" s="61" t="s">
        <v>63</v>
      </c>
      <c r="O20" s="97" t="n">
        <v>121</v>
      </c>
      <c r="P20" s="56" t="n">
        <v>29</v>
      </c>
      <c r="Q20" s="98" t="n">
        <v>7</v>
      </c>
      <c r="R20" s="63" t="s">
        <v>43</v>
      </c>
      <c r="S20" s="63" t="s">
        <v>44</v>
      </c>
      <c r="T20" s="63" t="s">
        <v>43</v>
      </c>
      <c r="U20" s="63" t="s">
        <v>44</v>
      </c>
      <c r="V20" s="63" t="s">
        <v>43</v>
      </c>
      <c r="W20" s="63" t="s">
        <v>44</v>
      </c>
      <c r="X20" s="63" t="s">
        <v>43</v>
      </c>
      <c r="Y20" s="63" t="s">
        <v>43</v>
      </c>
      <c r="Z20" s="63" t="s">
        <v>44</v>
      </c>
      <c r="AA20" s="63" t="s">
        <v>43</v>
      </c>
      <c r="AB20" s="63" t="s">
        <v>43</v>
      </c>
      <c r="AC20" s="56" t="s">
        <v>71</v>
      </c>
      <c r="AD20" s="64" t="n">
        <v>585306689</v>
      </c>
      <c r="AE20" s="65" t="str">
        <f aca="false">HYPERLINK("mailto:bok@intertoll.pl","bok@intertoll.pl")</f>
        <v>bok@intertoll.pl</v>
      </c>
      <c r="AF20" s="66" t="s">
        <v>44</v>
      </c>
      <c r="AG20" s="1"/>
    </row>
    <row r="21" customFormat="false" ht="34.5" hidden="false" customHeight="true" outlineLevel="0" collapsed="false">
      <c r="A21" s="1"/>
      <c r="B21" s="54" t="n">
        <f aca="false">B20+1</f>
        <v>15</v>
      </c>
      <c r="C21" s="55" t="s">
        <v>94</v>
      </c>
      <c r="D21" s="56" t="s">
        <v>95</v>
      </c>
      <c r="E21" s="56" t="s">
        <v>96</v>
      </c>
      <c r="F21" s="95" t="n">
        <v>481273.2405</v>
      </c>
      <c r="G21" s="95" t="n">
        <v>559679.4701</v>
      </c>
      <c r="H21" s="96" t="n">
        <v>52.902299953109</v>
      </c>
      <c r="I21" s="96" t="n">
        <v>18.721499991903</v>
      </c>
      <c r="J21" s="59" t="s">
        <v>67</v>
      </c>
      <c r="K21" s="59" t="s">
        <v>68</v>
      </c>
      <c r="L21" s="60" t="s">
        <v>97</v>
      </c>
      <c r="M21" s="61" t="s">
        <v>73</v>
      </c>
      <c r="N21" s="61" t="s">
        <v>63</v>
      </c>
      <c r="O21" s="97" t="n">
        <v>127</v>
      </c>
      <c r="P21" s="56" t="n">
        <v>29</v>
      </c>
      <c r="Q21" s="98" t="n">
        <v>6</v>
      </c>
      <c r="R21" s="63" t="s">
        <v>43</v>
      </c>
      <c r="S21" s="63" t="s">
        <v>44</v>
      </c>
      <c r="T21" s="63" t="s">
        <v>44</v>
      </c>
      <c r="U21" s="63" t="s">
        <v>44</v>
      </c>
      <c r="V21" s="63" t="s">
        <v>44</v>
      </c>
      <c r="W21" s="63" t="s">
        <v>44</v>
      </c>
      <c r="X21" s="63" t="s">
        <v>44</v>
      </c>
      <c r="Y21" s="63" t="s">
        <v>43</v>
      </c>
      <c r="Z21" s="63" t="s">
        <v>44</v>
      </c>
      <c r="AA21" s="63" t="s">
        <v>43</v>
      </c>
      <c r="AB21" s="63" t="s">
        <v>43</v>
      </c>
      <c r="AC21" s="83" t="s">
        <v>98</v>
      </c>
      <c r="AD21" s="64" t="n">
        <v>801114747</v>
      </c>
      <c r="AE21" s="56" t="s">
        <v>99</v>
      </c>
      <c r="AF21" s="66" t="s">
        <v>44</v>
      </c>
      <c r="AG21" s="1"/>
    </row>
    <row r="22" customFormat="false" ht="34.5" hidden="false" customHeight="true" outlineLevel="0" collapsed="false">
      <c r="A22" s="1"/>
      <c r="B22" s="54" t="n">
        <f aca="false">B21+1</f>
        <v>16</v>
      </c>
      <c r="C22" s="55" t="s">
        <v>94</v>
      </c>
      <c r="D22" s="56" t="s">
        <v>100</v>
      </c>
      <c r="E22" s="56" t="s">
        <v>96</v>
      </c>
      <c r="F22" s="95" t="n">
        <v>481445.666</v>
      </c>
      <c r="G22" s="95" t="n">
        <v>559345.1813</v>
      </c>
      <c r="H22" s="96" t="n">
        <v>52.899299942417</v>
      </c>
      <c r="I22" s="96" t="n">
        <v>18.724083393069</v>
      </c>
      <c r="J22" s="59" t="s">
        <v>67</v>
      </c>
      <c r="K22" s="59" t="s">
        <v>68</v>
      </c>
      <c r="L22" s="60" t="s">
        <v>97</v>
      </c>
      <c r="M22" s="61" t="s">
        <v>79</v>
      </c>
      <c r="N22" s="61" t="s">
        <v>63</v>
      </c>
      <c r="O22" s="97" t="n">
        <v>141</v>
      </c>
      <c r="P22" s="98" t="n">
        <v>46</v>
      </c>
      <c r="Q22" s="98" t="n">
        <v>6</v>
      </c>
      <c r="R22" s="63" t="s">
        <v>43</v>
      </c>
      <c r="S22" s="63" t="s">
        <v>44</v>
      </c>
      <c r="T22" s="63" t="s">
        <v>44</v>
      </c>
      <c r="U22" s="63" t="s">
        <v>44</v>
      </c>
      <c r="V22" s="63" t="s">
        <v>44</v>
      </c>
      <c r="W22" s="63" t="s">
        <v>44</v>
      </c>
      <c r="X22" s="63" t="s">
        <v>44</v>
      </c>
      <c r="Y22" s="63" t="s">
        <v>43</v>
      </c>
      <c r="Z22" s="63" t="s">
        <v>44</v>
      </c>
      <c r="AA22" s="63" t="s">
        <v>43</v>
      </c>
      <c r="AB22" s="63" t="s">
        <v>43</v>
      </c>
      <c r="AC22" s="56" t="s">
        <v>45</v>
      </c>
      <c r="AD22" s="100" t="n">
        <v>801167536</v>
      </c>
      <c r="AE22" s="65" t="str">
        <f aca="false">HYPERLINK("mailto:orlen.info@contactcenter.pl","orlen.info@contactcenter.pl")</f>
        <v>orlen.info@contactcenter.pl</v>
      </c>
      <c r="AF22" s="101" t="s">
        <v>44</v>
      </c>
      <c r="AG22" s="1"/>
    </row>
    <row r="23" customFormat="false" ht="34.5" hidden="false" customHeight="true" outlineLevel="0" collapsed="false">
      <c r="A23" s="1"/>
      <c r="B23" s="54" t="n">
        <f aca="false">B22+1</f>
        <v>17</v>
      </c>
      <c r="C23" s="55" t="s">
        <v>94</v>
      </c>
      <c r="D23" s="56" t="s">
        <v>101</v>
      </c>
      <c r="E23" s="56" t="s">
        <v>102</v>
      </c>
      <c r="F23" s="95" t="n">
        <v>490105.0794</v>
      </c>
      <c r="G23" s="95" t="n">
        <v>544112.3237</v>
      </c>
      <c r="H23" s="96" t="n">
        <v>52.762549920518</v>
      </c>
      <c r="I23" s="96" t="n">
        <v>18.853316675801</v>
      </c>
      <c r="J23" s="59" t="s">
        <v>67</v>
      </c>
      <c r="K23" s="59" t="s">
        <v>68</v>
      </c>
      <c r="L23" s="60" t="s">
        <v>103</v>
      </c>
      <c r="M23" s="61" t="s">
        <v>73</v>
      </c>
      <c r="N23" s="61" t="s">
        <v>63</v>
      </c>
      <c r="O23" s="97" t="n">
        <v>30</v>
      </c>
      <c r="P23" s="56" t="n">
        <v>32</v>
      </c>
      <c r="Q23" s="98" t="n">
        <v>3</v>
      </c>
      <c r="R23" s="63" t="s">
        <v>44</v>
      </c>
      <c r="S23" s="63" t="s">
        <v>44</v>
      </c>
      <c r="T23" s="63" t="s">
        <v>43</v>
      </c>
      <c r="U23" s="63" t="s">
        <v>44</v>
      </c>
      <c r="V23" s="63" t="s">
        <v>43</v>
      </c>
      <c r="W23" s="63" t="s">
        <v>43</v>
      </c>
      <c r="X23" s="63" t="s">
        <v>43</v>
      </c>
      <c r="Y23" s="63" t="s">
        <v>43</v>
      </c>
      <c r="Z23" s="63" t="s">
        <v>44</v>
      </c>
      <c r="AA23" s="63" t="s">
        <v>43</v>
      </c>
      <c r="AB23" s="63" t="s">
        <v>43</v>
      </c>
      <c r="AC23" s="56" t="s">
        <v>104</v>
      </c>
      <c r="AD23" s="64" t="n">
        <v>542314115</v>
      </c>
      <c r="AE23" s="65" t="str">
        <f aca="false">HYPERLINK("mailto:rdk_wloclawek@gddkia.gov.pl","rdk_wloclawek@gddkia.gov.pl")</f>
        <v>rdk_wloclawek@gddkia.gov.pl</v>
      </c>
      <c r="AF23" s="66" t="s">
        <v>44</v>
      </c>
      <c r="AG23" s="1"/>
    </row>
    <row r="24" customFormat="false" ht="34.5" hidden="false" customHeight="true" outlineLevel="0" collapsed="false">
      <c r="A24" s="1"/>
      <c r="B24" s="54" t="n">
        <f aca="false">B23+1</f>
        <v>18</v>
      </c>
      <c r="C24" s="55" t="s">
        <v>94</v>
      </c>
      <c r="D24" s="56" t="s">
        <v>105</v>
      </c>
      <c r="E24" s="56" t="s">
        <v>102</v>
      </c>
      <c r="F24" s="95" t="n">
        <v>490285.5271</v>
      </c>
      <c r="G24" s="95" t="n">
        <v>543830.2419</v>
      </c>
      <c r="H24" s="96" t="n">
        <v>52.760016603427</v>
      </c>
      <c r="I24" s="96" t="n">
        <v>18.856000042888</v>
      </c>
      <c r="J24" s="59" t="s">
        <v>67</v>
      </c>
      <c r="K24" s="59" t="s">
        <v>68</v>
      </c>
      <c r="L24" s="60" t="s">
        <v>106</v>
      </c>
      <c r="M24" s="61" t="s">
        <v>79</v>
      </c>
      <c r="N24" s="61" t="s">
        <v>63</v>
      </c>
      <c r="O24" s="97" t="n">
        <v>36</v>
      </c>
      <c r="P24" s="56" t="n">
        <v>35</v>
      </c>
      <c r="Q24" s="98" t="n">
        <v>3</v>
      </c>
      <c r="R24" s="63" t="s">
        <v>44</v>
      </c>
      <c r="S24" s="63" t="s">
        <v>44</v>
      </c>
      <c r="T24" s="63" t="s">
        <v>43</v>
      </c>
      <c r="U24" s="63" t="s">
        <v>44</v>
      </c>
      <c r="V24" s="63" t="s">
        <v>43</v>
      </c>
      <c r="W24" s="63" t="s">
        <v>43</v>
      </c>
      <c r="X24" s="63" t="s">
        <v>43</v>
      </c>
      <c r="Y24" s="63" t="s">
        <v>43</v>
      </c>
      <c r="Z24" s="63" t="s">
        <v>44</v>
      </c>
      <c r="AA24" s="63" t="s">
        <v>43</v>
      </c>
      <c r="AB24" s="63" t="s">
        <v>43</v>
      </c>
      <c r="AC24" s="56" t="s">
        <v>104</v>
      </c>
      <c r="AD24" s="64" t="n">
        <v>542314115</v>
      </c>
      <c r="AE24" s="65" t="str">
        <f aca="false">HYPERLINK("mailto:rdk_wloclawek@gddkia.gov.pl","rdk_wloclawek@gddkia.gov.pl")</f>
        <v>rdk_wloclawek@gddkia.gov.pl</v>
      </c>
      <c r="AF24" s="66" t="s">
        <v>44</v>
      </c>
      <c r="AG24" s="1"/>
    </row>
    <row r="25" customFormat="false" ht="34.5" hidden="false" customHeight="true" outlineLevel="0" collapsed="false">
      <c r="A25" s="1"/>
      <c r="B25" s="54" t="n">
        <f aca="false">B24+1</f>
        <v>19</v>
      </c>
      <c r="C25" s="55" t="s">
        <v>94</v>
      </c>
      <c r="D25" s="56" t="s">
        <v>107</v>
      </c>
      <c r="E25" s="56" t="s">
        <v>108</v>
      </c>
      <c r="F25" s="95" t="n">
        <v>495163.8809</v>
      </c>
      <c r="G25" s="95" t="n">
        <v>532254.1179</v>
      </c>
      <c r="H25" s="96" t="n">
        <v>52.655983306076</v>
      </c>
      <c r="I25" s="96" t="n">
        <v>18.928483319027</v>
      </c>
      <c r="J25" s="59" t="s">
        <v>67</v>
      </c>
      <c r="K25" s="59" t="s">
        <v>68</v>
      </c>
      <c r="L25" s="60" t="s">
        <v>109</v>
      </c>
      <c r="M25" s="61" t="s">
        <v>73</v>
      </c>
      <c r="N25" s="61" t="s">
        <v>63</v>
      </c>
      <c r="O25" s="97" t="n">
        <v>83</v>
      </c>
      <c r="P25" s="98" t="n">
        <v>17</v>
      </c>
      <c r="Q25" s="98" t="n">
        <v>5</v>
      </c>
      <c r="R25" s="63" t="s">
        <v>43</v>
      </c>
      <c r="S25" s="63" t="s">
        <v>44</v>
      </c>
      <c r="T25" s="63" t="s">
        <v>44</v>
      </c>
      <c r="U25" s="63" t="s">
        <v>44</v>
      </c>
      <c r="V25" s="63" t="s">
        <v>44</v>
      </c>
      <c r="W25" s="63" t="s">
        <v>44</v>
      </c>
      <c r="X25" s="63" t="s">
        <v>43</v>
      </c>
      <c r="Y25" s="63" t="s">
        <v>43</v>
      </c>
      <c r="Z25" s="63" t="s">
        <v>44</v>
      </c>
      <c r="AA25" s="63" t="s">
        <v>43</v>
      </c>
      <c r="AB25" s="63" t="s">
        <v>43</v>
      </c>
      <c r="AC25" s="56" t="s">
        <v>45</v>
      </c>
      <c r="AD25" s="100" t="n">
        <v>801167536</v>
      </c>
      <c r="AE25" s="65" t="str">
        <f aca="false">HYPERLINK("mailto:orlen.info@contactcenter.pl","orlen.info@contactcenter.pl")</f>
        <v>orlen.info@contactcenter.pl</v>
      </c>
      <c r="AF25" s="101" t="s">
        <v>44</v>
      </c>
      <c r="AG25" s="1" t="s">
        <v>110</v>
      </c>
    </row>
    <row r="26" customFormat="false" ht="34.5" hidden="false" customHeight="true" outlineLevel="0" collapsed="false">
      <c r="A26" s="1"/>
      <c r="B26" s="54" t="n">
        <f aca="false">B25+1</f>
        <v>20</v>
      </c>
      <c r="C26" s="55" t="s">
        <v>94</v>
      </c>
      <c r="D26" s="56" t="s">
        <v>111</v>
      </c>
      <c r="E26" s="56" t="s">
        <v>96</v>
      </c>
      <c r="F26" s="95" t="n">
        <v>495469.2823</v>
      </c>
      <c r="G26" s="95" t="n">
        <v>532226.024</v>
      </c>
      <c r="H26" s="96" t="n">
        <v>52.655733251928</v>
      </c>
      <c r="I26" s="96" t="n">
        <v>18.932999965806</v>
      </c>
      <c r="J26" s="59" t="s">
        <v>67</v>
      </c>
      <c r="K26" s="59" t="s">
        <v>68</v>
      </c>
      <c r="L26" s="60" t="s">
        <v>112</v>
      </c>
      <c r="M26" s="61" t="s">
        <v>79</v>
      </c>
      <c r="N26" s="61" t="s">
        <v>63</v>
      </c>
      <c r="O26" s="97" t="n">
        <v>89</v>
      </c>
      <c r="P26" s="98" t="n">
        <v>30</v>
      </c>
      <c r="Q26" s="98" t="n">
        <v>7</v>
      </c>
      <c r="R26" s="63" t="s">
        <v>43</v>
      </c>
      <c r="S26" s="63" t="s">
        <v>44</v>
      </c>
      <c r="T26" s="63" t="s">
        <v>43</v>
      </c>
      <c r="U26" s="63" t="s">
        <v>44</v>
      </c>
      <c r="V26" s="63" t="s">
        <v>43</v>
      </c>
      <c r="W26" s="63" t="s">
        <v>44</v>
      </c>
      <c r="X26" s="63" t="s">
        <v>43</v>
      </c>
      <c r="Y26" s="63" t="s">
        <v>43</v>
      </c>
      <c r="Z26" s="63" t="s">
        <v>44</v>
      </c>
      <c r="AA26" s="63" t="s">
        <v>43</v>
      </c>
      <c r="AB26" s="63" t="s">
        <v>43</v>
      </c>
      <c r="AC26" s="56" t="s">
        <v>45</v>
      </c>
      <c r="AD26" s="100" t="n">
        <v>801167536</v>
      </c>
      <c r="AE26" s="65" t="str">
        <f aca="false">HYPERLINK("mailto:orlen.info@contactcenter.pl","orlen.info@contactcenter.pl")</f>
        <v>orlen.info@contactcenter.pl</v>
      </c>
      <c r="AF26" s="101" t="s">
        <v>44</v>
      </c>
      <c r="AG26" s="1" t="s">
        <v>113</v>
      </c>
    </row>
    <row r="27" customFormat="false" ht="34.5" hidden="false" customHeight="true" outlineLevel="0" collapsed="false">
      <c r="A27" s="1"/>
      <c r="B27" s="54" t="n">
        <f aca="false">B26+1</f>
        <v>21</v>
      </c>
      <c r="C27" s="55" t="s">
        <v>94</v>
      </c>
      <c r="D27" s="56" t="s">
        <v>114</v>
      </c>
      <c r="E27" s="56" t="s">
        <v>102</v>
      </c>
      <c r="F27" s="95" t="n">
        <v>500744.2064</v>
      </c>
      <c r="G27" s="95" t="n">
        <v>522479.0556</v>
      </c>
      <c r="H27" s="96" t="n">
        <v>52.568099993877</v>
      </c>
      <c r="I27" s="96" t="n">
        <v>19.010983386215</v>
      </c>
      <c r="J27" s="59" t="s">
        <v>67</v>
      </c>
      <c r="K27" s="59" t="s">
        <v>68</v>
      </c>
      <c r="L27" s="60" t="s">
        <v>115</v>
      </c>
      <c r="M27" s="61" t="s">
        <v>73</v>
      </c>
      <c r="N27" s="61" t="s">
        <v>63</v>
      </c>
      <c r="O27" s="102" t="n">
        <v>30</v>
      </c>
      <c r="P27" s="98" t="n">
        <v>24</v>
      </c>
      <c r="Q27" s="103" t="n">
        <v>0</v>
      </c>
      <c r="R27" s="63" t="s">
        <v>44</v>
      </c>
      <c r="S27" s="63" t="s">
        <v>44</v>
      </c>
      <c r="T27" s="63" t="s">
        <v>43</v>
      </c>
      <c r="U27" s="63" t="s">
        <v>44</v>
      </c>
      <c r="V27" s="63" t="s">
        <v>43</v>
      </c>
      <c r="W27" s="63" t="s">
        <v>43</v>
      </c>
      <c r="X27" s="63" t="s">
        <v>43</v>
      </c>
      <c r="Y27" s="63" t="s">
        <v>43</v>
      </c>
      <c r="Z27" s="63" t="s">
        <v>44</v>
      </c>
      <c r="AA27" s="63" t="s">
        <v>43</v>
      </c>
      <c r="AB27" s="63" t="s">
        <v>43</v>
      </c>
      <c r="AC27" s="56" t="s">
        <v>104</v>
      </c>
      <c r="AD27" s="64" t="n">
        <v>542314115</v>
      </c>
      <c r="AE27" s="65" t="str">
        <f aca="false">HYPERLINK("mailto:rdk_wloclawek@gddkia.gov.pl","rdk_wloclawek@gddkia.gov.pl")</f>
        <v>rdk_wloclawek@gddkia.gov.pl</v>
      </c>
      <c r="AF27" s="66" t="s">
        <v>44</v>
      </c>
      <c r="AG27" s="1"/>
    </row>
    <row r="28" customFormat="false" ht="34.5" hidden="false" customHeight="true" outlineLevel="0" collapsed="false">
      <c r="A28" s="1"/>
      <c r="B28" s="54" t="n">
        <f aca="false">B27+1</f>
        <v>22</v>
      </c>
      <c r="C28" s="55" t="s">
        <v>94</v>
      </c>
      <c r="D28" s="56" t="s">
        <v>116</v>
      </c>
      <c r="E28" s="56" t="s">
        <v>102</v>
      </c>
      <c r="F28" s="95" t="n">
        <v>501015.2607</v>
      </c>
      <c r="G28" s="95" t="n">
        <v>522367.9041</v>
      </c>
      <c r="H28" s="96" t="n">
        <v>52.567099916964</v>
      </c>
      <c r="I28" s="96" t="n">
        <v>19.014983323339</v>
      </c>
      <c r="J28" s="59" t="s">
        <v>67</v>
      </c>
      <c r="K28" s="59" t="s">
        <v>68</v>
      </c>
      <c r="L28" s="60" t="s">
        <v>117</v>
      </c>
      <c r="M28" s="61" t="s">
        <v>79</v>
      </c>
      <c r="N28" s="61" t="s">
        <v>63</v>
      </c>
      <c r="O28" s="97" t="n">
        <v>23</v>
      </c>
      <c r="P28" s="98" t="n">
        <v>20</v>
      </c>
      <c r="Q28" s="98" t="n">
        <v>2</v>
      </c>
      <c r="R28" s="63" t="s">
        <v>44</v>
      </c>
      <c r="S28" s="63" t="s">
        <v>44</v>
      </c>
      <c r="T28" s="63" t="s">
        <v>43</v>
      </c>
      <c r="U28" s="63" t="s">
        <v>44</v>
      </c>
      <c r="V28" s="63" t="s">
        <v>43</v>
      </c>
      <c r="W28" s="63" t="s">
        <v>43</v>
      </c>
      <c r="X28" s="63" t="s">
        <v>43</v>
      </c>
      <c r="Y28" s="63" t="s">
        <v>43</v>
      </c>
      <c r="Z28" s="63" t="s">
        <v>44</v>
      </c>
      <c r="AA28" s="63" t="s">
        <v>43</v>
      </c>
      <c r="AB28" s="63" t="s">
        <v>43</v>
      </c>
      <c r="AC28" s="56" t="s">
        <v>104</v>
      </c>
      <c r="AD28" s="64" t="n">
        <v>542314115</v>
      </c>
      <c r="AE28" s="65" t="str">
        <f aca="false">HYPERLINK("mailto:rdk_wloclawek@gddkia.gov.pl","rdk_wloclawek@gddkia.gov.pl")</f>
        <v>rdk_wloclawek@gddkia.gov.pl</v>
      </c>
      <c r="AF28" s="66" t="s">
        <v>44</v>
      </c>
      <c r="AG28" s="1"/>
    </row>
    <row r="29" customFormat="false" ht="34.5" hidden="false" customHeight="true" outlineLevel="0" collapsed="false">
      <c r="A29" s="1"/>
      <c r="B29" s="54" t="n">
        <f aca="false">B28+1</f>
        <v>23</v>
      </c>
      <c r="C29" s="55" t="s">
        <v>94</v>
      </c>
      <c r="D29" s="56" t="s">
        <v>118</v>
      </c>
      <c r="E29" s="56" t="s">
        <v>108</v>
      </c>
      <c r="F29" s="95" t="n">
        <v>512842.9454</v>
      </c>
      <c r="G29" s="95" t="n">
        <v>511058.9618</v>
      </c>
      <c r="H29" s="96" t="n">
        <v>52.465249937843</v>
      </c>
      <c r="I29" s="96" t="n">
        <v>19.189100067366</v>
      </c>
      <c r="J29" s="59" t="s">
        <v>67</v>
      </c>
      <c r="K29" s="59" t="s">
        <v>68</v>
      </c>
      <c r="L29" s="60" t="s">
        <v>119</v>
      </c>
      <c r="M29" s="61" t="s">
        <v>73</v>
      </c>
      <c r="N29" s="61" t="s">
        <v>63</v>
      </c>
      <c r="O29" s="97" t="n">
        <v>70</v>
      </c>
      <c r="P29" s="98" t="n">
        <v>41</v>
      </c>
      <c r="Q29" s="98" t="n">
        <v>5</v>
      </c>
      <c r="R29" s="63" t="s">
        <v>43</v>
      </c>
      <c r="S29" s="63" t="s">
        <v>44</v>
      </c>
      <c r="T29" s="63" t="s">
        <v>43</v>
      </c>
      <c r="U29" s="63" t="s">
        <v>44</v>
      </c>
      <c r="V29" s="63" t="s">
        <v>43</v>
      </c>
      <c r="W29" s="63" t="s">
        <v>44</v>
      </c>
      <c r="X29" s="63" t="s">
        <v>44</v>
      </c>
      <c r="Y29" s="63" t="s">
        <v>43</v>
      </c>
      <c r="Z29" s="63" t="s">
        <v>44</v>
      </c>
      <c r="AA29" s="63" t="s">
        <v>43</v>
      </c>
      <c r="AB29" s="63" t="s">
        <v>43</v>
      </c>
      <c r="AC29" s="56" t="s">
        <v>104</v>
      </c>
      <c r="AD29" s="56" t="n">
        <v>542314115</v>
      </c>
      <c r="AE29" s="56" t="s">
        <v>120</v>
      </c>
      <c r="AF29" s="66" t="s">
        <v>44</v>
      </c>
      <c r="AG29" s="1" t="s">
        <v>121</v>
      </c>
    </row>
    <row r="30" customFormat="false" ht="34.5" hidden="false" customHeight="true" outlineLevel="0" collapsed="false">
      <c r="A30" s="1"/>
      <c r="B30" s="54" t="n">
        <f aca="false">B29+1</f>
        <v>24</v>
      </c>
      <c r="C30" s="55" t="s">
        <v>94</v>
      </c>
      <c r="D30" s="56" t="s">
        <v>122</v>
      </c>
      <c r="E30" s="56" t="s">
        <v>96</v>
      </c>
      <c r="F30" s="95" t="n">
        <v>513098.8319</v>
      </c>
      <c r="G30" s="95" t="n">
        <v>511033.6918</v>
      </c>
      <c r="H30" s="96" t="n">
        <v>52.465016605002</v>
      </c>
      <c r="I30" s="96" t="n">
        <v>19.192866637733</v>
      </c>
      <c r="J30" s="59" t="s">
        <v>67</v>
      </c>
      <c r="K30" s="59" t="s">
        <v>68</v>
      </c>
      <c r="L30" s="60" t="s">
        <v>119</v>
      </c>
      <c r="M30" s="61" t="s">
        <v>79</v>
      </c>
      <c r="N30" s="61" t="s">
        <v>63</v>
      </c>
      <c r="O30" s="97" t="n">
        <v>92</v>
      </c>
      <c r="P30" s="98" t="n">
        <v>26</v>
      </c>
      <c r="Q30" s="98" t="n">
        <v>4</v>
      </c>
      <c r="R30" s="63" t="s">
        <v>43</v>
      </c>
      <c r="S30" s="63" t="s">
        <v>44</v>
      </c>
      <c r="T30" s="63" t="s">
        <v>44</v>
      </c>
      <c r="U30" s="63" t="s">
        <v>44</v>
      </c>
      <c r="V30" s="63" t="s">
        <v>44</v>
      </c>
      <c r="W30" s="63" t="s">
        <v>44</v>
      </c>
      <c r="X30" s="63" t="s">
        <v>44</v>
      </c>
      <c r="Y30" s="63" t="s">
        <v>43</v>
      </c>
      <c r="Z30" s="63" t="s">
        <v>44</v>
      </c>
      <c r="AA30" s="63" t="s">
        <v>43</v>
      </c>
      <c r="AB30" s="63" t="s">
        <v>43</v>
      </c>
      <c r="AC30" s="83" t="s">
        <v>98</v>
      </c>
      <c r="AD30" s="64" t="n">
        <v>801114747</v>
      </c>
      <c r="AE30" s="56" t="s">
        <v>99</v>
      </c>
      <c r="AF30" s="66" t="s">
        <v>44</v>
      </c>
      <c r="AG30" s="1"/>
    </row>
    <row r="31" customFormat="false" ht="34.5" hidden="false" customHeight="true" outlineLevel="0" collapsed="false">
      <c r="A31" s="1"/>
      <c r="B31" s="54" t="n">
        <f aca="false">B30+1</f>
        <v>25</v>
      </c>
      <c r="C31" s="55" t="s">
        <v>94</v>
      </c>
      <c r="D31" s="56" t="s">
        <v>123</v>
      </c>
      <c r="E31" s="56" t="s">
        <v>102</v>
      </c>
      <c r="F31" s="95" t="n">
        <v>524213.8329</v>
      </c>
      <c r="G31" s="95" t="n">
        <v>497161.2174</v>
      </c>
      <c r="H31" s="96" t="n">
        <v>52.339883310751</v>
      </c>
      <c r="I31" s="96" t="n">
        <v>19.355516624105</v>
      </c>
      <c r="J31" s="59" t="s">
        <v>67</v>
      </c>
      <c r="K31" s="59" t="s">
        <v>68</v>
      </c>
      <c r="L31" s="60" t="s">
        <v>124</v>
      </c>
      <c r="M31" s="61" t="s">
        <v>73</v>
      </c>
      <c r="N31" s="61" t="s">
        <v>63</v>
      </c>
      <c r="O31" s="97" t="n">
        <v>30</v>
      </c>
      <c r="P31" s="56" t="n">
        <v>35</v>
      </c>
      <c r="Q31" s="98" t="n">
        <v>6</v>
      </c>
      <c r="R31" s="63" t="s">
        <v>44</v>
      </c>
      <c r="S31" s="63" t="s">
        <v>44</v>
      </c>
      <c r="T31" s="63" t="s">
        <v>43</v>
      </c>
      <c r="U31" s="63" t="s">
        <v>44</v>
      </c>
      <c r="V31" s="63" t="s">
        <v>43</v>
      </c>
      <c r="W31" s="63" t="s">
        <v>44</v>
      </c>
      <c r="X31" s="63" t="s">
        <v>43</v>
      </c>
      <c r="Y31" s="63" t="s">
        <v>43</v>
      </c>
      <c r="Z31" s="63" t="s">
        <v>44</v>
      </c>
      <c r="AA31" s="63" t="s">
        <v>43</v>
      </c>
      <c r="AB31" s="63" t="s">
        <v>43</v>
      </c>
      <c r="AC31" s="56" t="s">
        <v>104</v>
      </c>
      <c r="AD31" s="64" t="n">
        <v>542314115</v>
      </c>
      <c r="AE31" s="65" t="str">
        <f aca="false">HYPERLINK("mailto:rdk_wloclawek@gddkia.gov.pl","rdk_wloclawek@gddkia.gov.pl")</f>
        <v>rdk_wloclawek@gddkia.gov.pl</v>
      </c>
      <c r="AF31" s="66" t="s">
        <v>44</v>
      </c>
      <c r="AG31" s="1"/>
    </row>
    <row r="32" customFormat="false" ht="41.25" hidden="false" customHeight="true" outlineLevel="0" collapsed="false">
      <c r="A32" s="1"/>
      <c r="B32" s="68" t="n">
        <f aca="false">B31+1</f>
        <v>26</v>
      </c>
      <c r="C32" s="69" t="s">
        <v>94</v>
      </c>
      <c r="D32" s="70" t="s">
        <v>125</v>
      </c>
      <c r="E32" s="70" t="s">
        <v>102</v>
      </c>
      <c r="F32" s="104" t="n">
        <v>524302.3558</v>
      </c>
      <c r="G32" s="104" t="n">
        <v>497165.3597</v>
      </c>
      <c r="H32" s="105" t="n">
        <v>52.339916623636</v>
      </c>
      <c r="I32" s="105" t="n">
        <v>19.356816727472</v>
      </c>
      <c r="J32" s="73" t="s">
        <v>67</v>
      </c>
      <c r="K32" s="73" t="s">
        <v>68</v>
      </c>
      <c r="L32" s="74" t="s">
        <v>124</v>
      </c>
      <c r="M32" s="75" t="s">
        <v>79</v>
      </c>
      <c r="N32" s="75" t="s">
        <v>63</v>
      </c>
      <c r="O32" s="106" t="n">
        <v>29</v>
      </c>
      <c r="P32" s="70" t="n">
        <v>27</v>
      </c>
      <c r="Q32" s="107" t="n">
        <v>6</v>
      </c>
      <c r="R32" s="77" t="s">
        <v>44</v>
      </c>
      <c r="S32" s="77" t="s">
        <v>44</v>
      </c>
      <c r="T32" s="77" t="s">
        <v>43</v>
      </c>
      <c r="U32" s="77" t="s">
        <v>44</v>
      </c>
      <c r="V32" s="77" t="s">
        <v>43</v>
      </c>
      <c r="W32" s="77" t="s">
        <v>43</v>
      </c>
      <c r="X32" s="77" t="s">
        <v>43</v>
      </c>
      <c r="Y32" s="77" t="s">
        <v>43</v>
      </c>
      <c r="Z32" s="77" t="s">
        <v>44</v>
      </c>
      <c r="AA32" s="77" t="s">
        <v>43</v>
      </c>
      <c r="AB32" s="77" t="s">
        <v>43</v>
      </c>
      <c r="AC32" s="70" t="s">
        <v>104</v>
      </c>
      <c r="AD32" s="78" t="n">
        <v>542314115</v>
      </c>
      <c r="AE32" s="79" t="str">
        <f aca="false">HYPERLINK("mailto:rdk_wloclawek@gddkia.gov.pl","rdk_wloclawek@gddkia.gov.pl")</f>
        <v>rdk_wloclawek@gddkia.gov.pl</v>
      </c>
      <c r="AF32" s="80" t="s">
        <v>44</v>
      </c>
      <c r="AG32" s="1"/>
    </row>
    <row r="33" customFormat="false" ht="34.5" hidden="false" customHeight="true" outlineLevel="0" collapsed="false">
      <c r="A33" s="1"/>
      <c r="B33" s="81" t="n">
        <f aca="false">B32+1</f>
        <v>27</v>
      </c>
      <c r="C33" s="82" t="s">
        <v>126</v>
      </c>
      <c r="D33" s="83" t="s">
        <v>127</v>
      </c>
      <c r="E33" s="83" t="s">
        <v>128</v>
      </c>
      <c r="F33" s="108" t="n">
        <v>475924.84</v>
      </c>
      <c r="G33" s="108" t="n">
        <v>703209.59</v>
      </c>
      <c r="H33" s="109" t="n">
        <v>54.192583198757</v>
      </c>
      <c r="I33" s="109" t="n">
        <v>18.630901349457</v>
      </c>
      <c r="J33" s="86" t="s">
        <v>67</v>
      </c>
      <c r="K33" s="86" t="s">
        <v>68</v>
      </c>
      <c r="L33" s="87" t="s">
        <v>129</v>
      </c>
      <c r="M33" s="88" t="s">
        <v>73</v>
      </c>
      <c r="N33" s="88" t="s">
        <v>63</v>
      </c>
      <c r="O33" s="62" t="n">
        <v>29</v>
      </c>
      <c r="P33" s="83" t="n">
        <v>24</v>
      </c>
      <c r="Q33" s="83" t="n">
        <v>2</v>
      </c>
      <c r="R33" s="91" t="s">
        <v>43</v>
      </c>
      <c r="S33" s="91" t="s">
        <v>44</v>
      </c>
      <c r="T33" s="91" t="s">
        <v>43</v>
      </c>
      <c r="U33" s="91" t="s">
        <v>44</v>
      </c>
      <c r="V33" s="91" t="s">
        <v>43</v>
      </c>
      <c r="W33" s="91" t="s">
        <v>43</v>
      </c>
      <c r="X33" s="91" t="s">
        <v>43</v>
      </c>
      <c r="Y33" s="91" t="s">
        <v>43</v>
      </c>
      <c r="Z33" s="91" t="s">
        <v>44</v>
      </c>
      <c r="AA33" s="91" t="s">
        <v>43</v>
      </c>
      <c r="AB33" s="91" t="s">
        <v>43</v>
      </c>
      <c r="AC33" s="83" t="s">
        <v>71</v>
      </c>
      <c r="AD33" s="92" t="n">
        <v>585306689</v>
      </c>
      <c r="AE33" s="93" t="str">
        <f aca="false">HYPERLINK("mailto:bok@intertoll.pl","bok@intertoll.pl")</f>
        <v>bok@intertoll.pl</v>
      </c>
      <c r="AF33" s="66" t="s">
        <v>44</v>
      </c>
      <c r="AG33" s="1"/>
    </row>
    <row r="34" customFormat="false" ht="34.5" hidden="false" customHeight="true" outlineLevel="0" collapsed="false">
      <c r="A34" s="1"/>
      <c r="B34" s="54" t="n">
        <f aca="false">B33+1</f>
        <v>28</v>
      </c>
      <c r="C34" s="55" t="s">
        <v>126</v>
      </c>
      <c r="D34" s="56" t="s">
        <v>127</v>
      </c>
      <c r="E34" s="56" t="s">
        <v>128</v>
      </c>
      <c r="F34" s="110" t="n">
        <v>476088.88</v>
      </c>
      <c r="G34" s="110" t="n">
        <v>702888.38</v>
      </c>
      <c r="H34" s="111" t="n">
        <v>54.189703153066</v>
      </c>
      <c r="I34" s="111" t="n">
        <v>18.633441755436</v>
      </c>
      <c r="J34" s="59" t="s">
        <v>67</v>
      </c>
      <c r="K34" s="59" t="s">
        <v>68</v>
      </c>
      <c r="L34" s="60" t="s">
        <v>130</v>
      </c>
      <c r="M34" s="61" t="s">
        <v>79</v>
      </c>
      <c r="N34" s="61" t="s">
        <v>63</v>
      </c>
      <c r="O34" s="62" t="n">
        <v>29</v>
      </c>
      <c r="P34" s="56" t="n">
        <v>24</v>
      </c>
      <c r="Q34" s="56" t="n">
        <v>2</v>
      </c>
      <c r="R34" s="63" t="s">
        <v>43</v>
      </c>
      <c r="S34" s="63" t="s">
        <v>44</v>
      </c>
      <c r="T34" s="63" t="s">
        <v>43</v>
      </c>
      <c r="U34" s="63" t="s">
        <v>44</v>
      </c>
      <c r="V34" s="63" t="s">
        <v>43</v>
      </c>
      <c r="W34" s="63" t="s">
        <v>43</v>
      </c>
      <c r="X34" s="63" t="s">
        <v>43</v>
      </c>
      <c r="Y34" s="63" t="s">
        <v>43</v>
      </c>
      <c r="Z34" s="63" t="s">
        <v>44</v>
      </c>
      <c r="AA34" s="63" t="s">
        <v>43</v>
      </c>
      <c r="AB34" s="63" t="s">
        <v>43</v>
      </c>
      <c r="AC34" s="56" t="s">
        <v>71</v>
      </c>
      <c r="AD34" s="64" t="n">
        <v>585306689</v>
      </c>
      <c r="AE34" s="65" t="str">
        <f aca="false">HYPERLINK("mailto:bok@intertoll.pl","bok@intertoll.pl")</f>
        <v>bok@intertoll.pl</v>
      </c>
      <c r="AF34" s="66" t="s">
        <v>44</v>
      </c>
      <c r="AG34" s="1"/>
    </row>
    <row r="35" customFormat="false" ht="34.5" hidden="false" customHeight="true" outlineLevel="0" collapsed="false">
      <c r="A35" s="1"/>
      <c r="B35" s="54" t="n">
        <f aca="false">B34+1</f>
        <v>29</v>
      </c>
      <c r="C35" s="55" t="s">
        <v>126</v>
      </c>
      <c r="D35" s="56" t="s">
        <v>131</v>
      </c>
      <c r="E35" s="56" t="s">
        <v>132</v>
      </c>
      <c r="F35" s="110" t="n">
        <v>475681.95</v>
      </c>
      <c r="G35" s="110" t="n">
        <v>669180.66</v>
      </c>
      <c r="H35" s="111" t="n">
        <v>53.886639166408</v>
      </c>
      <c r="I35" s="111" t="n">
        <v>18.629905279196</v>
      </c>
      <c r="J35" s="59" t="s">
        <v>67</v>
      </c>
      <c r="K35" s="59" t="s">
        <v>68</v>
      </c>
      <c r="L35" s="60" t="s">
        <v>133</v>
      </c>
      <c r="M35" s="61" t="s">
        <v>73</v>
      </c>
      <c r="N35" s="61" t="s">
        <v>63</v>
      </c>
      <c r="O35" s="62" t="n">
        <v>57</v>
      </c>
      <c r="P35" s="56" t="n">
        <v>22</v>
      </c>
      <c r="Q35" s="56" t="n">
        <v>2</v>
      </c>
      <c r="R35" s="63" t="s">
        <v>43</v>
      </c>
      <c r="S35" s="63" t="s">
        <v>44</v>
      </c>
      <c r="T35" s="63" t="s">
        <v>43</v>
      </c>
      <c r="U35" s="63" t="s">
        <v>44</v>
      </c>
      <c r="V35" s="63" t="s">
        <v>44</v>
      </c>
      <c r="W35" s="63" t="s">
        <v>44</v>
      </c>
      <c r="X35" s="63" t="s">
        <v>44</v>
      </c>
      <c r="Y35" s="63" t="s">
        <v>43</v>
      </c>
      <c r="Z35" s="63" t="s">
        <v>44</v>
      </c>
      <c r="AA35" s="63" t="s">
        <v>43</v>
      </c>
      <c r="AB35" s="63" t="s">
        <v>43</v>
      </c>
      <c r="AC35" s="56" t="s">
        <v>71</v>
      </c>
      <c r="AD35" s="64" t="n">
        <v>585306689</v>
      </c>
      <c r="AE35" s="65" t="str">
        <f aca="false">HYPERLINK("mailto:bok@intertoll.pl","bok@intertoll.pl")</f>
        <v>bok@intertoll.pl</v>
      </c>
      <c r="AF35" s="66" t="s">
        <v>44</v>
      </c>
      <c r="AG35" s="1"/>
    </row>
    <row r="36" customFormat="false" ht="34.5" hidden="false" customHeight="true" outlineLevel="0" collapsed="false">
      <c r="A36" s="1"/>
      <c r="B36" s="54" t="n">
        <f aca="false">B35+1</f>
        <v>30</v>
      </c>
      <c r="C36" s="55" t="s">
        <v>126</v>
      </c>
      <c r="D36" s="56" t="s">
        <v>131</v>
      </c>
      <c r="E36" s="56" t="s">
        <v>132</v>
      </c>
      <c r="F36" s="110" t="n">
        <v>475803.13</v>
      </c>
      <c r="G36" s="110" t="n">
        <v>669510.33</v>
      </c>
      <c r="H36" s="111" t="n">
        <v>53.889608767973</v>
      </c>
      <c r="I36" s="111" t="n">
        <v>18.631723414516</v>
      </c>
      <c r="J36" s="59" t="s">
        <v>67</v>
      </c>
      <c r="K36" s="59" t="s">
        <v>68</v>
      </c>
      <c r="L36" s="60" t="s">
        <v>134</v>
      </c>
      <c r="M36" s="61" t="s">
        <v>79</v>
      </c>
      <c r="N36" s="61" t="s">
        <v>63</v>
      </c>
      <c r="O36" s="62" t="n">
        <v>64</v>
      </c>
      <c r="P36" s="56" t="n">
        <v>15</v>
      </c>
      <c r="Q36" s="56" t="n">
        <v>2</v>
      </c>
      <c r="R36" s="63" t="s">
        <v>43</v>
      </c>
      <c r="S36" s="63" t="s">
        <v>44</v>
      </c>
      <c r="T36" s="63" t="s">
        <v>43</v>
      </c>
      <c r="U36" s="63" t="s">
        <v>44</v>
      </c>
      <c r="V36" s="63" t="s">
        <v>44</v>
      </c>
      <c r="W36" s="63" t="s">
        <v>44</v>
      </c>
      <c r="X36" s="63" t="s">
        <v>44</v>
      </c>
      <c r="Y36" s="63" t="s">
        <v>43</v>
      </c>
      <c r="Z36" s="63" t="s">
        <v>44</v>
      </c>
      <c r="AA36" s="63" t="s">
        <v>43</v>
      </c>
      <c r="AB36" s="63" t="s">
        <v>43</v>
      </c>
      <c r="AC36" s="56" t="s">
        <v>71</v>
      </c>
      <c r="AD36" s="64" t="n">
        <v>585306689</v>
      </c>
      <c r="AE36" s="112" t="s">
        <v>135</v>
      </c>
      <c r="AF36" s="66" t="s">
        <v>44</v>
      </c>
      <c r="AG36" s="1"/>
    </row>
    <row r="37" customFormat="false" ht="34.5" hidden="false" customHeight="true" outlineLevel="0" collapsed="false">
      <c r="A37" s="1"/>
      <c r="B37" s="68" t="n">
        <f aca="false">B36+1</f>
        <v>31</v>
      </c>
      <c r="C37" s="69" t="s">
        <v>79</v>
      </c>
      <c r="D37" s="70" t="s">
        <v>136</v>
      </c>
      <c r="E37" s="70" t="s">
        <v>137</v>
      </c>
      <c r="F37" s="113" t="n">
        <v>487112.51</v>
      </c>
      <c r="G37" s="113" t="n">
        <v>715386.4</v>
      </c>
      <c r="H37" s="114" t="n">
        <v>54.302458409096</v>
      </c>
      <c r="I37" s="114" t="n">
        <v>18.801895165401</v>
      </c>
      <c r="J37" s="73" t="s">
        <v>39</v>
      </c>
      <c r="K37" s="73" t="s">
        <v>138</v>
      </c>
      <c r="L37" s="74" t="s">
        <v>139</v>
      </c>
      <c r="M37" s="75" t="s">
        <v>79</v>
      </c>
      <c r="N37" s="75" t="s">
        <v>63</v>
      </c>
      <c r="O37" s="76" t="n">
        <v>47</v>
      </c>
      <c r="P37" s="107" t="n">
        <v>25</v>
      </c>
      <c r="Q37" s="107" t="n">
        <v>2</v>
      </c>
      <c r="R37" s="77" t="s">
        <v>44</v>
      </c>
      <c r="S37" s="77" t="s">
        <v>44</v>
      </c>
      <c r="T37" s="77" t="s">
        <v>44</v>
      </c>
      <c r="U37" s="77" t="s">
        <v>44</v>
      </c>
      <c r="V37" s="77" t="s">
        <v>44</v>
      </c>
      <c r="W37" s="77" t="s">
        <v>44</v>
      </c>
      <c r="X37" s="77" t="s">
        <v>44</v>
      </c>
      <c r="Y37" s="77" t="s">
        <v>43</v>
      </c>
      <c r="Z37" s="77" t="s">
        <v>44</v>
      </c>
      <c r="AA37" s="77" t="s">
        <v>43</v>
      </c>
      <c r="AB37" s="77" t="s">
        <v>43</v>
      </c>
      <c r="AC37" s="70" t="s">
        <v>140</v>
      </c>
      <c r="AD37" s="78" t="s">
        <v>141</v>
      </c>
      <c r="AE37" s="79" t="str">
        <f aca="false">HYPERLINK("mailto:bok@intertoll.pl","biuro@lotospaliwa.pl")</f>
        <v>biuro@lotospaliwa.pl</v>
      </c>
      <c r="AF37" s="80" t="s">
        <v>44</v>
      </c>
      <c r="AG37" s="1"/>
    </row>
    <row r="38" customFormat="false" ht="34.5" hidden="false" customHeight="true" outlineLevel="0" collapsed="false">
      <c r="A38" s="1"/>
      <c r="B38" s="81" t="n">
        <f aca="false">B37+1</f>
        <v>32</v>
      </c>
      <c r="C38" s="82" t="s">
        <v>142</v>
      </c>
      <c r="D38" s="83" t="s">
        <v>143</v>
      </c>
      <c r="E38" s="83" t="s">
        <v>144</v>
      </c>
      <c r="F38" s="115" t="n">
        <v>501317.09</v>
      </c>
      <c r="G38" s="115" t="n">
        <v>282082.47</v>
      </c>
      <c r="H38" s="116" t="n">
        <v>50.405864000298</v>
      </c>
      <c r="I38" s="116" t="n">
        <v>19.018539959927</v>
      </c>
      <c r="J38" s="86" t="s">
        <v>67</v>
      </c>
      <c r="K38" s="86" t="s">
        <v>145</v>
      </c>
      <c r="L38" s="87" t="s">
        <v>146</v>
      </c>
      <c r="M38" s="88" t="s">
        <v>147</v>
      </c>
      <c r="N38" s="88" t="s">
        <v>63</v>
      </c>
      <c r="O38" s="89" t="n">
        <v>75</v>
      </c>
      <c r="P38" s="90" t="n">
        <v>33</v>
      </c>
      <c r="Q38" s="90" t="n">
        <v>2</v>
      </c>
      <c r="R38" s="91" t="s">
        <v>43</v>
      </c>
      <c r="S38" s="91" t="s">
        <v>44</v>
      </c>
      <c r="T38" s="91" t="s">
        <v>43</v>
      </c>
      <c r="U38" s="91" t="s">
        <v>44</v>
      </c>
      <c r="V38" s="91" t="s">
        <v>43</v>
      </c>
      <c r="W38" s="91" t="s">
        <v>43</v>
      </c>
      <c r="X38" s="91" t="s">
        <v>43</v>
      </c>
      <c r="Y38" s="91" t="s">
        <v>43</v>
      </c>
      <c r="Z38" s="91" t="s">
        <v>44</v>
      </c>
      <c r="AA38" s="91" t="s">
        <v>43</v>
      </c>
      <c r="AB38" s="91" t="s">
        <v>43</v>
      </c>
      <c r="AC38" s="83" t="s">
        <v>148</v>
      </c>
      <c r="AD38" s="92" t="n">
        <v>885665020</v>
      </c>
      <c r="AE38" s="93" t="s">
        <v>149</v>
      </c>
      <c r="AF38" s="94" t="s">
        <v>44</v>
      </c>
      <c r="AG38" s="1"/>
    </row>
    <row r="39" customFormat="false" ht="34.5" hidden="false" customHeight="true" outlineLevel="0" collapsed="false">
      <c r="A39" s="1"/>
      <c r="B39" s="54" t="n">
        <f aca="false">B38+1</f>
        <v>33</v>
      </c>
      <c r="C39" s="55" t="s">
        <v>142</v>
      </c>
      <c r="D39" s="56" t="s">
        <v>150</v>
      </c>
      <c r="E39" s="56" t="s">
        <v>151</v>
      </c>
      <c r="F39" s="57" t="n">
        <v>501023.31</v>
      </c>
      <c r="G39" s="57" t="n">
        <v>281888.99</v>
      </c>
      <c r="H39" s="58" t="n">
        <v>50.404124015947</v>
      </c>
      <c r="I39" s="58" t="n">
        <v>19.014404051135</v>
      </c>
      <c r="J39" s="59" t="s">
        <v>67</v>
      </c>
      <c r="K39" s="59" t="s">
        <v>145</v>
      </c>
      <c r="L39" s="60" t="s">
        <v>146</v>
      </c>
      <c r="M39" s="61" t="s">
        <v>73</v>
      </c>
      <c r="N39" s="61" t="s">
        <v>63</v>
      </c>
      <c r="O39" s="97" t="n">
        <v>70</v>
      </c>
      <c r="P39" s="98" t="n">
        <v>13</v>
      </c>
      <c r="Q39" s="98" t="n">
        <v>3</v>
      </c>
      <c r="R39" s="63" t="s">
        <v>43</v>
      </c>
      <c r="S39" s="63" t="s">
        <v>44</v>
      </c>
      <c r="T39" s="63" t="s">
        <v>43</v>
      </c>
      <c r="U39" s="63" t="s">
        <v>44</v>
      </c>
      <c r="V39" s="63" t="s">
        <v>43</v>
      </c>
      <c r="W39" s="63" t="s">
        <v>43</v>
      </c>
      <c r="X39" s="63" t="s">
        <v>43</v>
      </c>
      <c r="Y39" s="63" t="s">
        <v>43</v>
      </c>
      <c r="Z39" s="63" t="s">
        <v>44</v>
      </c>
      <c r="AA39" s="63" t="s">
        <v>43</v>
      </c>
      <c r="AB39" s="63" t="s">
        <v>43</v>
      </c>
      <c r="AC39" s="56" t="s">
        <v>148</v>
      </c>
      <c r="AD39" s="64" t="n">
        <v>885665020</v>
      </c>
      <c r="AE39" s="65" t="s">
        <v>149</v>
      </c>
      <c r="AF39" s="66" t="s">
        <v>44</v>
      </c>
      <c r="AG39" s="1"/>
    </row>
    <row r="40" customFormat="false" ht="34.5" hidden="false" customHeight="true" outlineLevel="0" collapsed="false">
      <c r="A40" s="1"/>
      <c r="B40" s="54" t="n">
        <f aca="false">B39+1</f>
        <v>34</v>
      </c>
      <c r="C40" s="55" t="s">
        <v>142</v>
      </c>
      <c r="D40" s="56" t="s">
        <v>152</v>
      </c>
      <c r="E40" s="56" t="s">
        <v>153</v>
      </c>
      <c r="F40" s="57" t="n">
        <v>481912.9</v>
      </c>
      <c r="G40" s="57" t="n">
        <v>278333.17</v>
      </c>
      <c r="H40" s="58" t="n">
        <v>50.371857972496</v>
      </c>
      <c r="I40" s="58" t="n">
        <v>18.745579597159</v>
      </c>
      <c r="J40" s="59" t="s">
        <v>67</v>
      </c>
      <c r="K40" s="59" t="s">
        <v>154</v>
      </c>
      <c r="L40" s="60" t="s">
        <v>155</v>
      </c>
      <c r="M40" s="61" t="s">
        <v>147</v>
      </c>
      <c r="N40" s="61" t="s">
        <v>63</v>
      </c>
      <c r="O40" s="97" t="n">
        <v>169</v>
      </c>
      <c r="P40" s="98" t="n">
        <v>81</v>
      </c>
      <c r="Q40" s="98" t="n">
        <v>2</v>
      </c>
      <c r="R40" s="63" t="s">
        <v>43</v>
      </c>
      <c r="S40" s="63" t="s">
        <v>44</v>
      </c>
      <c r="T40" s="63" t="s">
        <v>44</v>
      </c>
      <c r="U40" s="63" t="s">
        <v>44</v>
      </c>
      <c r="V40" s="63" t="s">
        <v>44</v>
      </c>
      <c r="W40" s="63" t="s">
        <v>44</v>
      </c>
      <c r="X40" s="63" t="s">
        <v>44</v>
      </c>
      <c r="Y40" s="63" t="s">
        <v>44</v>
      </c>
      <c r="Z40" s="63" t="s">
        <v>44</v>
      </c>
      <c r="AA40" s="63" t="s">
        <v>43</v>
      </c>
      <c r="AB40" s="63" t="s">
        <v>156</v>
      </c>
      <c r="AC40" s="56" t="s">
        <v>45</v>
      </c>
      <c r="AD40" s="117" t="n">
        <v>801167536</v>
      </c>
      <c r="AE40" s="65" t="s">
        <v>157</v>
      </c>
      <c r="AF40" s="66" t="s">
        <v>44</v>
      </c>
      <c r="AG40" s="1"/>
    </row>
    <row r="41" customFormat="false" ht="34.5" hidden="false" customHeight="true" outlineLevel="0" collapsed="false">
      <c r="A41" s="1"/>
      <c r="B41" s="54" t="n">
        <f aca="false">B40+1</f>
        <v>35</v>
      </c>
      <c r="C41" s="55" t="s">
        <v>142</v>
      </c>
      <c r="D41" s="56" t="s">
        <v>152</v>
      </c>
      <c r="E41" s="56" t="s">
        <v>158</v>
      </c>
      <c r="F41" s="57" t="n">
        <v>481423.95</v>
      </c>
      <c r="G41" s="57" t="n">
        <v>278132.35</v>
      </c>
      <c r="H41" s="58" t="n">
        <v>50.370036132219</v>
      </c>
      <c r="I41" s="58" t="n">
        <v>18.738711827002</v>
      </c>
      <c r="J41" s="59" t="s">
        <v>67</v>
      </c>
      <c r="K41" s="59" t="s">
        <v>154</v>
      </c>
      <c r="L41" s="60" t="s">
        <v>155</v>
      </c>
      <c r="M41" s="61" t="s">
        <v>73</v>
      </c>
      <c r="N41" s="61" t="s">
        <v>63</v>
      </c>
      <c r="O41" s="97" t="n">
        <v>128</v>
      </c>
      <c r="P41" s="98" t="n">
        <v>54</v>
      </c>
      <c r="Q41" s="98" t="n">
        <v>9</v>
      </c>
      <c r="R41" s="63" t="s">
        <v>43</v>
      </c>
      <c r="S41" s="63" t="s">
        <v>44</v>
      </c>
      <c r="T41" s="63" t="s">
        <v>44</v>
      </c>
      <c r="U41" s="63" t="s">
        <v>44</v>
      </c>
      <c r="V41" s="63" t="s">
        <v>44</v>
      </c>
      <c r="W41" s="63" t="s">
        <v>44</v>
      </c>
      <c r="X41" s="63" t="s">
        <v>44</v>
      </c>
      <c r="Y41" s="63" t="s">
        <v>43</v>
      </c>
      <c r="Z41" s="63" t="s">
        <v>44</v>
      </c>
      <c r="AA41" s="63" t="s">
        <v>43</v>
      </c>
      <c r="AB41" s="63" t="s">
        <v>156</v>
      </c>
      <c r="AC41" s="56" t="s">
        <v>45</v>
      </c>
      <c r="AD41" s="117" t="n">
        <v>801167536</v>
      </c>
      <c r="AE41" s="65" t="s">
        <v>157</v>
      </c>
      <c r="AF41" s="66" t="s">
        <v>44</v>
      </c>
      <c r="AG41" s="1"/>
    </row>
    <row r="42" customFormat="false" ht="34.5" hidden="false" customHeight="true" outlineLevel="0" collapsed="false">
      <c r="A42" s="1"/>
      <c r="B42" s="54" t="n">
        <f aca="false">B41+1</f>
        <v>36</v>
      </c>
      <c r="C42" s="55" t="s">
        <v>142</v>
      </c>
      <c r="D42" s="56" t="s">
        <v>159</v>
      </c>
      <c r="E42" s="56" t="s">
        <v>160</v>
      </c>
      <c r="F42" s="57" t="n">
        <v>478705.34</v>
      </c>
      <c r="G42" s="57" t="n">
        <v>258955.78</v>
      </c>
      <c r="H42" s="58" t="n">
        <v>50.197427894559</v>
      </c>
      <c r="I42" s="58" t="n">
        <v>18.701553506083</v>
      </c>
      <c r="J42" s="59" t="s">
        <v>67</v>
      </c>
      <c r="K42" s="59" t="s">
        <v>161</v>
      </c>
      <c r="L42" s="60" t="s">
        <v>162</v>
      </c>
      <c r="M42" s="61" t="s">
        <v>147</v>
      </c>
      <c r="N42" s="61" t="s">
        <v>63</v>
      </c>
      <c r="O42" s="62" t="n">
        <v>63</v>
      </c>
      <c r="P42" s="56" t="n">
        <v>14</v>
      </c>
      <c r="Q42" s="98" t="n">
        <v>2</v>
      </c>
      <c r="R42" s="63" t="s">
        <v>43</v>
      </c>
      <c r="S42" s="63" t="s">
        <v>44</v>
      </c>
      <c r="T42" s="63" t="s">
        <v>43</v>
      </c>
      <c r="U42" s="63" t="s">
        <v>44</v>
      </c>
      <c r="V42" s="63" t="s">
        <v>43</v>
      </c>
      <c r="W42" s="63" t="s">
        <v>43</v>
      </c>
      <c r="X42" s="63" t="s">
        <v>43</v>
      </c>
      <c r="Y42" s="63" t="s">
        <v>43</v>
      </c>
      <c r="Z42" s="63" t="s">
        <v>44</v>
      </c>
      <c r="AA42" s="63" t="s">
        <v>43</v>
      </c>
      <c r="AB42" s="63" t="s">
        <v>43</v>
      </c>
      <c r="AC42" s="56" t="s">
        <v>163</v>
      </c>
      <c r="AD42" s="64" t="n">
        <v>797609190</v>
      </c>
      <c r="AE42" s="65" t="s">
        <v>164</v>
      </c>
      <c r="AF42" s="66" t="s">
        <v>44</v>
      </c>
      <c r="AG42" s="1"/>
    </row>
    <row r="43" customFormat="false" ht="34.5" hidden="false" customHeight="true" outlineLevel="0" collapsed="false">
      <c r="A43" s="1"/>
      <c r="B43" s="54" t="n">
        <f aca="false">B42+1</f>
        <v>37</v>
      </c>
      <c r="C43" s="55" t="s">
        <v>142</v>
      </c>
      <c r="D43" s="56" t="s">
        <v>159</v>
      </c>
      <c r="E43" s="56" t="s">
        <v>165</v>
      </c>
      <c r="F43" s="57" t="n">
        <v>478799</v>
      </c>
      <c r="G43" s="57" t="n">
        <v>258717.13</v>
      </c>
      <c r="H43" s="58" t="n">
        <v>50.19528428567</v>
      </c>
      <c r="I43" s="58" t="n">
        <v>18.702879465168</v>
      </c>
      <c r="J43" s="59" t="s">
        <v>67</v>
      </c>
      <c r="K43" s="59" t="s">
        <v>161</v>
      </c>
      <c r="L43" s="60" t="s">
        <v>162</v>
      </c>
      <c r="M43" s="61" t="s">
        <v>73</v>
      </c>
      <c r="N43" s="61" t="s">
        <v>63</v>
      </c>
      <c r="O43" s="62" t="n">
        <v>63</v>
      </c>
      <c r="P43" s="56" t="n">
        <v>14</v>
      </c>
      <c r="Q43" s="98" t="n">
        <v>2</v>
      </c>
      <c r="R43" s="63" t="s">
        <v>43</v>
      </c>
      <c r="S43" s="63" t="s">
        <v>44</v>
      </c>
      <c r="T43" s="63" t="s">
        <v>43</v>
      </c>
      <c r="U43" s="63" t="s">
        <v>44</v>
      </c>
      <c r="V43" s="63" t="s">
        <v>43</v>
      </c>
      <c r="W43" s="63" t="s">
        <v>43</v>
      </c>
      <c r="X43" s="63" t="s">
        <v>43</v>
      </c>
      <c r="Y43" s="63" t="s">
        <v>43</v>
      </c>
      <c r="Z43" s="63" t="s">
        <v>44</v>
      </c>
      <c r="AA43" s="63" t="s">
        <v>43</v>
      </c>
      <c r="AB43" s="63" t="s">
        <v>43</v>
      </c>
      <c r="AC43" s="56" t="s">
        <v>163</v>
      </c>
      <c r="AD43" s="64" t="n">
        <v>797609190</v>
      </c>
      <c r="AE43" s="65" t="s">
        <v>164</v>
      </c>
      <c r="AF43" s="66" t="s">
        <v>44</v>
      </c>
      <c r="AG43" s="1"/>
    </row>
    <row r="44" customFormat="false" ht="34.5" hidden="false" customHeight="true" outlineLevel="0" collapsed="false">
      <c r="A44" s="1"/>
      <c r="B44" s="54" t="n">
        <f aca="false">B43+1</f>
        <v>38</v>
      </c>
      <c r="C44" s="55" t="s">
        <v>142</v>
      </c>
      <c r="D44" s="56" t="s">
        <v>166</v>
      </c>
      <c r="E44" s="56" t="s">
        <v>167</v>
      </c>
      <c r="F44" s="57" t="n">
        <v>475897.84</v>
      </c>
      <c r="G44" s="57" t="n">
        <v>245456.45</v>
      </c>
      <c r="H44" s="58" t="n">
        <v>50.075874992576</v>
      </c>
      <c r="I44" s="58" t="n">
        <v>18.663060826632</v>
      </c>
      <c r="J44" s="59" t="s">
        <v>67</v>
      </c>
      <c r="K44" s="59" t="s">
        <v>161</v>
      </c>
      <c r="L44" s="60" t="s">
        <v>168</v>
      </c>
      <c r="M44" s="61" t="s">
        <v>147</v>
      </c>
      <c r="N44" s="61" t="s">
        <v>63</v>
      </c>
      <c r="O44" s="97" t="n">
        <v>64</v>
      </c>
      <c r="P44" s="98" t="n">
        <v>35</v>
      </c>
      <c r="Q44" s="56" t="n">
        <v>0</v>
      </c>
      <c r="R44" s="63" t="s">
        <v>43</v>
      </c>
      <c r="S44" s="63" t="s">
        <v>44</v>
      </c>
      <c r="T44" s="63" t="s">
        <v>44</v>
      </c>
      <c r="U44" s="63" t="s">
        <v>44</v>
      </c>
      <c r="V44" s="63" t="s">
        <v>44</v>
      </c>
      <c r="W44" s="63" t="s">
        <v>44</v>
      </c>
      <c r="X44" s="63" t="s">
        <v>44</v>
      </c>
      <c r="Y44" s="63" t="s">
        <v>43</v>
      </c>
      <c r="Z44" s="63" t="s">
        <v>44</v>
      </c>
      <c r="AA44" s="63" t="s">
        <v>43</v>
      </c>
      <c r="AB44" s="63" t="s">
        <v>156</v>
      </c>
      <c r="AC44" s="56" t="s">
        <v>140</v>
      </c>
      <c r="AD44" s="64" t="s">
        <v>141</v>
      </c>
      <c r="AE44" s="65" t="s">
        <v>169</v>
      </c>
      <c r="AF44" s="66" t="s">
        <v>44</v>
      </c>
      <c r="AG44" s="1"/>
    </row>
    <row r="45" customFormat="false" ht="34.5" hidden="false" customHeight="true" outlineLevel="0" collapsed="false">
      <c r="A45" s="1"/>
      <c r="B45" s="54" t="n">
        <f aca="false">B44+1</f>
        <v>39</v>
      </c>
      <c r="C45" s="55" t="s">
        <v>142</v>
      </c>
      <c r="D45" s="56" t="s">
        <v>166</v>
      </c>
      <c r="E45" s="56" t="s">
        <v>170</v>
      </c>
      <c r="F45" s="57" t="n">
        <v>475957.63</v>
      </c>
      <c r="G45" s="57" t="n">
        <v>245232.61</v>
      </c>
      <c r="H45" s="58" t="n">
        <v>50.07386364292</v>
      </c>
      <c r="I45" s="58" t="n">
        <v>18.663910729601</v>
      </c>
      <c r="J45" s="59" t="s">
        <v>67</v>
      </c>
      <c r="K45" s="59" t="s">
        <v>161</v>
      </c>
      <c r="L45" s="60" t="s">
        <v>171</v>
      </c>
      <c r="M45" s="61" t="s">
        <v>73</v>
      </c>
      <c r="N45" s="61" t="s">
        <v>63</v>
      </c>
      <c r="O45" s="97" t="n">
        <v>96</v>
      </c>
      <c r="P45" s="98" t="n">
        <v>18</v>
      </c>
      <c r="Q45" s="56" t="n">
        <v>0</v>
      </c>
      <c r="R45" s="63" t="s">
        <v>43</v>
      </c>
      <c r="S45" s="63" t="s">
        <v>44</v>
      </c>
      <c r="T45" s="63" t="s">
        <v>44</v>
      </c>
      <c r="U45" s="63" t="s">
        <v>44</v>
      </c>
      <c r="V45" s="63" t="s">
        <v>44</v>
      </c>
      <c r="W45" s="63" t="s">
        <v>44</v>
      </c>
      <c r="X45" s="63" t="s">
        <v>44</v>
      </c>
      <c r="Y45" s="63" t="s">
        <v>43</v>
      </c>
      <c r="Z45" s="63" t="s">
        <v>44</v>
      </c>
      <c r="AA45" s="63" t="s">
        <v>43</v>
      </c>
      <c r="AB45" s="63" t="s">
        <v>156</v>
      </c>
      <c r="AC45" s="83" t="s">
        <v>98</v>
      </c>
      <c r="AD45" s="118" t="n">
        <v>801114747</v>
      </c>
      <c r="AE45" s="56" t="s">
        <v>99</v>
      </c>
      <c r="AF45" s="119" t="s">
        <v>44</v>
      </c>
      <c r="AG45" s="1"/>
    </row>
    <row r="46" customFormat="false" ht="34.5" hidden="false" customHeight="true" outlineLevel="0" collapsed="false">
      <c r="A46" s="1"/>
      <c r="B46" s="54" t="n">
        <f aca="false">B45+1</f>
        <v>40</v>
      </c>
      <c r="C46" s="55" t="s">
        <v>142</v>
      </c>
      <c r="D46" s="56" t="s">
        <v>172</v>
      </c>
      <c r="E46" s="56" t="s">
        <v>173</v>
      </c>
      <c r="F46" s="57" t="n">
        <v>465129.01</v>
      </c>
      <c r="G46" s="57" t="n">
        <v>232395.8</v>
      </c>
      <c r="H46" s="58" t="n">
        <v>49.957841594324</v>
      </c>
      <c r="I46" s="58" t="n">
        <v>18.513708858088</v>
      </c>
      <c r="J46" s="59" t="s">
        <v>67</v>
      </c>
      <c r="K46" s="59" t="s">
        <v>161</v>
      </c>
      <c r="L46" s="60" t="s">
        <v>174</v>
      </c>
      <c r="M46" s="61" t="s">
        <v>147</v>
      </c>
      <c r="N46" s="61" t="s">
        <v>63</v>
      </c>
      <c r="O46" s="97" t="n">
        <v>161</v>
      </c>
      <c r="P46" s="98" t="n">
        <v>21</v>
      </c>
      <c r="Q46" s="98" t="n">
        <v>6</v>
      </c>
      <c r="R46" s="63" t="s">
        <v>43</v>
      </c>
      <c r="S46" s="63" t="s">
        <v>44</v>
      </c>
      <c r="T46" s="63" t="s">
        <v>44</v>
      </c>
      <c r="U46" s="63" t="s">
        <v>44</v>
      </c>
      <c r="V46" s="63" t="s">
        <v>44</v>
      </c>
      <c r="W46" s="63" t="s">
        <v>44</v>
      </c>
      <c r="X46" s="63" t="s">
        <v>44</v>
      </c>
      <c r="Y46" s="63" t="s">
        <v>44</v>
      </c>
      <c r="Z46" s="63" t="s">
        <v>44</v>
      </c>
      <c r="AA46" s="63" t="s">
        <v>43</v>
      </c>
      <c r="AB46" s="63" t="s">
        <v>156</v>
      </c>
      <c r="AC46" s="83" t="s">
        <v>98</v>
      </c>
      <c r="AD46" s="117" t="n">
        <v>801114747</v>
      </c>
      <c r="AE46" s="56" t="s">
        <v>99</v>
      </c>
      <c r="AF46" s="119" t="s">
        <v>44</v>
      </c>
      <c r="AG46" s="1"/>
    </row>
    <row r="47" customFormat="false" ht="34.5" hidden="false" customHeight="true" outlineLevel="0" collapsed="false">
      <c r="A47" s="1"/>
      <c r="B47" s="54" t="n">
        <f aca="false">B46+1</f>
        <v>41</v>
      </c>
      <c r="C47" s="55" t="s">
        <v>142</v>
      </c>
      <c r="D47" s="56" t="s">
        <v>175</v>
      </c>
      <c r="E47" s="56" t="s">
        <v>176</v>
      </c>
      <c r="F47" s="57" t="n">
        <v>456593.28</v>
      </c>
      <c r="G47" s="57" t="n">
        <v>284450.07</v>
      </c>
      <c r="H47" s="58" t="n">
        <v>50.425559054452</v>
      </c>
      <c r="I47" s="58" t="n">
        <v>18.388731645391</v>
      </c>
      <c r="J47" s="59" t="s">
        <v>67</v>
      </c>
      <c r="K47" s="59" t="s">
        <v>177</v>
      </c>
      <c r="L47" s="60" t="s">
        <v>178</v>
      </c>
      <c r="M47" s="61" t="s">
        <v>179</v>
      </c>
      <c r="N47" s="61" t="s">
        <v>63</v>
      </c>
      <c r="O47" s="97" t="n">
        <v>59</v>
      </c>
      <c r="P47" s="56" t="n">
        <v>17</v>
      </c>
      <c r="Q47" s="98" t="n">
        <v>1</v>
      </c>
      <c r="R47" s="63" t="s">
        <v>43</v>
      </c>
      <c r="S47" s="63" t="s">
        <v>44</v>
      </c>
      <c r="T47" s="56" t="s">
        <v>43</v>
      </c>
      <c r="U47" s="112" t="s">
        <v>44</v>
      </c>
      <c r="V47" s="112" t="s">
        <v>43</v>
      </c>
      <c r="W47" s="112" t="s">
        <v>43</v>
      </c>
      <c r="X47" s="112" t="s">
        <v>44</v>
      </c>
      <c r="Y47" s="112" t="s">
        <v>43</v>
      </c>
      <c r="Z47" s="112" t="s">
        <v>44</v>
      </c>
      <c r="AA47" s="112" t="s">
        <v>43</v>
      </c>
      <c r="AB47" s="112" t="s">
        <v>43</v>
      </c>
      <c r="AC47" s="56" t="s">
        <v>180</v>
      </c>
      <c r="AD47" s="56" t="s">
        <v>180</v>
      </c>
      <c r="AE47" s="56" t="s">
        <v>180</v>
      </c>
      <c r="AF47" s="120" t="s">
        <v>43</v>
      </c>
      <c r="AG47" s="1"/>
    </row>
    <row r="48" customFormat="false" ht="34.5" hidden="false" customHeight="true" outlineLevel="0" collapsed="false">
      <c r="A48" s="1"/>
      <c r="B48" s="54" t="n">
        <f aca="false">B47+1</f>
        <v>42</v>
      </c>
      <c r="C48" s="55" t="s">
        <v>142</v>
      </c>
      <c r="D48" s="56" t="s">
        <v>175</v>
      </c>
      <c r="E48" s="56" t="s">
        <v>181</v>
      </c>
      <c r="F48" s="57" t="n">
        <v>456941.48</v>
      </c>
      <c r="G48" s="57" t="n">
        <v>284230.2</v>
      </c>
      <c r="H48" s="58" t="n">
        <v>50.423606849846</v>
      </c>
      <c r="I48" s="58" t="n">
        <v>18.393660079989</v>
      </c>
      <c r="J48" s="59" t="s">
        <v>67</v>
      </c>
      <c r="K48" s="59" t="s">
        <v>177</v>
      </c>
      <c r="L48" s="60" t="s">
        <v>178</v>
      </c>
      <c r="M48" s="61" t="s">
        <v>182</v>
      </c>
      <c r="N48" s="61" t="s">
        <v>63</v>
      </c>
      <c r="O48" s="97" t="n">
        <v>59</v>
      </c>
      <c r="P48" s="98" t="n">
        <v>40</v>
      </c>
      <c r="Q48" s="98" t="n">
        <v>1</v>
      </c>
      <c r="R48" s="63" t="s">
        <v>43</v>
      </c>
      <c r="S48" s="63" t="s">
        <v>44</v>
      </c>
      <c r="T48" s="56" t="s">
        <v>43</v>
      </c>
      <c r="U48" s="112" t="s">
        <v>44</v>
      </c>
      <c r="V48" s="112" t="s">
        <v>43</v>
      </c>
      <c r="W48" s="112" t="s">
        <v>43</v>
      </c>
      <c r="X48" s="112" t="s">
        <v>44</v>
      </c>
      <c r="Y48" s="112" t="s">
        <v>43</v>
      </c>
      <c r="Z48" s="112" t="s">
        <v>44</v>
      </c>
      <c r="AA48" s="112" t="s">
        <v>43</v>
      </c>
      <c r="AB48" s="112" t="s">
        <v>43</v>
      </c>
      <c r="AC48" s="56" t="s">
        <v>180</v>
      </c>
      <c r="AD48" s="56" t="s">
        <v>180</v>
      </c>
      <c r="AE48" s="56" t="s">
        <v>180</v>
      </c>
      <c r="AF48" s="120" t="s">
        <v>43</v>
      </c>
      <c r="AG48" s="1"/>
    </row>
    <row r="49" customFormat="false" ht="34.5" hidden="false" customHeight="true" outlineLevel="0" collapsed="false">
      <c r="A49" s="1"/>
      <c r="B49" s="54" t="n">
        <f aca="false">B48+1</f>
        <v>43</v>
      </c>
      <c r="C49" s="55" t="s">
        <v>142</v>
      </c>
      <c r="D49" s="56" t="s">
        <v>183</v>
      </c>
      <c r="E49" s="56" t="s">
        <v>184</v>
      </c>
      <c r="F49" s="57" t="n">
        <v>468096.74</v>
      </c>
      <c r="G49" s="57" t="n">
        <v>271383.42</v>
      </c>
      <c r="H49" s="58" t="n">
        <v>50.308750947786</v>
      </c>
      <c r="I49" s="58" t="n">
        <v>18.55182957556</v>
      </c>
      <c r="J49" s="59" t="s">
        <v>67</v>
      </c>
      <c r="K49" s="59" t="s">
        <v>177</v>
      </c>
      <c r="L49" s="60" t="s">
        <v>185</v>
      </c>
      <c r="M49" s="61" t="s">
        <v>182</v>
      </c>
      <c r="N49" s="61" t="s">
        <v>63</v>
      </c>
      <c r="O49" s="62" t="n">
        <v>90</v>
      </c>
      <c r="P49" s="56" t="n">
        <v>35</v>
      </c>
      <c r="Q49" s="98" t="n">
        <v>6</v>
      </c>
      <c r="R49" s="63" t="s">
        <v>43</v>
      </c>
      <c r="S49" s="63" t="s">
        <v>44</v>
      </c>
      <c r="T49" s="56" t="s">
        <v>44</v>
      </c>
      <c r="U49" s="112" t="s">
        <v>44</v>
      </c>
      <c r="V49" s="112" t="s">
        <v>44</v>
      </c>
      <c r="W49" s="112" t="s">
        <v>44</v>
      </c>
      <c r="X49" s="112" t="s">
        <v>44</v>
      </c>
      <c r="Y49" s="112" t="s">
        <v>43</v>
      </c>
      <c r="Z49" s="112" t="s">
        <v>44</v>
      </c>
      <c r="AA49" s="112" t="s">
        <v>43</v>
      </c>
      <c r="AB49" s="112" t="s">
        <v>156</v>
      </c>
      <c r="AC49" s="56" t="s">
        <v>140</v>
      </c>
      <c r="AD49" s="64" t="s">
        <v>141</v>
      </c>
      <c r="AE49" s="65" t="s">
        <v>169</v>
      </c>
      <c r="AF49" s="121" t="s">
        <v>44</v>
      </c>
      <c r="AG49" s="1"/>
    </row>
    <row r="50" customFormat="false" ht="34.5" hidden="false" customHeight="true" outlineLevel="0" collapsed="false">
      <c r="A50" s="1"/>
      <c r="B50" s="54" t="n">
        <f aca="false">B49+1</f>
        <v>44</v>
      </c>
      <c r="C50" s="55" t="s">
        <v>142</v>
      </c>
      <c r="D50" s="56" t="s">
        <v>183</v>
      </c>
      <c r="E50" s="56" t="s">
        <v>186</v>
      </c>
      <c r="F50" s="57" t="n">
        <v>467975.82</v>
      </c>
      <c r="G50" s="57" t="n">
        <v>271952.27</v>
      </c>
      <c r="H50" s="58" t="n">
        <v>50.313861757353</v>
      </c>
      <c r="I50" s="58" t="n">
        <v>18.550082684433</v>
      </c>
      <c r="J50" s="59" t="s">
        <v>67</v>
      </c>
      <c r="K50" s="59" t="s">
        <v>177</v>
      </c>
      <c r="L50" s="60" t="s">
        <v>185</v>
      </c>
      <c r="M50" s="61" t="s">
        <v>179</v>
      </c>
      <c r="N50" s="61" t="s">
        <v>63</v>
      </c>
      <c r="O50" s="97" t="n">
        <v>91</v>
      </c>
      <c r="P50" s="98" t="n">
        <v>30</v>
      </c>
      <c r="Q50" s="98" t="n">
        <v>7</v>
      </c>
      <c r="R50" s="63" t="s">
        <v>43</v>
      </c>
      <c r="S50" s="63" t="s">
        <v>44</v>
      </c>
      <c r="T50" s="56" t="s">
        <v>44</v>
      </c>
      <c r="U50" s="112" t="s">
        <v>44</v>
      </c>
      <c r="V50" s="112" t="s">
        <v>44</v>
      </c>
      <c r="W50" s="112" t="s">
        <v>44</v>
      </c>
      <c r="X50" s="112" t="s">
        <v>44</v>
      </c>
      <c r="Y50" s="112" t="s">
        <v>43</v>
      </c>
      <c r="Z50" s="112" t="s">
        <v>44</v>
      </c>
      <c r="AA50" s="112" t="s">
        <v>43</v>
      </c>
      <c r="AB50" s="112" t="s">
        <v>156</v>
      </c>
      <c r="AC50" s="56" t="s">
        <v>140</v>
      </c>
      <c r="AD50" s="64" t="s">
        <v>141</v>
      </c>
      <c r="AE50" s="65" t="s">
        <v>169</v>
      </c>
      <c r="AF50" s="121" t="s">
        <v>44</v>
      </c>
      <c r="AG50" s="1"/>
    </row>
    <row r="51" customFormat="false" ht="34.5" hidden="false" customHeight="true" outlineLevel="0" collapsed="false">
      <c r="A51" s="1"/>
      <c r="B51" s="54" t="n">
        <f aca="false">B50+1</f>
        <v>45</v>
      </c>
      <c r="C51" s="55" t="s">
        <v>142</v>
      </c>
      <c r="D51" s="56" t="s">
        <v>187</v>
      </c>
      <c r="E51" s="56" t="s">
        <v>188</v>
      </c>
      <c r="F51" s="57" t="n">
        <v>491766</v>
      </c>
      <c r="G51" s="57" t="n">
        <v>264904</v>
      </c>
      <c r="H51" s="58" t="n">
        <v>50.251266384479</v>
      </c>
      <c r="I51" s="58" t="n">
        <v>18.884469883065</v>
      </c>
      <c r="J51" s="59" t="s">
        <v>67</v>
      </c>
      <c r="K51" s="59" t="s">
        <v>177</v>
      </c>
      <c r="L51" s="60" t="s">
        <v>189</v>
      </c>
      <c r="M51" s="61" t="s">
        <v>182</v>
      </c>
      <c r="N51" s="61" t="s">
        <v>63</v>
      </c>
      <c r="O51" s="62" t="n">
        <v>99</v>
      </c>
      <c r="P51" s="98" t="n">
        <v>48</v>
      </c>
      <c r="Q51" s="56" t="n">
        <v>0</v>
      </c>
      <c r="R51" s="63" t="s">
        <v>43</v>
      </c>
      <c r="S51" s="63" t="s">
        <v>44</v>
      </c>
      <c r="T51" s="56" t="s">
        <v>44</v>
      </c>
      <c r="U51" s="112" t="s">
        <v>44</v>
      </c>
      <c r="V51" s="112" t="s">
        <v>44</v>
      </c>
      <c r="W51" s="112" t="s">
        <v>44</v>
      </c>
      <c r="X51" s="112" t="s">
        <v>44</v>
      </c>
      <c r="Y51" s="112" t="s">
        <v>44</v>
      </c>
      <c r="Z51" s="112" t="s">
        <v>44</v>
      </c>
      <c r="AA51" s="112" t="s">
        <v>43</v>
      </c>
      <c r="AB51" s="112" t="s">
        <v>43</v>
      </c>
      <c r="AC51" s="56" t="s">
        <v>190</v>
      </c>
      <c r="AD51" s="92" t="n">
        <v>797001244</v>
      </c>
      <c r="AE51" s="65" t="str">
        <f aca="false">HYPERLINK("mailto:3067@shellpl.pl","3067@shellpl.pl")</f>
        <v>3067@shellpl.pl</v>
      </c>
      <c r="AF51" s="121" t="s">
        <v>44</v>
      </c>
      <c r="AG51" s="122" t="s">
        <v>191</v>
      </c>
    </row>
    <row r="52" customFormat="false" ht="34.5" hidden="false" customHeight="true" outlineLevel="0" collapsed="false">
      <c r="A52" s="1"/>
      <c r="B52" s="54" t="n">
        <f aca="false">B51+1</f>
        <v>46</v>
      </c>
      <c r="C52" s="55" t="s">
        <v>142</v>
      </c>
      <c r="D52" s="56" t="s">
        <v>187</v>
      </c>
      <c r="E52" s="56" t="s">
        <v>192</v>
      </c>
      <c r="F52" s="57" t="n">
        <v>491413</v>
      </c>
      <c r="G52" s="57" t="n">
        <v>265028</v>
      </c>
      <c r="H52" s="58" t="n">
        <v>50.252376901963</v>
      </c>
      <c r="I52" s="58" t="n">
        <v>18.879514187213</v>
      </c>
      <c r="J52" s="59" t="s">
        <v>67</v>
      </c>
      <c r="K52" s="59" t="s">
        <v>177</v>
      </c>
      <c r="L52" s="60" t="s">
        <v>193</v>
      </c>
      <c r="M52" s="61" t="s">
        <v>179</v>
      </c>
      <c r="N52" s="61" t="s">
        <v>63</v>
      </c>
      <c r="O52" s="62" t="n">
        <v>70</v>
      </c>
      <c r="P52" s="98" t="n">
        <v>35</v>
      </c>
      <c r="Q52" s="56" t="n">
        <v>0</v>
      </c>
      <c r="R52" s="63" t="s">
        <v>43</v>
      </c>
      <c r="S52" s="63" t="s">
        <v>44</v>
      </c>
      <c r="T52" s="56" t="s">
        <v>44</v>
      </c>
      <c r="U52" s="112" t="s">
        <v>44</v>
      </c>
      <c r="V52" s="112" t="s">
        <v>44</v>
      </c>
      <c r="W52" s="112" t="s">
        <v>44</v>
      </c>
      <c r="X52" s="112" t="s">
        <v>44</v>
      </c>
      <c r="Y52" s="112" t="s">
        <v>43</v>
      </c>
      <c r="Z52" s="112" t="s">
        <v>44</v>
      </c>
      <c r="AA52" s="112" t="s">
        <v>43</v>
      </c>
      <c r="AB52" s="112" t="s">
        <v>43</v>
      </c>
      <c r="AC52" s="56" t="s">
        <v>190</v>
      </c>
      <c r="AD52" s="64" t="n">
        <v>797001244</v>
      </c>
      <c r="AE52" s="65" t="str">
        <f aca="false">HYPERLINK("mailto:3067@shellpl.pl","3067@shellpl.pl")</f>
        <v>3067@shellpl.pl</v>
      </c>
      <c r="AF52" s="121" t="s">
        <v>44</v>
      </c>
      <c r="AG52" s="122" t="s">
        <v>194</v>
      </c>
    </row>
    <row r="53" customFormat="false" ht="34.5" hidden="false" customHeight="true" outlineLevel="0" collapsed="false">
      <c r="A53" s="1"/>
      <c r="B53" s="54" t="n">
        <f aca="false">B52+1</f>
        <v>47</v>
      </c>
      <c r="C53" s="55" t="s">
        <v>195</v>
      </c>
      <c r="D53" s="56" t="s">
        <v>196</v>
      </c>
      <c r="E53" s="56" t="s">
        <v>197</v>
      </c>
      <c r="F53" s="57" t="n">
        <v>521097</v>
      </c>
      <c r="G53" s="57" t="n">
        <v>253513</v>
      </c>
      <c r="H53" s="58" t="n">
        <v>50.148469745333</v>
      </c>
      <c r="I53" s="58" t="n">
        <v>19.295374305681</v>
      </c>
      <c r="J53" s="59" t="s">
        <v>67</v>
      </c>
      <c r="K53" s="59" t="s">
        <v>177</v>
      </c>
      <c r="L53" s="60" t="s">
        <v>198</v>
      </c>
      <c r="M53" s="61" t="s">
        <v>179</v>
      </c>
      <c r="N53" s="61" t="s">
        <v>63</v>
      </c>
      <c r="O53" s="97" t="n">
        <v>50</v>
      </c>
      <c r="P53" s="98" t="n">
        <v>50</v>
      </c>
      <c r="Q53" s="56" t="n">
        <v>0</v>
      </c>
      <c r="R53" s="63" t="s">
        <v>43</v>
      </c>
      <c r="S53" s="63" t="s">
        <v>44</v>
      </c>
      <c r="T53" s="56" t="s">
        <v>44</v>
      </c>
      <c r="U53" s="56" t="s">
        <v>44</v>
      </c>
      <c r="V53" s="56" t="s">
        <v>44</v>
      </c>
      <c r="W53" s="56" t="s">
        <v>44</v>
      </c>
      <c r="X53" s="56" t="s">
        <v>44</v>
      </c>
      <c r="Y53" s="56" t="s">
        <v>44</v>
      </c>
      <c r="Z53" s="56" t="s">
        <v>44</v>
      </c>
      <c r="AA53" s="56" t="s">
        <v>199</v>
      </c>
      <c r="AB53" s="56" t="s">
        <v>200</v>
      </c>
      <c r="AC53" s="56" t="s">
        <v>45</v>
      </c>
      <c r="AD53" s="117" t="n">
        <v>801167536</v>
      </c>
      <c r="AE53" s="65" t="s">
        <v>157</v>
      </c>
      <c r="AF53" s="66" t="s">
        <v>44</v>
      </c>
      <c r="AG53" s="122" t="s">
        <v>201</v>
      </c>
    </row>
    <row r="54" customFormat="false" ht="34.5" hidden="false" customHeight="true" outlineLevel="0" collapsed="false">
      <c r="A54" s="1"/>
      <c r="B54" s="54" t="n">
        <f aca="false">B53+1</f>
        <v>48</v>
      </c>
      <c r="C54" s="55" t="s">
        <v>195</v>
      </c>
      <c r="D54" s="56" t="s">
        <v>196</v>
      </c>
      <c r="E54" s="56" t="s">
        <v>202</v>
      </c>
      <c r="F54" s="57" t="n">
        <v>521611</v>
      </c>
      <c r="G54" s="57" t="n">
        <v>253503</v>
      </c>
      <c r="H54" s="58" t="n">
        <v>50.148361257138</v>
      </c>
      <c r="I54" s="58" t="n">
        <v>19.302570030205</v>
      </c>
      <c r="J54" s="59" t="s">
        <v>67</v>
      </c>
      <c r="K54" s="59" t="s">
        <v>177</v>
      </c>
      <c r="L54" s="60" t="s">
        <v>198</v>
      </c>
      <c r="M54" s="61" t="s">
        <v>142</v>
      </c>
      <c r="N54" s="61" t="s">
        <v>63</v>
      </c>
      <c r="O54" s="97" t="n">
        <v>50</v>
      </c>
      <c r="P54" s="98" t="n">
        <v>30</v>
      </c>
      <c r="Q54" s="56" t="n">
        <v>0</v>
      </c>
      <c r="R54" s="63" t="s">
        <v>43</v>
      </c>
      <c r="S54" s="63" t="s">
        <v>44</v>
      </c>
      <c r="T54" s="56" t="s">
        <v>44</v>
      </c>
      <c r="U54" s="56" t="s">
        <v>44</v>
      </c>
      <c r="V54" s="56" t="s">
        <v>44</v>
      </c>
      <c r="W54" s="56" t="s">
        <v>44</v>
      </c>
      <c r="X54" s="56" t="s">
        <v>44</v>
      </c>
      <c r="Y54" s="56" t="s">
        <v>44</v>
      </c>
      <c r="Z54" s="56" t="s">
        <v>44</v>
      </c>
      <c r="AA54" s="56" t="s">
        <v>199</v>
      </c>
      <c r="AB54" s="56" t="s">
        <v>200</v>
      </c>
      <c r="AC54" s="56" t="s">
        <v>45</v>
      </c>
      <c r="AD54" s="117" t="n">
        <v>801167536</v>
      </c>
      <c r="AE54" s="65" t="s">
        <v>157</v>
      </c>
      <c r="AF54" s="66" t="s">
        <v>44</v>
      </c>
      <c r="AG54" s="122" t="s">
        <v>201</v>
      </c>
    </row>
    <row r="55" customFormat="false" ht="34.5" hidden="false" customHeight="true" outlineLevel="0" collapsed="false">
      <c r="A55" s="1"/>
      <c r="B55" s="54" t="n">
        <f aca="false">B54+1</f>
        <v>49</v>
      </c>
      <c r="C55" s="55" t="s">
        <v>142</v>
      </c>
      <c r="D55" s="112" t="s">
        <v>203</v>
      </c>
      <c r="E55" s="56" t="s">
        <v>204</v>
      </c>
      <c r="F55" s="57" t="n">
        <v>515541</v>
      </c>
      <c r="G55" s="57" t="n">
        <v>269546</v>
      </c>
      <c r="H55" s="58" t="n">
        <v>50.292879915267</v>
      </c>
      <c r="I55" s="58" t="n">
        <v>19.218243823632</v>
      </c>
      <c r="J55" s="59" t="s">
        <v>39</v>
      </c>
      <c r="K55" s="59" t="s">
        <v>205</v>
      </c>
      <c r="L55" s="123" t="s">
        <v>206</v>
      </c>
      <c r="M55" s="61" t="s">
        <v>207</v>
      </c>
      <c r="N55" s="61" t="s">
        <v>63</v>
      </c>
      <c r="O55" s="62" t="n">
        <v>22</v>
      </c>
      <c r="P55" s="112" t="n">
        <v>7</v>
      </c>
      <c r="Q55" s="56" t="n">
        <v>0</v>
      </c>
      <c r="R55" s="112" t="s">
        <v>43</v>
      </c>
      <c r="S55" s="63" t="s">
        <v>44</v>
      </c>
      <c r="T55" s="112" t="s">
        <v>44</v>
      </c>
      <c r="U55" s="112" t="s">
        <v>44</v>
      </c>
      <c r="V55" s="112" t="s">
        <v>44</v>
      </c>
      <c r="W55" s="112" t="s">
        <v>43</v>
      </c>
      <c r="X55" s="112" t="s">
        <v>44</v>
      </c>
      <c r="Y55" s="112" t="s">
        <v>43</v>
      </c>
      <c r="Z55" s="112" t="s">
        <v>44</v>
      </c>
      <c r="AA55" s="112" t="s">
        <v>43</v>
      </c>
      <c r="AB55" s="112" t="s">
        <v>43</v>
      </c>
      <c r="AC55" s="124" t="s">
        <v>208</v>
      </c>
      <c r="AD55" s="64" t="n">
        <v>323631783</v>
      </c>
      <c r="AE55" s="65" t="str">
        <f aca="false">HYPERLINK("mailto:3024@shellpl.pl","3024@shellpl.pl")</f>
        <v>3024@shellpl.pl</v>
      </c>
      <c r="AF55" s="121" t="s">
        <v>44</v>
      </c>
      <c r="AG55" s="1"/>
    </row>
    <row r="56" customFormat="false" ht="34.5" hidden="false" customHeight="true" outlineLevel="0" collapsed="false">
      <c r="A56" s="1"/>
      <c r="B56" s="54" t="n">
        <f aca="false">B55+1</f>
        <v>50</v>
      </c>
      <c r="C56" s="55" t="s">
        <v>142</v>
      </c>
      <c r="D56" s="112" t="s">
        <v>209</v>
      </c>
      <c r="E56" s="56" t="s">
        <v>210</v>
      </c>
      <c r="F56" s="57" t="n">
        <v>507731</v>
      </c>
      <c r="G56" s="57" t="n">
        <v>253372</v>
      </c>
      <c r="H56" s="58" t="n">
        <v>50.147526390356</v>
      </c>
      <c r="I56" s="58" t="n">
        <v>19.10823777237</v>
      </c>
      <c r="J56" s="59" t="s">
        <v>39</v>
      </c>
      <c r="K56" s="59" t="s">
        <v>205</v>
      </c>
      <c r="L56" s="123" t="s">
        <v>211</v>
      </c>
      <c r="M56" s="61" t="s">
        <v>207</v>
      </c>
      <c r="N56" s="61" t="s">
        <v>63</v>
      </c>
      <c r="O56" s="62" t="n">
        <v>15</v>
      </c>
      <c r="P56" s="112" t="n">
        <v>21</v>
      </c>
      <c r="Q56" s="56" t="n">
        <v>0</v>
      </c>
      <c r="R56" s="112" t="s">
        <v>43</v>
      </c>
      <c r="S56" s="63" t="s">
        <v>44</v>
      </c>
      <c r="T56" s="112" t="s">
        <v>44</v>
      </c>
      <c r="U56" s="112" t="s">
        <v>44</v>
      </c>
      <c r="V56" s="112" t="s">
        <v>44</v>
      </c>
      <c r="W56" s="112" t="s">
        <v>43</v>
      </c>
      <c r="X56" s="112" t="s">
        <v>43</v>
      </c>
      <c r="Y56" s="112" t="s">
        <v>43</v>
      </c>
      <c r="Z56" s="112" t="s">
        <v>44</v>
      </c>
      <c r="AA56" s="112" t="s">
        <v>43</v>
      </c>
      <c r="AB56" s="112" t="s">
        <v>43</v>
      </c>
      <c r="AC56" s="56" t="s">
        <v>45</v>
      </c>
      <c r="AD56" s="64" t="n">
        <v>242560295</v>
      </c>
      <c r="AE56" s="65" t="str">
        <f aca="false">HYPERLINK("mailto:s00295@sp.orlen.pl","s00295@sp.orlen.pl")</f>
        <v>s00295@sp.orlen.pl</v>
      </c>
      <c r="AF56" s="121" t="s">
        <v>44</v>
      </c>
      <c r="AG56" s="1"/>
    </row>
    <row r="57" customFormat="false" ht="34.5" hidden="false" customHeight="true" outlineLevel="0" collapsed="false">
      <c r="A57" s="1"/>
      <c r="B57" s="54" t="n">
        <f aca="false">B56+1</f>
        <v>51</v>
      </c>
      <c r="C57" s="55" t="s">
        <v>142</v>
      </c>
      <c r="D57" s="112" t="s">
        <v>203</v>
      </c>
      <c r="E57" s="56" t="s">
        <v>212</v>
      </c>
      <c r="F57" s="57" t="n">
        <v>513889</v>
      </c>
      <c r="G57" s="57" t="n">
        <v>266791</v>
      </c>
      <c r="H57" s="58" t="n">
        <v>50.268136442762</v>
      </c>
      <c r="I57" s="58" t="n">
        <v>19.194943521943</v>
      </c>
      <c r="J57" s="59" t="s">
        <v>39</v>
      </c>
      <c r="K57" s="59" t="s">
        <v>205</v>
      </c>
      <c r="L57" s="123" t="s">
        <v>213</v>
      </c>
      <c r="M57" s="61" t="s">
        <v>214</v>
      </c>
      <c r="N57" s="61" t="s">
        <v>63</v>
      </c>
      <c r="O57" s="62" t="n">
        <v>15</v>
      </c>
      <c r="P57" s="112" t="n">
        <v>8</v>
      </c>
      <c r="Q57" s="56" t="n">
        <v>0</v>
      </c>
      <c r="R57" s="112" t="s">
        <v>43</v>
      </c>
      <c r="S57" s="63" t="s">
        <v>44</v>
      </c>
      <c r="T57" s="56" t="s">
        <v>44</v>
      </c>
      <c r="U57" s="56" t="s">
        <v>44</v>
      </c>
      <c r="V57" s="56" t="s">
        <v>44</v>
      </c>
      <c r="W57" s="112" t="s">
        <v>43</v>
      </c>
      <c r="X57" s="56" t="s">
        <v>44</v>
      </c>
      <c r="Y57" s="112" t="s">
        <v>43</v>
      </c>
      <c r="Z57" s="56" t="s">
        <v>44</v>
      </c>
      <c r="AA57" s="112" t="s">
        <v>43</v>
      </c>
      <c r="AB57" s="112" t="s">
        <v>43</v>
      </c>
      <c r="AC57" s="83" t="s">
        <v>98</v>
      </c>
      <c r="AD57" s="117" t="n">
        <v>801114747</v>
      </c>
      <c r="AE57" s="56" t="s">
        <v>99</v>
      </c>
      <c r="AF57" s="121" t="s">
        <v>44</v>
      </c>
      <c r="AG57" s="1"/>
    </row>
    <row r="58" customFormat="false" ht="34.5" hidden="false" customHeight="true" outlineLevel="0" collapsed="false">
      <c r="A58" s="1"/>
      <c r="B58" s="54" t="n">
        <f aca="false">B57+1</f>
        <v>52</v>
      </c>
      <c r="C58" s="55" t="s">
        <v>142</v>
      </c>
      <c r="D58" s="112" t="s">
        <v>209</v>
      </c>
      <c r="E58" s="56" t="s">
        <v>210</v>
      </c>
      <c r="F58" s="57" t="n">
        <v>507485</v>
      </c>
      <c r="G58" s="57" t="n">
        <v>253111</v>
      </c>
      <c r="H58" s="58" t="n">
        <v>50.14518145967</v>
      </c>
      <c r="I58" s="58" t="n">
        <v>19.104788528075</v>
      </c>
      <c r="J58" s="59" t="s">
        <v>39</v>
      </c>
      <c r="K58" s="59" t="s">
        <v>205</v>
      </c>
      <c r="L58" s="123" t="s">
        <v>215</v>
      </c>
      <c r="M58" s="61" t="s">
        <v>214</v>
      </c>
      <c r="N58" s="61" t="s">
        <v>63</v>
      </c>
      <c r="O58" s="62" t="n">
        <v>16</v>
      </c>
      <c r="P58" s="112" t="n">
        <v>18</v>
      </c>
      <c r="Q58" s="56" t="n">
        <v>0</v>
      </c>
      <c r="R58" s="112" t="s">
        <v>43</v>
      </c>
      <c r="S58" s="63" t="s">
        <v>44</v>
      </c>
      <c r="T58" s="112" t="s">
        <v>44</v>
      </c>
      <c r="U58" s="112" t="s">
        <v>44</v>
      </c>
      <c r="V58" s="112" t="s">
        <v>44</v>
      </c>
      <c r="W58" s="112" t="s">
        <v>43</v>
      </c>
      <c r="X58" s="112" t="s">
        <v>44</v>
      </c>
      <c r="Y58" s="112" t="s">
        <v>43</v>
      </c>
      <c r="Z58" s="112" t="s">
        <v>44</v>
      </c>
      <c r="AA58" s="112" t="s">
        <v>43</v>
      </c>
      <c r="AB58" s="112" t="s">
        <v>43</v>
      </c>
      <c r="AC58" s="56" t="s">
        <v>216</v>
      </c>
      <c r="AD58" s="64" t="n">
        <v>323266920</v>
      </c>
      <c r="AE58" s="65" t="str">
        <f aca="false">HYPERLINK("mailto:stacja.gracjan@wp.pl","stacja.gracjan@wp.pl")</f>
        <v>stacja.gracjan@wp.pl</v>
      </c>
      <c r="AF58" s="121" t="s">
        <v>44</v>
      </c>
      <c r="AG58" s="1"/>
    </row>
    <row r="59" customFormat="false" ht="34.5" hidden="false" customHeight="true" outlineLevel="0" collapsed="false">
      <c r="A59" s="1"/>
      <c r="B59" s="54" t="n">
        <f aca="false">B58+1</f>
        <v>53</v>
      </c>
      <c r="C59" s="55" t="s">
        <v>142</v>
      </c>
      <c r="D59" s="56" t="s">
        <v>217</v>
      </c>
      <c r="E59" s="56" t="s">
        <v>218</v>
      </c>
      <c r="F59" s="125" t="n">
        <v>494256.57</v>
      </c>
      <c r="G59" s="125" t="n">
        <v>216115.29</v>
      </c>
      <c r="H59" s="126" t="n">
        <v>49.812358708867</v>
      </c>
      <c r="I59" s="126" t="n">
        <v>18.920145877986</v>
      </c>
      <c r="J59" s="59" t="s">
        <v>39</v>
      </c>
      <c r="K59" s="59" t="s">
        <v>205</v>
      </c>
      <c r="L59" s="60" t="s">
        <v>219</v>
      </c>
      <c r="M59" s="61" t="s">
        <v>207</v>
      </c>
      <c r="N59" s="61" t="s">
        <v>220</v>
      </c>
      <c r="O59" s="62" t="n">
        <v>50</v>
      </c>
      <c r="P59" s="56" t="n">
        <v>10</v>
      </c>
      <c r="Q59" s="56" t="n">
        <v>0</v>
      </c>
      <c r="R59" s="63" t="s">
        <v>43</v>
      </c>
      <c r="S59" s="63" t="s">
        <v>44</v>
      </c>
      <c r="T59" s="112" t="s">
        <v>44</v>
      </c>
      <c r="U59" s="63" t="s">
        <v>44</v>
      </c>
      <c r="V59" s="63" t="s">
        <v>44</v>
      </c>
      <c r="W59" s="63" t="s">
        <v>43</v>
      </c>
      <c r="X59" s="63" t="s">
        <v>44</v>
      </c>
      <c r="Y59" s="63" t="s">
        <v>43</v>
      </c>
      <c r="Z59" s="63" t="s">
        <v>44</v>
      </c>
      <c r="AA59" s="63" t="s">
        <v>43</v>
      </c>
      <c r="AB59" s="63" t="s">
        <v>43</v>
      </c>
      <c r="AC59" s="56" t="s">
        <v>221</v>
      </c>
      <c r="AD59" s="64" t="n">
        <v>603929942</v>
      </c>
      <c r="AE59" s="65" t="s">
        <v>221</v>
      </c>
      <c r="AF59" s="66" t="s">
        <v>44</v>
      </c>
      <c r="AG59" s="1"/>
    </row>
    <row r="60" customFormat="false" ht="34.5" hidden="false" customHeight="true" outlineLevel="0" collapsed="false">
      <c r="A60" s="1"/>
      <c r="B60" s="54" t="n">
        <f aca="false">B59+1</f>
        <v>54</v>
      </c>
      <c r="C60" s="55" t="s">
        <v>142</v>
      </c>
      <c r="D60" s="56" t="s">
        <v>222</v>
      </c>
      <c r="E60" s="56" t="s">
        <v>223</v>
      </c>
      <c r="F60" s="57" t="n">
        <v>491893</v>
      </c>
      <c r="G60" s="57" t="n">
        <v>215293</v>
      </c>
      <c r="H60" s="58" t="n">
        <v>49.804933237252</v>
      </c>
      <c r="I60" s="58" t="n">
        <v>18.887301077028</v>
      </c>
      <c r="J60" s="59" t="s">
        <v>39</v>
      </c>
      <c r="K60" s="59" t="s">
        <v>205</v>
      </c>
      <c r="L60" s="60" t="s">
        <v>224</v>
      </c>
      <c r="M60" s="61" t="s">
        <v>225</v>
      </c>
      <c r="N60" s="61" t="s">
        <v>226</v>
      </c>
      <c r="O60" s="62" t="n">
        <v>50</v>
      </c>
      <c r="P60" s="103" t="n">
        <v>6</v>
      </c>
      <c r="Q60" s="56" t="n">
        <v>0</v>
      </c>
      <c r="R60" s="99" t="s">
        <v>44</v>
      </c>
      <c r="S60" s="99" t="s">
        <v>44</v>
      </c>
      <c r="T60" s="99" t="s">
        <v>44</v>
      </c>
      <c r="U60" s="99" t="s">
        <v>44</v>
      </c>
      <c r="V60" s="99" t="s">
        <v>44</v>
      </c>
      <c r="W60" s="99" t="s">
        <v>43</v>
      </c>
      <c r="X60" s="99" t="s">
        <v>44</v>
      </c>
      <c r="Y60" s="99" t="s">
        <v>44</v>
      </c>
      <c r="Z60" s="99" t="s">
        <v>44</v>
      </c>
      <c r="AA60" s="99" t="s">
        <v>43</v>
      </c>
      <c r="AB60" s="99" t="s">
        <v>43</v>
      </c>
      <c r="AC60" s="124" t="s">
        <v>208</v>
      </c>
      <c r="AD60" s="64" t="n">
        <v>697909131</v>
      </c>
      <c r="AE60" s="65" t="str">
        <f aca="false">HYPERLINK("mailto:3619@shellpl.pl","3619@shellpl.pl")</f>
        <v>3619@shellpl.pl</v>
      </c>
      <c r="AF60" s="66" t="s">
        <v>44</v>
      </c>
      <c r="AG60" s="1"/>
    </row>
    <row r="61" customFormat="false" ht="34.5" hidden="false" customHeight="true" outlineLevel="0" collapsed="false">
      <c r="A61" s="1"/>
      <c r="B61" s="54" t="n">
        <f aca="false">B60+1</f>
        <v>55</v>
      </c>
      <c r="C61" s="55" t="s">
        <v>142</v>
      </c>
      <c r="D61" s="56" t="s">
        <v>227</v>
      </c>
      <c r="E61" s="56" t="s">
        <v>228</v>
      </c>
      <c r="F61" s="57" t="n">
        <v>487976</v>
      </c>
      <c r="G61" s="125" t="n">
        <v>214207</v>
      </c>
      <c r="H61" s="58" t="n">
        <v>49.795096724819</v>
      </c>
      <c r="I61" s="58" t="n">
        <v>18.832882998992</v>
      </c>
      <c r="J61" s="59" t="s">
        <v>39</v>
      </c>
      <c r="K61" s="59" t="s">
        <v>205</v>
      </c>
      <c r="L61" s="123" t="s">
        <v>229</v>
      </c>
      <c r="M61" s="61" t="s">
        <v>225</v>
      </c>
      <c r="N61" s="61" t="s">
        <v>63</v>
      </c>
      <c r="O61" s="62" t="n">
        <v>20</v>
      </c>
      <c r="P61" s="103" t="n">
        <v>20</v>
      </c>
      <c r="Q61" s="56" t="n">
        <v>0</v>
      </c>
      <c r="R61" s="99" t="s">
        <v>44</v>
      </c>
      <c r="S61" s="99" t="s">
        <v>44</v>
      </c>
      <c r="T61" s="99" t="s">
        <v>44</v>
      </c>
      <c r="U61" s="99" t="s">
        <v>44</v>
      </c>
      <c r="V61" s="99" t="s">
        <v>44</v>
      </c>
      <c r="W61" s="99" t="s">
        <v>43</v>
      </c>
      <c r="X61" s="99" t="s">
        <v>44</v>
      </c>
      <c r="Y61" s="99" t="s">
        <v>43</v>
      </c>
      <c r="Z61" s="99" t="s">
        <v>44</v>
      </c>
      <c r="AA61" s="99" t="s">
        <v>44</v>
      </c>
      <c r="AB61" s="99" t="s">
        <v>44</v>
      </c>
      <c r="AC61" s="56" t="s">
        <v>45</v>
      </c>
      <c r="AD61" s="64" t="n">
        <v>338530290</v>
      </c>
      <c r="AE61" s="65" t="str">
        <f aca="false">HYPERLINK("mailto:gastor25@wp.pl","gastor25@wp.pl")</f>
        <v>gastor25@wp.pl</v>
      </c>
      <c r="AF61" s="66" t="s">
        <v>44</v>
      </c>
      <c r="AG61" s="127"/>
    </row>
    <row r="62" customFormat="false" ht="34.5" hidden="false" customHeight="true" outlineLevel="0" collapsed="false">
      <c r="A62" s="1"/>
      <c r="B62" s="54" t="n">
        <f aca="false">B61+1</f>
        <v>56</v>
      </c>
      <c r="C62" s="55" t="s">
        <v>142</v>
      </c>
      <c r="D62" s="56" t="s">
        <v>230</v>
      </c>
      <c r="E62" s="56" t="s">
        <v>231</v>
      </c>
      <c r="F62" s="57" t="n">
        <v>478707</v>
      </c>
      <c r="G62" s="57" t="n">
        <v>210936</v>
      </c>
      <c r="H62" s="58" t="n">
        <v>49.76541024201</v>
      </c>
      <c r="I62" s="58" t="n">
        <v>18.704237306914</v>
      </c>
      <c r="J62" s="59" t="s">
        <v>39</v>
      </c>
      <c r="K62" s="59" t="s">
        <v>205</v>
      </c>
      <c r="L62" s="123" t="s">
        <v>232</v>
      </c>
      <c r="M62" s="61" t="s">
        <v>207</v>
      </c>
      <c r="N62" s="61" t="s">
        <v>63</v>
      </c>
      <c r="O62" s="62" t="n">
        <v>10</v>
      </c>
      <c r="P62" s="103" t="n">
        <v>35</v>
      </c>
      <c r="Q62" s="56" t="n">
        <v>0</v>
      </c>
      <c r="R62" s="63" t="s">
        <v>44</v>
      </c>
      <c r="S62" s="63" t="s">
        <v>44</v>
      </c>
      <c r="T62" s="63" t="s">
        <v>44</v>
      </c>
      <c r="U62" s="99" t="s">
        <v>44</v>
      </c>
      <c r="V62" s="99" t="s">
        <v>44</v>
      </c>
      <c r="W62" s="99" t="s">
        <v>233</v>
      </c>
      <c r="X62" s="99" t="s">
        <v>44</v>
      </c>
      <c r="Y62" s="99" t="s">
        <v>43</v>
      </c>
      <c r="Z62" s="99" t="s">
        <v>44</v>
      </c>
      <c r="AA62" s="99" t="s">
        <v>43</v>
      </c>
      <c r="AB62" s="99" t="s">
        <v>43</v>
      </c>
      <c r="AC62" s="83" t="s">
        <v>98</v>
      </c>
      <c r="AD62" s="117" t="n">
        <v>801114747</v>
      </c>
      <c r="AE62" s="56" t="s">
        <v>99</v>
      </c>
      <c r="AF62" s="66" t="s">
        <v>44</v>
      </c>
      <c r="AG62" s="127"/>
    </row>
    <row r="63" customFormat="false" ht="34.5" hidden="false" customHeight="true" outlineLevel="0" collapsed="false">
      <c r="A63" s="1"/>
      <c r="B63" s="54" t="n">
        <f aca="false">B62+1</f>
        <v>57</v>
      </c>
      <c r="C63" s="55" t="s">
        <v>142</v>
      </c>
      <c r="D63" s="56" t="s">
        <v>234</v>
      </c>
      <c r="E63" s="56" t="s">
        <v>235</v>
      </c>
      <c r="F63" s="57" t="n">
        <v>478266</v>
      </c>
      <c r="G63" s="57" t="n">
        <v>210891</v>
      </c>
      <c r="H63" s="58" t="n">
        <v>49.764989579653</v>
      </c>
      <c r="I63" s="58" t="n">
        <v>18.698114359398</v>
      </c>
      <c r="J63" s="59" t="s">
        <v>39</v>
      </c>
      <c r="K63" s="59" t="s">
        <v>205</v>
      </c>
      <c r="L63" s="123" t="s">
        <v>236</v>
      </c>
      <c r="M63" s="61" t="s">
        <v>225</v>
      </c>
      <c r="N63" s="61" t="s">
        <v>63</v>
      </c>
      <c r="O63" s="62" t="n">
        <v>10</v>
      </c>
      <c r="P63" s="103" t="n">
        <v>40</v>
      </c>
      <c r="Q63" s="56" t="n">
        <v>0</v>
      </c>
      <c r="R63" s="63" t="s">
        <v>44</v>
      </c>
      <c r="S63" s="63" t="s">
        <v>44</v>
      </c>
      <c r="T63" s="63" t="s">
        <v>44</v>
      </c>
      <c r="U63" s="99" t="s">
        <v>44</v>
      </c>
      <c r="V63" s="99" t="s">
        <v>44</v>
      </c>
      <c r="W63" s="99" t="s">
        <v>233</v>
      </c>
      <c r="X63" s="99" t="s">
        <v>44</v>
      </c>
      <c r="Y63" s="99" t="s">
        <v>43</v>
      </c>
      <c r="Z63" s="99" t="s">
        <v>44</v>
      </c>
      <c r="AA63" s="99" t="s">
        <v>43</v>
      </c>
      <c r="AB63" s="99" t="s">
        <v>43</v>
      </c>
      <c r="AC63" s="83" t="s">
        <v>98</v>
      </c>
      <c r="AD63" s="117" t="n">
        <v>801114747</v>
      </c>
      <c r="AE63" s="56" t="s">
        <v>99</v>
      </c>
      <c r="AF63" s="66" t="s">
        <v>44</v>
      </c>
      <c r="AG63" s="127"/>
    </row>
    <row r="64" customFormat="false" ht="34.5" hidden="false" customHeight="true" outlineLevel="0" collapsed="false">
      <c r="A64" s="1"/>
      <c r="B64" s="54" t="n">
        <f aca="false">B63+1</f>
        <v>58</v>
      </c>
      <c r="C64" s="55" t="s">
        <v>142</v>
      </c>
      <c r="D64" s="56" t="s">
        <v>207</v>
      </c>
      <c r="E64" s="56" t="s">
        <v>237</v>
      </c>
      <c r="F64" s="57" t="n">
        <v>475119</v>
      </c>
      <c r="G64" s="57" t="n">
        <v>211017</v>
      </c>
      <c r="H64" s="58" t="n">
        <v>49.766001065073</v>
      </c>
      <c r="I64" s="58" t="n">
        <v>18.654395201846</v>
      </c>
      <c r="J64" s="59" t="s">
        <v>39</v>
      </c>
      <c r="K64" s="59" t="s">
        <v>205</v>
      </c>
      <c r="L64" s="123" t="s">
        <v>238</v>
      </c>
      <c r="M64" s="61" t="s">
        <v>207</v>
      </c>
      <c r="N64" s="61" t="s">
        <v>63</v>
      </c>
      <c r="O64" s="62" t="n">
        <v>10</v>
      </c>
      <c r="P64" s="103" t="n">
        <v>18</v>
      </c>
      <c r="Q64" s="56" t="n">
        <v>0</v>
      </c>
      <c r="R64" s="99" t="s">
        <v>44</v>
      </c>
      <c r="S64" s="99" t="s">
        <v>44</v>
      </c>
      <c r="T64" s="99" t="s">
        <v>44</v>
      </c>
      <c r="U64" s="99" t="s">
        <v>44</v>
      </c>
      <c r="V64" s="99" t="s">
        <v>44</v>
      </c>
      <c r="W64" s="99" t="s">
        <v>43</v>
      </c>
      <c r="X64" s="99" t="s">
        <v>44</v>
      </c>
      <c r="Y64" s="99" t="s">
        <v>44</v>
      </c>
      <c r="Z64" s="99" t="s">
        <v>44</v>
      </c>
      <c r="AA64" s="99" t="s">
        <v>43</v>
      </c>
      <c r="AB64" s="99" t="s">
        <v>43</v>
      </c>
      <c r="AC64" s="56" t="s">
        <v>239</v>
      </c>
      <c r="AD64" s="64" t="n">
        <v>338512075</v>
      </c>
      <c r="AE64" s="65" t="str">
        <f aca="false">HYPERLINK("mailto:stacja30@arge.pl","stacja30@arge.pl")</f>
        <v>stacja30@arge.pl</v>
      </c>
      <c r="AF64" s="66" t="s">
        <v>44</v>
      </c>
      <c r="AG64" s="127"/>
    </row>
    <row r="65" customFormat="false" ht="34.5" hidden="false" customHeight="true" outlineLevel="0" collapsed="false">
      <c r="A65" s="1"/>
      <c r="B65" s="68" t="n">
        <f aca="false">B64+1</f>
        <v>59</v>
      </c>
      <c r="C65" s="69" t="s">
        <v>142</v>
      </c>
      <c r="D65" s="70" t="s">
        <v>207</v>
      </c>
      <c r="E65" s="70" t="s">
        <v>240</v>
      </c>
      <c r="F65" s="71" t="n">
        <v>474774</v>
      </c>
      <c r="G65" s="71" t="n">
        <v>211003</v>
      </c>
      <c r="H65" s="72" t="n">
        <v>49.765860715243</v>
      </c>
      <c r="I65" s="72" t="n">
        <v>18.649604046836</v>
      </c>
      <c r="J65" s="73" t="s">
        <v>39</v>
      </c>
      <c r="K65" s="73" t="s">
        <v>205</v>
      </c>
      <c r="L65" s="128" t="s">
        <v>241</v>
      </c>
      <c r="M65" s="75" t="s">
        <v>225</v>
      </c>
      <c r="N65" s="75" t="s">
        <v>63</v>
      </c>
      <c r="O65" s="76" t="n">
        <v>36</v>
      </c>
      <c r="P65" s="129" t="n">
        <v>38</v>
      </c>
      <c r="Q65" s="56" t="n">
        <v>0</v>
      </c>
      <c r="R65" s="130" t="s">
        <v>44</v>
      </c>
      <c r="S65" s="130" t="s">
        <v>44</v>
      </c>
      <c r="T65" s="130" t="s">
        <v>44</v>
      </c>
      <c r="U65" s="130" t="s">
        <v>44</v>
      </c>
      <c r="V65" s="130" t="s">
        <v>44</v>
      </c>
      <c r="W65" s="130" t="s">
        <v>233</v>
      </c>
      <c r="X65" s="130" t="s">
        <v>44</v>
      </c>
      <c r="Y65" s="130" t="s">
        <v>43</v>
      </c>
      <c r="Z65" s="130" t="s">
        <v>44</v>
      </c>
      <c r="AA65" s="130" t="s">
        <v>43</v>
      </c>
      <c r="AB65" s="130" t="s">
        <v>43</v>
      </c>
      <c r="AC65" s="70" t="s">
        <v>239</v>
      </c>
      <c r="AD65" s="78" t="n">
        <v>338514072</v>
      </c>
      <c r="AE65" s="79" t="str">
        <f aca="false">HYPERLINK("mailto:stacja29@arge.pl","stacja29@arge.pl")</f>
        <v>stacja29@arge.pl</v>
      </c>
      <c r="AF65" s="80" t="s">
        <v>44</v>
      </c>
      <c r="AG65" s="127"/>
    </row>
    <row r="66" customFormat="false" ht="34.5" hidden="false" customHeight="true" outlineLevel="0" collapsed="false">
      <c r="A66" s="1"/>
      <c r="B66" s="81" t="n">
        <f aca="false">B65+1</f>
        <v>60</v>
      </c>
      <c r="C66" s="82" t="s">
        <v>242</v>
      </c>
      <c r="D66" s="83" t="s">
        <v>243</v>
      </c>
      <c r="E66" s="43" t="s">
        <v>244</v>
      </c>
      <c r="F66" s="44" t="n">
        <v>627448.32</v>
      </c>
      <c r="G66" s="44" t="n">
        <v>353247.56</v>
      </c>
      <c r="H66" s="45" t="n">
        <v>51.031895617178</v>
      </c>
      <c r="I66" s="45" t="n">
        <v>20.818145272368</v>
      </c>
      <c r="J66" s="46" t="s">
        <v>39</v>
      </c>
      <c r="K66" s="46" t="s">
        <v>245</v>
      </c>
      <c r="L66" s="47" t="s">
        <v>246</v>
      </c>
      <c r="M66" s="48" t="s">
        <v>179</v>
      </c>
      <c r="N66" s="48" t="s">
        <v>63</v>
      </c>
      <c r="O66" s="49" t="n">
        <v>59</v>
      </c>
      <c r="P66" s="43" t="n">
        <v>15</v>
      </c>
      <c r="Q66" s="43" t="n">
        <v>0</v>
      </c>
      <c r="R66" s="50" t="s">
        <v>247</v>
      </c>
      <c r="S66" s="50" t="s">
        <v>44</v>
      </c>
      <c r="T66" s="43" t="s">
        <v>44</v>
      </c>
      <c r="U66" s="131" t="s">
        <v>44</v>
      </c>
      <c r="V66" s="131" t="s">
        <v>44</v>
      </c>
      <c r="W66" s="131" t="s">
        <v>44</v>
      </c>
      <c r="X66" s="131" t="s">
        <v>44</v>
      </c>
      <c r="Y66" s="131" t="s">
        <v>43</v>
      </c>
      <c r="Z66" s="131" t="s">
        <v>44</v>
      </c>
      <c r="AA66" s="131" t="s">
        <v>43</v>
      </c>
      <c r="AB66" s="131" t="s">
        <v>156</v>
      </c>
      <c r="AC66" s="43" t="s">
        <v>248</v>
      </c>
      <c r="AD66" s="51" t="n">
        <v>519076312</v>
      </c>
      <c r="AE66" s="52" t="str">
        <f aca="false">HYPERLINK("mailto:sp811@stacje.lotospaliwa.pl","sp811@stacje.lotospaliwa.pl")</f>
        <v>sp811@stacje.lotospaliwa.pl</v>
      </c>
      <c r="AF66" s="132" t="s">
        <v>249</v>
      </c>
      <c r="AG66" s="127"/>
    </row>
    <row r="67" customFormat="false" ht="34.5" hidden="false" customHeight="true" outlineLevel="0" collapsed="false">
      <c r="A67" s="1"/>
      <c r="B67" s="54" t="n">
        <f aca="false">B66+1</f>
        <v>61</v>
      </c>
      <c r="C67" s="55" t="s">
        <v>242</v>
      </c>
      <c r="D67" s="56" t="s">
        <v>250</v>
      </c>
      <c r="E67" s="56" t="s">
        <v>251</v>
      </c>
      <c r="F67" s="57" t="n">
        <v>622324.78</v>
      </c>
      <c r="G67" s="57" t="n">
        <v>346791.71</v>
      </c>
      <c r="H67" s="58" t="n">
        <v>50.974964968365</v>
      </c>
      <c r="I67" s="58" t="n">
        <v>20.742914209125</v>
      </c>
      <c r="J67" s="59" t="s">
        <v>39</v>
      </c>
      <c r="K67" s="59" t="s">
        <v>245</v>
      </c>
      <c r="L67" s="60" t="s">
        <v>252</v>
      </c>
      <c r="M67" s="61" t="s">
        <v>179</v>
      </c>
      <c r="N67" s="61" t="s">
        <v>63</v>
      </c>
      <c r="O67" s="62" t="n">
        <v>25</v>
      </c>
      <c r="P67" s="56" t="n">
        <v>10</v>
      </c>
      <c r="Q67" s="56" t="n">
        <v>4</v>
      </c>
      <c r="R67" s="99" t="s">
        <v>43</v>
      </c>
      <c r="S67" s="63" t="s">
        <v>44</v>
      </c>
      <c r="T67" s="56" t="s">
        <v>44</v>
      </c>
      <c r="U67" s="112" t="s">
        <v>44</v>
      </c>
      <c r="V67" s="112" t="s">
        <v>43</v>
      </c>
      <c r="W67" s="112" t="s">
        <v>44</v>
      </c>
      <c r="X67" s="112" t="s">
        <v>43</v>
      </c>
      <c r="Y67" s="112" t="s">
        <v>43</v>
      </c>
      <c r="Z67" s="112" t="s">
        <v>44</v>
      </c>
      <c r="AA67" s="112" t="s">
        <v>43</v>
      </c>
      <c r="AB67" s="112" t="s">
        <v>43</v>
      </c>
      <c r="AC67" s="56" t="s">
        <v>253</v>
      </c>
      <c r="AD67" s="64" t="n">
        <v>515009811</v>
      </c>
      <c r="AE67" s="112" t="s">
        <v>254</v>
      </c>
      <c r="AF67" s="132" t="s">
        <v>249</v>
      </c>
      <c r="AG67" s="127"/>
    </row>
    <row r="68" customFormat="false" ht="34.5" hidden="false" customHeight="true" outlineLevel="0" collapsed="false">
      <c r="A68" s="1"/>
      <c r="B68" s="54" t="n">
        <f aca="false">B67+1</f>
        <v>62</v>
      </c>
      <c r="C68" s="55" t="s">
        <v>242</v>
      </c>
      <c r="D68" s="56" t="s">
        <v>255</v>
      </c>
      <c r="E68" s="103" t="s">
        <v>256</v>
      </c>
      <c r="F68" s="57" t="n">
        <v>604395.52</v>
      </c>
      <c r="G68" s="57" t="n">
        <v>331542.15</v>
      </c>
      <c r="H68" s="58" t="n">
        <v>50.841367900763</v>
      </c>
      <c r="I68" s="58" t="n">
        <v>20.483188330533</v>
      </c>
      <c r="J68" s="59" t="s">
        <v>39</v>
      </c>
      <c r="K68" s="59" t="s">
        <v>257</v>
      </c>
      <c r="L68" s="60" t="s">
        <v>258</v>
      </c>
      <c r="M68" s="61" t="s">
        <v>259</v>
      </c>
      <c r="N68" s="61" t="s">
        <v>63</v>
      </c>
      <c r="O68" s="62" t="n">
        <v>37</v>
      </c>
      <c r="P68" s="56" t="n">
        <v>16</v>
      </c>
      <c r="Q68" s="56" t="n">
        <v>0</v>
      </c>
      <c r="R68" s="63" t="s">
        <v>43</v>
      </c>
      <c r="S68" s="63" t="s">
        <v>44</v>
      </c>
      <c r="T68" s="56" t="s">
        <v>43</v>
      </c>
      <c r="U68" s="112" t="s">
        <v>44</v>
      </c>
      <c r="V68" s="112" t="s">
        <v>43</v>
      </c>
      <c r="W68" s="112" t="s">
        <v>44</v>
      </c>
      <c r="X68" s="112" t="s">
        <v>43</v>
      </c>
      <c r="Y68" s="112" t="s">
        <v>43</v>
      </c>
      <c r="Z68" s="98" t="s">
        <v>260</v>
      </c>
      <c r="AA68" s="112" t="s">
        <v>43</v>
      </c>
      <c r="AB68" s="112" t="s">
        <v>43</v>
      </c>
      <c r="AC68" s="56" t="s">
        <v>253</v>
      </c>
      <c r="AD68" s="64" t="n">
        <v>515009811</v>
      </c>
      <c r="AE68" s="112" t="s">
        <v>254</v>
      </c>
      <c r="AF68" s="132" t="s">
        <v>249</v>
      </c>
      <c r="AG68" s="127"/>
    </row>
    <row r="69" customFormat="false" ht="34.5" hidden="false" customHeight="true" outlineLevel="0" collapsed="false">
      <c r="A69" s="1"/>
      <c r="B69" s="54" t="n">
        <f aca="false">B68+1</f>
        <v>63</v>
      </c>
      <c r="C69" s="55" t="s">
        <v>242</v>
      </c>
      <c r="D69" s="56" t="s">
        <v>255</v>
      </c>
      <c r="E69" s="103" t="s">
        <v>261</v>
      </c>
      <c r="F69" s="57" t="n">
        <v>604457.56</v>
      </c>
      <c r="G69" s="57" t="n">
        <v>331663.86</v>
      </c>
      <c r="H69" s="58" t="n">
        <v>50.84245116466</v>
      </c>
      <c r="I69" s="58" t="n">
        <v>20.484104167452</v>
      </c>
      <c r="J69" s="59" t="s">
        <v>39</v>
      </c>
      <c r="K69" s="59" t="s">
        <v>257</v>
      </c>
      <c r="L69" s="60" t="s">
        <v>262</v>
      </c>
      <c r="M69" s="61" t="s">
        <v>179</v>
      </c>
      <c r="N69" s="61" t="s">
        <v>63</v>
      </c>
      <c r="O69" s="62" t="n">
        <v>40</v>
      </c>
      <c r="P69" s="56" t="n">
        <v>16</v>
      </c>
      <c r="Q69" s="56" t="n">
        <v>0</v>
      </c>
      <c r="R69" s="63" t="s">
        <v>43</v>
      </c>
      <c r="S69" s="63" t="s">
        <v>44</v>
      </c>
      <c r="T69" s="56" t="s">
        <v>43</v>
      </c>
      <c r="U69" s="112" t="s">
        <v>44</v>
      </c>
      <c r="V69" s="112" t="s">
        <v>43</v>
      </c>
      <c r="W69" s="112" t="s">
        <v>44</v>
      </c>
      <c r="X69" s="112" t="s">
        <v>43</v>
      </c>
      <c r="Y69" s="112" t="s">
        <v>43</v>
      </c>
      <c r="Z69" s="98" t="s">
        <v>260</v>
      </c>
      <c r="AA69" s="112" t="s">
        <v>43</v>
      </c>
      <c r="AB69" s="112" t="s">
        <v>43</v>
      </c>
      <c r="AC69" s="56" t="s">
        <v>253</v>
      </c>
      <c r="AD69" s="64" t="n">
        <v>515009811</v>
      </c>
      <c r="AE69" s="112" t="s">
        <v>254</v>
      </c>
      <c r="AF69" s="132" t="s">
        <v>249</v>
      </c>
      <c r="AG69" s="127"/>
    </row>
    <row r="70" customFormat="false" ht="34.5" hidden="false" customHeight="true" outlineLevel="0" collapsed="false">
      <c r="A70" s="1"/>
      <c r="B70" s="133" t="n">
        <f aca="false">B69+1</f>
        <v>64</v>
      </c>
      <c r="C70" s="134" t="s">
        <v>242</v>
      </c>
      <c r="D70" s="135" t="s">
        <v>250</v>
      </c>
      <c r="E70" s="136" t="s">
        <v>263</v>
      </c>
      <c r="F70" s="137" t="n">
        <v>622105.31</v>
      </c>
      <c r="G70" s="137" t="n">
        <v>346548.95</v>
      </c>
      <c r="H70" s="138" t="n">
        <v>50.972828896651</v>
      </c>
      <c r="I70" s="138" t="n">
        <v>20.739707114293</v>
      </c>
      <c r="J70" s="139" t="s">
        <v>39</v>
      </c>
      <c r="K70" s="139" t="s">
        <v>245</v>
      </c>
      <c r="L70" s="140" t="s">
        <v>252</v>
      </c>
      <c r="M70" s="141" t="s">
        <v>49</v>
      </c>
      <c r="N70" s="141" t="s">
        <v>63</v>
      </c>
      <c r="O70" s="142" t="n">
        <v>42</v>
      </c>
      <c r="P70" s="143" t="n">
        <v>12</v>
      </c>
      <c r="Q70" s="135" t="n">
        <v>0</v>
      </c>
      <c r="R70" s="144" t="s">
        <v>44</v>
      </c>
      <c r="S70" s="144" t="s">
        <v>44</v>
      </c>
      <c r="T70" s="136" t="s">
        <v>44</v>
      </c>
      <c r="U70" s="145" t="s">
        <v>44</v>
      </c>
      <c r="V70" s="145" t="s">
        <v>44</v>
      </c>
      <c r="W70" s="145" t="s">
        <v>43</v>
      </c>
      <c r="X70" s="145" t="s">
        <v>44</v>
      </c>
      <c r="Y70" s="145" t="s">
        <v>43</v>
      </c>
      <c r="Z70" s="145" t="s">
        <v>44</v>
      </c>
      <c r="AA70" s="145" t="s">
        <v>43</v>
      </c>
      <c r="AB70" s="145" t="s">
        <v>43</v>
      </c>
      <c r="AC70" s="135" t="s">
        <v>264</v>
      </c>
      <c r="AD70" s="146" t="n">
        <v>510143136</v>
      </c>
      <c r="AE70" s="147" t="str">
        <f aca="false">HYPERLINK("mailto:gospoda@echalesne.pl","gospoda@echalesne.pl")</f>
        <v>gospoda@echalesne.pl</v>
      </c>
      <c r="AF70" s="148" t="s">
        <v>44</v>
      </c>
      <c r="AG70" s="127"/>
    </row>
    <row r="71" customFormat="false" ht="34.5" hidden="false" customHeight="true" outlineLevel="0" collapsed="false">
      <c r="A71" s="1"/>
      <c r="B71" s="42" t="n">
        <f aca="false">B70+1</f>
        <v>65</v>
      </c>
      <c r="C71" s="25" t="s">
        <v>265</v>
      </c>
      <c r="D71" s="43" t="s">
        <v>266</v>
      </c>
      <c r="E71" s="43" t="s">
        <v>267</v>
      </c>
      <c r="F71" s="149" t="n">
        <v>554338.672</v>
      </c>
      <c r="G71" s="149" t="n">
        <v>246028.852</v>
      </c>
      <c r="H71" s="150" t="n">
        <v>50.079027981956</v>
      </c>
      <c r="I71" s="150" t="n">
        <v>19.75968721613</v>
      </c>
      <c r="J71" s="46" t="s">
        <v>67</v>
      </c>
      <c r="K71" s="46" t="s">
        <v>177</v>
      </c>
      <c r="L71" s="47" t="s">
        <v>268</v>
      </c>
      <c r="M71" s="48" t="s">
        <v>179</v>
      </c>
      <c r="N71" s="48" t="s">
        <v>63</v>
      </c>
      <c r="O71" s="49" t="n">
        <v>50</v>
      </c>
      <c r="P71" s="43" t="n">
        <v>24</v>
      </c>
      <c r="Q71" s="43" t="n">
        <v>0</v>
      </c>
      <c r="R71" s="50" t="s">
        <v>43</v>
      </c>
      <c r="S71" s="50" t="s">
        <v>44</v>
      </c>
      <c r="T71" s="43" t="s">
        <v>44</v>
      </c>
      <c r="U71" s="43" t="s">
        <v>44</v>
      </c>
      <c r="V71" s="43" t="s">
        <v>44</v>
      </c>
      <c r="W71" s="43" t="s">
        <v>44</v>
      </c>
      <c r="X71" s="43" t="s">
        <v>44</v>
      </c>
      <c r="Y71" s="43" t="s">
        <v>44</v>
      </c>
      <c r="Z71" s="43" t="s">
        <v>44</v>
      </c>
      <c r="AA71" s="43" t="s">
        <v>44</v>
      </c>
      <c r="AB71" s="43" t="s">
        <v>43</v>
      </c>
      <c r="AC71" s="43" t="s">
        <v>180</v>
      </c>
      <c r="AD71" s="43" t="s">
        <v>180</v>
      </c>
      <c r="AE71" s="43" t="s">
        <v>180</v>
      </c>
      <c r="AF71" s="151" t="s">
        <v>43</v>
      </c>
      <c r="AG71" s="127"/>
    </row>
    <row r="72" customFormat="false" ht="34.5" hidden="false" customHeight="true" outlineLevel="0" collapsed="false">
      <c r="A72" s="1"/>
      <c r="B72" s="54" t="n">
        <f aca="false">B71+1</f>
        <v>66</v>
      </c>
      <c r="C72" s="55" t="s">
        <v>265</v>
      </c>
      <c r="D72" s="56" t="s">
        <v>269</v>
      </c>
      <c r="E72" s="56" t="s">
        <v>270</v>
      </c>
      <c r="F72" s="152" t="n">
        <v>555287.1</v>
      </c>
      <c r="G72" s="152" t="n">
        <v>246296.487</v>
      </c>
      <c r="H72" s="20" t="n">
        <v>50.081348099093</v>
      </c>
      <c r="I72" s="20" t="n">
        <v>19.772984283577</v>
      </c>
      <c r="J72" s="59" t="s">
        <v>67</v>
      </c>
      <c r="K72" s="59" t="s">
        <v>177</v>
      </c>
      <c r="L72" s="60" t="s">
        <v>271</v>
      </c>
      <c r="M72" s="61" t="s">
        <v>142</v>
      </c>
      <c r="N72" s="61" t="s">
        <v>63</v>
      </c>
      <c r="O72" s="62" t="n">
        <v>43</v>
      </c>
      <c r="P72" s="56" t="n">
        <v>21</v>
      </c>
      <c r="Q72" s="56" t="n">
        <v>0</v>
      </c>
      <c r="R72" s="63" t="s">
        <v>43</v>
      </c>
      <c r="S72" s="63" t="s">
        <v>44</v>
      </c>
      <c r="T72" s="56" t="s">
        <v>44</v>
      </c>
      <c r="U72" s="56" t="s">
        <v>44</v>
      </c>
      <c r="V72" s="56" t="s">
        <v>44</v>
      </c>
      <c r="W72" s="56" t="s">
        <v>44</v>
      </c>
      <c r="X72" s="56" t="s">
        <v>44</v>
      </c>
      <c r="Y72" s="56" t="s">
        <v>43</v>
      </c>
      <c r="Z72" s="56" t="s">
        <v>44</v>
      </c>
      <c r="AA72" s="56" t="s">
        <v>44</v>
      </c>
      <c r="AB72" s="56" t="s">
        <v>43</v>
      </c>
      <c r="AC72" s="56" t="s">
        <v>180</v>
      </c>
      <c r="AD72" s="56" t="s">
        <v>180</v>
      </c>
      <c r="AE72" s="56" t="s">
        <v>180</v>
      </c>
      <c r="AF72" s="121" t="s">
        <v>43</v>
      </c>
      <c r="AG72" s="127"/>
    </row>
    <row r="73" customFormat="false" ht="34.5" hidden="false" customHeight="true" outlineLevel="0" collapsed="false">
      <c r="A73" s="1"/>
      <c r="B73" s="54" t="n">
        <f aca="false">B72+1</f>
        <v>67</v>
      </c>
      <c r="C73" s="55" t="s">
        <v>179</v>
      </c>
      <c r="D73" s="56" t="s">
        <v>272</v>
      </c>
      <c r="E73" s="56" t="s">
        <v>273</v>
      </c>
      <c r="F73" s="152" t="n">
        <v>595892.712</v>
      </c>
      <c r="G73" s="152" t="n">
        <v>236551.45</v>
      </c>
      <c r="H73" s="20" t="n">
        <v>49.98853158021</v>
      </c>
      <c r="I73" s="20" t="n">
        <v>20.338134536301</v>
      </c>
      <c r="J73" s="59" t="s">
        <v>67</v>
      </c>
      <c r="K73" s="59" t="s">
        <v>177</v>
      </c>
      <c r="L73" s="60" t="s">
        <v>274</v>
      </c>
      <c r="M73" s="61" t="s">
        <v>179</v>
      </c>
      <c r="N73" s="61" t="s">
        <v>63</v>
      </c>
      <c r="O73" s="62" t="n">
        <v>130</v>
      </c>
      <c r="P73" s="56" t="n">
        <v>55</v>
      </c>
      <c r="Q73" s="56" t="n">
        <v>0</v>
      </c>
      <c r="R73" s="63" t="s">
        <v>43</v>
      </c>
      <c r="S73" s="63" t="s">
        <v>44</v>
      </c>
      <c r="T73" s="56" t="s">
        <v>44</v>
      </c>
      <c r="U73" s="112" t="s">
        <v>44</v>
      </c>
      <c r="V73" s="112" t="s">
        <v>44</v>
      </c>
      <c r="W73" s="112" t="s">
        <v>44</v>
      </c>
      <c r="X73" s="112" t="s">
        <v>44</v>
      </c>
      <c r="Y73" s="112" t="s">
        <v>43</v>
      </c>
      <c r="Z73" s="112" t="s">
        <v>44</v>
      </c>
      <c r="AA73" s="112" t="s">
        <v>43</v>
      </c>
      <c r="AB73" s="112" t="s">
        <v>156</v>
      </c>
      <c r="AC73" s="56" t="s">
        <v>98</v>
      </c>
      <c r="AD73" s="64" t="n">
        <v>801114747</v>
      </c>
      <c r="AE73" s="56" t="s">
        <v>99</v>
      </c>
      <c r="AF73" s="121" t="s">
        <v>44</v>
      </c>
      <c r="AG73" s="127"/>
    </row>
    <row r="74" customFormat="false" ht="34.5" hidden="false" customHeight="true" outlineLevel="0" collapsed="false">
      <c r="A74" s="1"/>
      <c r="B74" s="54" t="n">
        <f aca="false">B73+1</f>
        <v>68</v>
      </c>
      <c r="C74" s="55" t="s">
        <v>179</v>
      </c>
      <c r="D74" s="56" t="s">
        <v>272</v>
      </c>
      <c r="E74" s="56" t="s">
        <v>275</v>
      </c>
      <c r="F74" s="152" t="n">
        <v>596203.675</v>
      </c>
      <c r="G74" s="152" t="n">
        <v>236474.806</v>
      </c>
      <c r="H74" s="20" t="n">
        <v>49.987792135212</v>
      </c>
      <c r="I74" s="20" t="n">
        <v>20.342453517324</v>
      </c>
      <c r="J74" s="59" t="s">
        <v>67</v>
      </c>
      <c r="K74" s="59" t="s">
        <v>177</v>
      </c>
      <c r="L74" s="60" t="s">
        <v>276</v>
      </c>
      <c r="M74" s="61" t="s">
        <v>277</v>
      </c>
      <c r="N74" s="61" t="s">
        <v>63</v>
      </c>
      <c r="O74" s="62" t="n">
        <v>89</v>
      </c>
      <c r="P74" s="56" t="n">
        <v>38</v>
      </c>
      <c r="Q74" s="56" t="n">
        <v>0</v>
      </c>
      <c r="R74" s="63" t="s">
        <v>43</v>
      </c>
      <c r="S74" s="63" t="s">
        <v>44</v>
      </c>
      <c r="T74" s="56" t="s">
        <v>44</v>
      </c>
      <c r="U74" s="112" t="s">
        <v>44</v>
      </c>
      <c r="V74" s="112" t="s">
        <v>44</v>
      </c>
      <c r="W74" s="112" t="s">
        <v>44</v>
      </c>
      <c r="X74" s="112" t="s">
        <v>44</v>
      </c>
      <c r="Y74" s="112" t="s">
        <v>43</v>
      </c>
      <c r="Z74" s="112" t="s">
        <v>44</v>
      </c>
      <c r="AA74" s="112" t="s">
        <v>43</v>
      </c>
      <c r="AB74" s="112" t="s">
        <v>156</v>
      </c>
      <c r="AC74" s="56" t="s">
        <v>98</v>
      </c>
      <c r="AD74" s="64" t="n">
        <v>801114747</v>
      </c>
      <c r="AE74" s="56" t="s">
        <v>99</v>
      </c>
      <c r="AF74" s="121" t="s">
        <v>44</v>
      </c>
      <c r="AG74" s="127"/>
    </row>
    <row r="75" customFormat="false" ht="34.5" hidden="false" customHeight="true" outlineLevel="0" collapsed="false">
      <c r="A75" s="1"/>
      <c r="B75" s="54" t="n">
        <f aca="false">B74+1</f>
        <v>69</v>
      </c>
      <c r="C75" s="55" t="s">
        <v>179</v>
      </c>
      <c r="D75" s="56" t="s">
        <v>278</v>
      </c>
      <c r="E75" s="56" t="s">
        <v>279</v>
      </c>
      <c r="F75" s="152" t="n">
        <v>635108.643</v>
      </c>
      <c r="G75" s="152" t="n">
        <v>243487.742</v>
      </c>
      <c r="H75" s="20" t="n">
        <v>50.043302049794</v>
      </c>
      <c r="I75" s="20" t="n">
        <v>20.887547368159</v>
      </c>
      <c r="J75" s="59" t="s">
        <v>67</v>
      </c>
      <c r="K75" s="59" t="s">
        <v>177</v>
      </c>
      <c r="L75" s="60" t="s">
        <v>280</v>
      </c>
      <c r="M75" s="61" t="s">
        <v>179</v>
      </c>
      <c r="N75" s="61" t="s">
        <v>63</v>
      </c>
      <c r="O75" s="62" t="n">
        <v>93</v>
      </c>
      <c r="P75" s="56" t="n">
        <v>40</v>
      </c>
      <c r="Q75" s="56" t="n">
        <v>0</v>
      </c>
      <c r="R75" s="63" t="s">
        <v>43</v>
      </c>
      <c r="S75" s="63" t="s">
        <v>44</v>
      </c>
      <c r="T75" s="56" t="s">
        <v>44</v>
      </c>
      <c r="U75" s="112" t="s">
        <v>44</v>
      </c>
      <c r="V75" s="112" t="s">
        <v>44</v>
      </c>
      <c r="W75" s="112" t="s">
        <v>44</v>
      </c>
      <c r="X75" s="112" t="s">
        <v>44</v>
      </c>
      <c r="Y75" s="112" t="s">
        <v>43</v>
      </c>
      <c r="Z75" s="112" t="s">
        <v>44</v>
      </c>
      <c r="AA75" s="112" t="s">
        <v>43</v>
      </c>
      <c r="AB75" s="112" t="s">
        <v>156</v>
      </c>
      <c r="AC75" s="56" t="s">
        <v>140</v>
      </c>
      <c r="AD75" s="64" t="s">
        <v>141</v>
      </c>
      <c r="AE75" s="65" t="s">
        <v>169</v>
      </c>
      <c r="AF75" s="121" t="s">
        <v>44</v>
      </c>
      <c r="AG75" s="127"/>
    </row>
    <row r="76" customFormat="false" ht="34.5" hidden="false" customHeight="true" outlineLevel="0" collapsed="false">
      <c r="A76" s="1"/>
      <c r="B76" s="54" t="n">
        <f aca="false">B75+1</f>
        <v>70</v>
      </c>
      <c r="C76" s="55" t="s">
        <v>179</v>
      </c>
      <c r="D76" s="56" t="s">
        <v>278</v>
      </c>
      <c r="E76" s="56" t="s">
        <v>281</v>
      </c>
      <c r="F76" s="152" t="n">
        <v>635423.833</v>
      </c>
      <c r="G76" s="152" t="n">
        <v>243200.863</v>
      </c>
      <c r="H76" s="20" t="n">
        <v>50.040650810233</v>
      </c>
      <c r="I76" s="20" t="n">
        <v>20.891846802922</v>
      </c>
      <c r="J76" s="59" t="s">
        <v>67</v>
      </c>
      <c r="K76" s="59" t="s">
        <v>177</v>
      </c>
      <c r="L76" s="60" t="s">
        <v>282</v>
      </c>
      <c r="M76" s="61" t="s">
        <v>277</v>
      </c>
      <c r="N76" s="61" t="s">
        <v>63</v>
      </c>
      <c r="O76" s="62" t="n">
        <v>110</v>
      </c>
      <c r="P76" s="56" t="n">
        <v>49</v>
      </c>
      <c r="Q76" s="56" t="n">
        <v>0</v>
      </c>
      <c r="R76" s="63" t="s">
        <v>43</v>
      </c>
      <c r="S76" s="63" t="s">
        <v>44</v>
      </c>
      <c r="T76" s="63" t="s">
        <v>44</v>
      </c>
      <c r="U76" s="112" t="s">
        <v>44</v>
      </c>
      <c r="V76" s="112" t="s">
        <v>44</v>
      </c>
      <c r="W76" s="112" t="s">
        <v>44</v>
      </c>
      <c r="X76" s="112" t="s">
        <v>44</v>
      </c>
      <c r="Y76" s="112" t="s">
        <v>43</v>
      </c>
      <c r="Z76" s="112" t="s">
        <v>44</v>
      </c>
      <c r="AA76" s="112" t="s">
        <v>43</v>
      </c>
      <c r="AB76" s="112" t="s">
        <v>44</v>
      </c>
      <c r="AC76" s="56" t="s">
        <v>140</v>
      </c>
      <c r="AD76" s="64" t="s">
        <v>141</v>
      </c>
      <c r="AE76" s="65" t="s">
        <v>169</v>
      </c>
      <c r="AF76" s="121" t="s">
        <v>44</v>
      </c>
      <c r="AG76" s="127"/>
    </row>
    <row r="77" customFormat="false" ht="34.5" hidden="false" customHeight="true" outlineLevel="0" collapsed="false">
      <c r="A77" s="1"/>
      <c r="B77" s="54" t="n">
        <f aca="false">B76+1</f>
        <v>71</v>
      </c>
      <c r="C77" s="55" t="s">
        <v>179</v>
      </c>
      <c r="D77" s="56" t="s">
        <v>283</v>
      </c>
      <c r="E77" s="56" t="s">
        <v>284</v>
      </c>
      <c r="F77" s="152" t="n">
        <v>581605.821</v>
      </c>
      <c r="G77" s="152" t="n">
        <v>239454.251</v>
      </c>
      <c r="H77" s="20" t="n">
        <v>50.016770033222</v>
      </c>
      <c r="I77" s="20" t="n">
        <v>20.139430608203</v>
      </c>
      <c r="J77" s="59" t="s">
        <v>67</v>
      </c>
      <c r="K77" s="59" t="s">
        <v>177</v>
      </c>
      <c r="L77" s="60" t="s">
        <v>285</v>
      </c>
      <c r="M77" s="61" t="s">
        <v>277</v>
      </c>
      <c r="N77" s="61" t="s">
        <v>63</v>
      </c>
      <c r="O77" s="62" t="n">
        <v>76</v>
      </c>
      <c r="P77" s="56" t="n">
        <v>39</v>
      </c>
      <c r="Q77" s="56" t="n">
        <v>0</v>
      </c>
      <c r="R77" s="57" t="s">
        <v>44</v>
      </c>
      <c r="S77" s="63" t="s">
        <v>44</v>
      </c>
      <c r="T77" s="56" t="s">
        <v>43</v>
      </c>
      <c r="U77" s="112" t="s">
        <v>44</v>
      </c>
      <c r="V77" s="112" t="s">
        <v>43</v>
      </c>
      <c r="W77" s="112" t="s">
        <v>43</v>
      </c>
      <c r="X77" s="112" t="s">
        <v>44</v>
      </c>
      <c r="Y77" s="112" t="s">
        <v>43</v>
      </c>
      <c r="Z77" s="112" t="s">
        <v>44</v>
      </c>
      <c r="AA77" s="112" t="s">
        <v>43</v>
      </c>
      <c r="AB77" s="112" t="s">
        <v>43</v>
      </c>
      <c r="AC77" s="56" t="s">
        <v>286</v>
      </c>
      <c r="AD77" s="64" t="n">
        <v>122855057</v>
      </c>
      <c r="AE77" s="65" t="str">
        <f aca="false">HYPERLINK("mailto:krakow@gddkia.gov.pl","krakow@gddkia.gov.pl")</f>
        <v>krakow@gddkia.gov.pl</v>
      </c>
      <c r="AF77" s="121" t="s">
        <v>44</v>
      </c>
      <c r="AG77" s="127"/>
    </row>
    <row r="78" customFormat="false" ht="34.5" hidden="false" customHeight="true" outlineLevel="0" collapsed="false">
      <c r="A78" s="1"/>
      <c r="B78" s="54" t="n">
        <f aca="false">B77+1</f>
        <v>72</v>
      </c>
      <c r="C78" s="55" t="s">
        <v>179</v>
      </c>
      <c r="D78" s="56" t="s">
        <v>287</v>
      </c>
      <c r="E78" s="56" t="s">
        <v>288</v>
      </c>
      <c r="F78" s="152" t="n">
        <v>581716.946</v>
      </c>
      <c r="G78" s="152" t="n">
        <v>239546.327</v>
      </c>
      <c r="H78" s="20" t="n">
        <v>50.017583043049</v>
      </c>
      <c r="I78" s="20" t="n">
        <v>20.141001564676</v>
      </c>
      <c r="J78" s="59" t="s">
        <v>67</v>
      </c>
      <c r="K78" s="59" t="s">
        <v>177</v>
      </c>
      <c r="L78" s="60" t="s">
        <v>289</v>
      </c>
      <c r="M78" s="61" t="s">
        <v>179</v>
      </c>
      <c r="N78" s="61" t="s">
        <v>63</v>
      </c>
      <c r="O78" s="62" t="n">
        <v>76</v>
      </c>
      <c r="P78" s="56" t="n">
        <v>36</v>
      </c>
      <c r="Q78" s="56" t="n">
        <v>0</v>
      </c>
      <c r="R78" s="57" t="s">
        <v>44</v>
      </c>
      <c r="S78" s="63" t="s">
        <v>44</v>
      </c>
      <c r="T78" s="56" t="s">
        <v>43</v>
      </c>
      <c r="U78" s="112" t="s">
        <v>44</v>
      </c>
      <c r="V78" s="112" t="s">
        <v>43</v>
      </c>
      <c r="W78" s="112" t="s">
        <v>43</v>
      </c>
      <c r="X78" s="112" t="s">
        <v>44</v>
      </c>
      <c r="Y78" s="112" t="s">
        <v>43</v>
      </c>
      <c r="Z78" s="112" t="s">
        <v>44</v>
      </c>
      <c r="AA78" s="112" t="s">
        <v>43</v>
      </c>
      <c r="AB78" s="112" t="s">
        <v>43</v>
      </c>
      <c r="AC78" s="56" t="s">
        <v>286</v>
      </c>
      <c r="AD78" s="64" t="n">
        <v>122855057</v>
      </c>
      <c r="AE78" s="65" t="str">
        <f aca="false">HYPERLINK("mailto:krakow@gddkia.gov.pl","krakow@gddkia.gov.pl")</f>
        <v>krakow@gddkia.gov.pl</v>
      </c>
      <c r="AF78" s="121" t="s">
        <v>44</v>
      </c>
      <c r="AG78" s="127"/>
    </row>
    <row r="79" customFormat="false" ht="34.5" hidden="false" customHeight="true" outlineLevel="0" collapsed="false">
      <c r="A79" s="1"/>
      <c r="B79" s="54" t="n">
        <f aca="false">B78+1</f>
        <v>73</v>
      </c>
      <c r="C79" s="55" t="s">
        <v>179</v>
      </c>
      <c r="D79" s="56" t="s">
        <v>290</v>
      </c>
      <c r="E79" s="56" t="s">
        <v>291</v>
      </c>
      <c r="F79" s="152" t="n">
        <v>616165.626</v>
      </c>
      <c r="G79" s="152" t="n">
        <v>237982.45</v>
      </c>
      <c r="H79" s="20" t="n">
        <v>49.997793959036</v>
      </c>
      <c r="I79" s="20" t="n">
        <v>20.62135628811</v>
      </c>
      <c r="J79" s="59" t="s">
        <v>67</v>
      </c>
      <c r="K79" s="59" t="s">
        <v>177</v>
      </c>
      <c r="L79" s="60" t="s">
        <v>292</v>
      </c>
      <c r="M79" s="61" t="s">
        <v>277</v>
      </c>
      <c r="N79" s="61" t="s">
        <v>63</v>
      </c>
      <c r="O79" s="62" t="n">
        <v>56</v>
      </c>
      <c r="P79" s="56" t="n">
        <v>28</v>
      </c>
      <c r="Q79" s="56" t="n">
        <v>0</v>
      </c>
      <c r="R79" s="57" t="s">
        <v>43</v>
      </c>
      <c r="S79" s="63" t="s">
        <v>44</v>
      </c>
      <c r="T79" s="56" t="s">
        <v>43</v>
      </c>
      <c r="U79" s="112" t="s">
        <v>44</v>
      </c>
      <c r="V79" s="112" t="s">
        <v>43</v>
      </c>
      <c r="W79" s="112" t="s">
        <v>43</v>
      </c>
      <c r="X79" s="112" t="s">
        <v>44</v>
      </c>
      <c r="Y79" s="112" t="s">
        <v>43</v>
      </c>
      <c r="Z79" s="112" t="s">
        <v>44</v>
      </c>
      <c r="AA79" s="112" t="s">
        <v>43</v>
      </c>
      <c r="AB79" s="112" t="s">
        <v>43</v>
      </c>
      <c r="AC79" s="56" t="s">
        <v>293</v>
      </c>
      <c r="AD79" s="64" t="n">
        <v>146217474</v>
      </c>
      <c r="AE79" s="65" t="str">
        <f aca="false">HYPERLINK("mailto:tarnow@gddkia.gov.pl","tarnow@gddkia.gov.pl")</f>
        <v>tarnow@gddkia.gov.pl</v>
      </c>
      <c r="AF79" s="121" t="s">
        <v>44</v>
      </c>
      <c r="AG79" s="127"/>
    </row>
    <row r="80" customFormat="false" ht="34.5" hidden="false" customHeight="true" outlineLevel="0" collapsed="false">
      <c r="A80" s="1"/>
      <c r="B80" s="68" t="n">
        <f aca="false">B79+1</f>
        <v>74</v>
      </c>
      <c r="C80" s="69" t="s">
        <v>179</v>
      </c>
      <c r="D80" s="70" t="s">
        <v>290</v>
      </c>
      <c r="E80" s="70" t="s">
        <v>294</v>
      </c>
      <c r="F80" s="153" t="n">
        <v>615462.627</v>
      </c>
      <c r="G80" s="153" t="n">
        <v>238021.211</v>
      </c>
      <c r="H80" s="154" t="n">
        <v>49.998279202516</v>
      </c>
      <c r="I80" s="154" t="n">
        <v>20.61156009521</v>
      </c>
      <c r="J80" s="73" t="s">
        <v>67</v>
      </c>
      <c r="K80" s="73" t="s">
        <v>177</v>
      </c>
      <c r="L80" s="74" t="s">
        <v>295</v>
      </c>
      <c r="M80" s="75" t="s">
        <v>179</v>
      </c>
      <c r="N80" s="75" t="s">
        <v>63</v>
      </c>
      <c r="O80" s="76" t="n">
        <v>56</v>
      </c>
      <c r="P80" s="70" t="n">
        <v>28</v>
      </c>
      <c r="Q80" s="70" t="n">
        <v>0</v>
      </c>
      <c r="R80" s="71" t="s">
        <v>43</v>
      </c>
      <c r="S80" s="77" t="s">
        <v>44</v>
      </c>
      <c r="T80" s="70" t="s">
        <v>43</v>
      </c>
      <c r="U80" s="155" t="s">
        <v>44</v>
      </c>
      <c r="V80" s="155" t="s">
        <v>43</v>
      </c>
      <c r="W80" s="155" t="s">
        <v>43</v>
      </c>
      <c r="X80" s="155" t="s">
        <v>44</v>
      </c>
      <c r="Y80" s="155" t="s">
        <v>43</v>
      </c>
      <c r="Z80" s="155" t="s">
        <v>44</v>
      </c>
      <c r="AA80" s="155" t="s">
        <v>43</v>
      </c>
      <c r="AB80" s="155" t="s">
        <v>43</v>
      </c>
      <c r="AC80" s="70" t="s">
        <v>293</v>
      </c>
      <c r="AD80" s="78" t="n">
        <v>146217474</v>
      </c>
      <c r="AE80" s="79" t="str">
        <f aca="false">HYPERLINK("mailto:tarnow@gddkia.gov.pl","tarnow@gddkia.gov.pl")</f>
        <v>tarnow@gddkia.gov.pl</v>
      </c>
      <c r="AF80" s="156" t="s">
        <v>44</v>
      </c>
      <c r="AG80" s="127"/>
    </row>
    <row r="81" customFormat="false" ht="34.5" hidden="false" customHeight="true" outlineLevel="0" collapsed="false">
      <c r="A81" s="1"/>
      <c r="B81" s="81" t="n">
        <f aca="false">B80+1</f>
        <v>75</v>
      </c>
      <c r="C81" s="157" t="s">
        <v>296</v>
      </c>
      <c r="D81" s="158" t="s">
        <v>297</v>
      </c>
      <c r="E81" s="158" t="s">
        <v>298</v>
      </c>
      <c r="F81" s="159" t="n">
        <v>726113.9011</v>
      </c>
      <c r="G81" s="159" t="n">
        <v>396387.6751</v>
      </c>
      <c r="H81" s="160" t="n">
        <v>51.388969956386</v>
      </c>
      <c r="I81" s="160" t="n">
        <v>22.250997875916</v>
      </c>
      <c r="J81" s="161" t="s">
        <v>39</v>
      </c>
      <c r="K81" s="161" t="s">
        <v>299</v>
      </c>
      <c r="L81" s="162" t="s">
        <v>300</v>
      </c>
      <c r="M81" s="163" t="s">
        <v>49</v>
      </c>
      <c r="N81" s="163" t="s">
        <v>63</v>
      </c>
      <c r="O81" s="164" t="n">
        <v>86</v>
      </c>
      <c r="P81" s="158" t="n">
        <v>28</v>
      </c>
      <c r="Q81" s="158" t="n">
        <v>3</v>
      </c>
      <c r="R81" s="165" t="s">
        <v>44</v>
      </c>
      <c r="S81" s="165" t="s">
        <v>44</v>
      </c>
      <c r="T81" s="165" t="s">
        <v>44</v>
      </c>
      <c r="U81" s="165" t="s">
        <v>44</v>
      </c>
      <c r="V81" s="165" t="s">
        <v>44</v>
      </c>
      <c r="W81" s="166" t="s">
        <v>44</v>
      </c>
      <c r="X81" s="166" t="s">
        <v>44</v>
      </c>
      <c r="Y81" s="166" t="s">
        <v>43</v>
      </c>
      <c r="Z81" s="166" t="s">
        <v>44</v>
      </c>
      <c r="AA81" s="166" t="s">
        <v>43</v>
      </c>
      <c r="AB81" s="166" t="s">
        <v>43</v>
      </c>
      <c r="AC81" s="83" t="s">
        <v>98</v>
      </c>
      <c r="AD81" s="92" t="n">
        <v>801114747</v>
      </c>
      <c r="AE81" s="83" t="s">
        <v>99</v>
      </c>
      <c r="AF81" s="167" t="s">
        <v>44</v>
      </c>
      <c r="AG81" s="127"/>
    </row>
    <row r="82" customFormat="false" ht="34.5" hidden="false" customHeight="true" outlineLevel="0" collapsed="false">
      <c r="A82" s="1"/>
      <c r="B82" s="133" t="n">
        <f aca="false">B81+1</f>
        <v>76</v>
      </c>
      <c r="C82" s="168" t="s">
        <v>296</v>
      </c>
      <c r="D82" s="169" t="s">
        <v>297</v>
      </c>
      <c r="E82" s="169" t="s">
        <v>301</v>
      </c>
      <c r="F82" s="170" t="n">
        <v>725686.9239</v>
      </c>
      <c r="G82" s="170" t="n">
        <v>396476.9261</v>
      </c>
      <c r="H82" s="171" t="n">
        <v>51.389941462126</v>
      </c>
      <c r="I82" s="171" t="n">
        <v>22.244926222131</v>
      </c>
      <c r="J82" s="172" t="s">
        <v>39</v>
      </c>
      <c r="K82" s="172" t="s">
        <v>299</v>
      </c>
      <c r="L82" s="173" t="s">
        <v>302</v>
      </c>
      <c r="M82" s="174" t="s">
        <v>296</v>
      </c>
      <c r="N82" s="174" t="s">
        <v>63</v>
      </c>
      <c r="O82" s="175" t="n">
        <v>93</v>
      </c>
      <c r="P82" s="169" t="n">
        <v>35</v>
      </c>
      <c r="Q82" s="169" t="n">
        <v>3</v>
      </c>
      <c r="R82" s="176" t="s">
        <v>44</v>
      </c>
      <c r="S82" s="176" t="s">
        <v>44</v>
      </c>
      <c r="T82" s="176" t="s">
        <v>44</v>
      </c>
      <c r="U82" s="176" t="s">
        <v>44</v>
      </c>
      <c r="V82" s="176" t="s">
        <v>44</v>
      </c>
      <c r="W82" s="176" t="s">
        <v>44</v>
      </c>
      <c r="X82" s="176" t="s">
        <v>44</v>
      </c>
      <c r="Y82" s="176" t="s">
        <v>43</v>
      </c>
      <c r="Z82" s="176" t="s">
        <v>44</v>
      </c>
      <c r="AA82" s="176" t="s">
        <v>43</v>
      </c>
      <c r="AB82" s="176" t="s">
        <v>43</v>
      </c>
      <c r="AC82" s="143" t="s">
        <v>98</v>
      </c>
      <c r="AD82" s="177" t="n">
        <v>801114747</v>
      </c>
      <c r="AE82" s="143" t="s">
        <v>99</v>
      </c>
      <c r="AF82" s="178" t="s">
        <v>44</v>
      </c>
      <c r="AG82" s="127"/>
    </row>
    <row r="83" customFormat="false" ht="34.5" hidden="false" customHeight="true" outlineLevel="0" collapsed="false">
      <c r="A83" s="1"/>
      <c r="B83" s="42" t="n">
        <f aca="false">B82+1</f>
        <v>77</v>
      </c>
      <c r="C83" s="43" t="s">
        <v>73</v>
      </c>
      <c r="D83" s="43" t="s">
        <v>303</v>
      </c>
      <c r="E83" s="43" t="s">
        <v>304</v>
      </c>
      <c r="F83" s="179" t="n">
        <v>533312.58</v>
      </c>
      <c r="G83" s="180" t="n">
        <v>480299.09</v>
      </c>
      <c r="H83" s="181" t="n">
        <v>52.18776596311</v>
      </c>
      <c r="I83" s="181" t="n">
        <v>19.487437720775</v>
      </c>
      <c r="J83" s="46" t="s">
        <v>67</v>
      </c>
      <c r="K83" s="46" t="s">
        <v>68</v>
      </c>
      <c r="L83" s="47" t="s">
        <v>305</v>
      </c>
      <c r="M83" s="48" t="s">
        <v>142</v>
      </c>
      <c r="N83" s="48" t="s">
        <v>63</v>
      </c>
      <c r="O83" s="43" t="n">
        <v>54</v>
      </c>
      <c r="P83" s="43" t="n">
        <v>55</v>
      </c>
      <c r="Q83" s="43" t="n">
        <v>10</v>
      </c>
      <c r="R83" s="182" t="s">
        <v>43</v>
      </c>
      <c r="S83" s="182" t="s">
        <v>44</v>
      </c>
      <c r="T83" s="182" t="s">
        <v>43</v>
      </c>
      <c r="U83" s="182" t="s">
        <v>44</v>
      </c>
      <c r="V83" s="182" t="s">
        <v>43</v>
      </c>
      <c r="W83" s="182" t="s">
        <v>44</v>
      </c>
      <c r="X83" s="182" t="s">
        <v>43</v>
      </c>
      <c r="Y83" s="182" t="s">
        <v>43</v>
      </c>
      <c r="Z83" s="182" t="s">
        <v>44</v>
      </c>
      <c r="AA83" s="182" t="s">
        <v>43</v>
      </c>
      <c r="AB83" s="182" t="s">
        <v>43</v>
      </c>
      <c r="AC83" s="43" t="s">
        <v>140</v>
      </c>
      <c r="AD83" s="51" t="s">
        <v>141</v>
      </c>
      <c r="AE83" s="52" t="s">
        <v>169</v>
      </c>
      <c r="AF83" s="151" t="s">
        <v>44</v>
      </c>
      <c r="AG83" s="183"/>
    </row>
    <row r="84" customFormat="false" ht="34.5" hidden="false" customHeight="true" outlineLevel="0" collapsed="false">
      <c r="A84" s="1"/>
      <c r="B84" s="54" t="n">
        <f aca="false">B83+1</f>
        <v>78</v>
      </c>
      <c r="C84" s="56" t="s">
        <v>73</v>
      </c>
      <c r="D84" s="56" t="s">
        <v>303</v>
      </c>
      <c r="E84" s="56" t="s">
        <v>306</v>
      </c>
      <c r="F84" s="184" t="n">
        <v>533305.36</v>
      </c>
      <c r="G84" s="184" t="n">
        <v>479553.31</v>
      </c>
      <c r="H84" s="185" t="n">
        <v>52.181059563267</v>
      </c>
      <c r="I84" s="185" t="n">
        <v>19.487258768523</v>
      </c>
      <c r="J84" s="59" t="s">
        <v>67</v>
      </c>
      <c r="K84" s="59" t="s">
        <v>68</v>
      </c>
      <c r="L84" s="60" t="s">
        <v>305</v>
      </c>
      <c r="M84" s="61" t="s">
        <v>79</v>
      </c>
      <c r="N84" s="61" t="s">
        <v>63</v>
      </c>
      <c r="O84" s="56" t="n">
        <v>32</v>
      </c>
      <c r="P84" s="56" t="n">
        <v>31</v>
      </c>
      <c r="Q84" s="56" t="n">
        <v>10</v>
      </c>
      <c r="R84" s="186" t="s">
        <v>43</v>
      </c>
      <c r="S84" s="186" t="s">
        <v>44</v>
      </c>
      <c r="T84" s="186" t="s">
        <v>43</v>
      </c>
      <c r="U84" s="186" t="s">
        <v>44</v>
      </c>
      <c r="V84" s="186" t="s">
        <v>43</v>
      </c>
      <c r="W84" s="186" t="s">
        <v>44</v>
      </c>
      <c r="X84" s="186" t="s">
        <v>43</v>
      </c>
      <c r="Y84" s="186" t="s">
        <v>43</v>
      </c>
      <c r="Z84" s="186" t="s">
        <v>44</v>
      </c>
      <c r="AA84" s="186" t="s">
        <v>43</v>
      </c>
      <c r="AB84" s="186" t="s">
        <v>43</v>
      </c>
      <c r="AC84" s="56" t="s">
        <v>140</v>
      </c>
      <c r="AD84" s="64" t="s">
        <v>141</v>
      </c>
      <c r="AE84" s="65" t="s">
        <v>169</v>
      </c>
      <c r="AF84" s="121" t="s">
        <v>44</v>
      </c>
      <c r="AG84" s="183"/>
    </row>
    <row r="85" customFormat="false" ht="34.5" hidden="false" customHeight="true" outlineLevel="0" collapsed="false">
      <c r="A85" s="1"/>
      <c r="B85" s="54" t="n">
        <f aca="false">B84+1</f>
        <v>79</v>
      </c>
      <c r="C85" s="56" t="s">
        <v>73</v>
      </c>
      <c r="D85" s="56" t="s">
        <v>307</v>
      </c>
      <c r="E85" s="56" t="s">
        <v>308</v>
      </c>
      <c r="F85" s="184" t="n">
        <v>537270.99</v>
      </c>
      <c r="G85" s="184" t="n">
        <v>460253.13</v>
      </c>
      <c r="H85" s="185" t="n">
        <v>52.007237121394</v>
      </c>
      <c r="I85" s="185" t="n">
        <v>19.543161416942</v>
      </c>
      <c r="J85" s="59" t="s">
        <v>67</v>
      </c>
      <c r="K85" s="59" t="s">
        <v>68</v>
      </c>
      <c r="L85" s="60" t="s">
        <v>309</v>
      </c>
      <c r="M85" s="61" t="s">
        <v>142</v>
      </c>
      <c r="N85" s="61" t="s">
        <v>63</v>
      </c>
      <c r="O85" s="56" t="n">
        <v>33</v>
      </c>
      <c r="P85" s="56" t="n">
        <v>40</v>
      </c>
      <c r="Q85" s="56" t="n">
        <v>7</v>
      </c>
      <c r="R85" s="63" t="s">
        <v>43</v>
      </c>
      <c r="S85" s="112" t="s">
        <v>44</v>
      </c>
      <c r="T85" s="112" t="s">
        <v>43</v>
      </c>
      <c r="U85" s="112" t="s">
        <v>44</v>
      </c>
      <c r="V85" s="112" t="s">
        <v>43</v>
      </c>
      <c r="W85" s="112" t="s">
        <v>43</v>
      </c>
      <c r="X85" s="112" t="s">
        <v>43</v>
      </c>
      <c r="Y85" s="112" t="s">
        <v>43</v>
      </c>
      <c r="Z85" s="112" t="s">
        <v>44</v>
      </c>
      <c r="AA85" s="112" t="s">
        <v>43</v>
      </c>
      <c r="AB85" s="112" t="s">
        <v>43</v>
      </c>
      <c r="AC85" s="124" t="s">
        <v>310</v>
      </c>
      <c r="AD85" s="187" t="s">
        <v>311</v>
      </c>
      <c r="AE85" s="112" t="s">
        <v>180</v>
      </c>
      <c r="AF85" s="121" t="s">
        <v>44</v>
      </c>
      <c r="AG85" s="127"/>
    </row>
    <row r="86" customFormat="false" ht="34.5" hidden="false" customHeight="true" outlineLevel="0" collapsed="false">
      <c r="A86" s="1"/>
      <c r="B86" s="54" t="n">
        <f aca="false">B85+1</f>
        <v>80</v>
      </c>
      <c r="C86" s="56" t="s">
        <v>73</v>
      </c>
      <c r="D86" s="56" t="s">
        <v>307</v>
      </c>
      <c r="E86" s="56" t="s">
        <v>312</v>
      </c>
      <c r="F86" s="184" t="n">
        <v>537343</v>
      </c>
      <c r="G86" s="184" t="n">
        <v>460095.81</v>
      </c>
      <c r="H86" s="185" t="n">
        <v>52.005817461529</v>
      </c>
      <c r="I86" s="185" t="n">
        <v>19.544193628609</v>
      </c>
      <c r="J86" s="59" t="s">
        <v>67</v>
      </c>
      <c r="K86" s="59" t="s">
        <v>68</v>
      </c>
      <c r="L86" s="60" t="s">
        <v>313</v>
      </c>
      <c r="M86" s="61" t="s">
        <v>79</v>
      </c>
      <c r="N86" s="61" t="s">
        <v>63</v>
      </c>
      <c r="O86" s="56" t="n">
        <v>33</v>
      </c>
      <c r="P86" s="56" t="n">
        <v>39</v>
      </c>
      <c r="Q86" s="56" t="n">
        <v>7</v>
      </c>
      <c r="R86" s="63" t="s">
        <v>43</v>
      </c>
      <c r="S86" s="112" t="s">
        <v>44</v>
      </c>
      <c r="T86" s="112" t="s">
        <v>43</v>
      </c>
      <c r="U86" s="112" t="s">
        <v>44</v>
      </c>
      <c r="V86" s="112" t="s">
        <v>43</v>
      </c>
      <c r="W86" s="112" t="s">
        <v>44</v>
      </c>
      <c r="X86" s="112" t="s">
        <v>43</v>
      </c>
      <c r="Y86" s="112" t="s">
        <v>43</v>
      </c>
      <c r="Z86" s="112" t="s">
        <v>44</v>
      </c>
      <c r="AA86" s="112" t="s">
        <v>43</v>
      </c>
      <c r="AB86" s="112" t="s">
        <v>43</v>
      </c>
      <c r="AC86" s="124" t="s">
        <v>310</v>
      </c>
      <c r="AD86" s="187" t="s">
        <v>311</v>
      </c>
      <c r="AE86" s="112" t="s">
        <v>180</v>
      </c>
      <c r="AF86" s="121" t="s">
        <v>44</v>
      </c>
      <c r="AG86" s="127"/>
    </row>
    <row r="87" customFormat="false" ht="34.5" hidden="false" customHeight="true" outlineLevel="0" collapsed="false">
      <c r="A87" s="1"/>
      <c r="B87" s="54" t="n">
        <f aca="false">B86+1</f>
        <v>81</v>
      </c>
      <c r="C87" s="98" t="s">
        <v>73</v>
      </c>
      <c r="D87" s="98" t="s">
        <v>314</v>
      </c>
      <c r="E87" s="98" t="s">
        <v>315</v>
      </c>
      <c r="F87" s="110" t="n">
        <v>545379.27</v>
      </c>
      <c r="G87" s="110" t="n">
        <v>441841.25</v>
      </c>
      <c r="H87" s="111" t="n">
        <v>51.841051765249</v>
      </c>
      <c r="I87" s="111" t="n">
        <v>19.65888918623</v>
      </c>
      <c r="J87" s="188" t="s">
        <v>67</v>
      </c>
      <c r="K87" s="188" t="s">
        <v>68</v>
      </c>
      <c r="L87" s="189" t="s">
        <v>316</v>
      </c>
      <c r="M87" s="190" t="s">
        <v>79</v>
      </c>
      <c r="N87" s="186" t="s">
        <v>63</v>
      </c>
      <c r="O87" s="186" t="n">
        <v>60</v>
      </c>
      <c r="P87" s="98" t="n">
        <v>40</v>
      </c>
      <c r="Q87" s="98" t="n">
        <v>5</v>
      </c>
      <c r="R87" s="110" t="s">
        <v>43</v>
      </c>
      <c r="S87" s="110" t="s">
        <v>44</v>
      </c>
      <c r="T87" s="98" t="s">
        <v>43</v>
      </c>
      <c r="U87" s="186" t="s">
        <v>44</v>
      </c>
      <c r="V87" s="186" t="s">
        <v>43</v>
      </c>
      <c r="W87" s="186" t="s">
        <v>43</v>
      </c>
      <c r="X87" s="186" t="s">
        <v>43</v>
      </c>
      <c r="Y87" s="110" t="s">
        <v>43</v>
      </c>
      <c r="Z87" s="186" t="s">
        <v>44</v>
      </c>
      <c r="AA87" s="186" t="s">
        <v>43</v>
      </c>
      <c r="AB87" s="186" t="s">
        <v>43</v>
      </c>
      <c r="AC87" s="186"/>
      <c r="AD87" s="186"/>
      <c r="AE87" s="186"/>
      <c r="AF87" s="191"/>
      <c r="AG87" s="192" t="s">
        <v>317</v>
      </c>
    </row>
    <row r="88" customFormat="false" ht="34.5" hidden="false" customHeight="true" outlineLevel="0" collapsed="false">
      <c r="A88" s="1"/>
      <c r="B88" s="54" t="n">
        <f aca="false">B87+1</f>
        <v>82</v>
      </c>
      <c r="C88" s="98" t="s">
        <v>73</v>
      </c>
      <c r="D88" s="98" t="s">
        <v>314</v>
      </c>
      <c r="E88" s="98" t="s">
        <v>318</v>
      </c>
      <c r="F88" s="110" t="n">
        <v>545379.27</v>
      </c>
      <c r="G88" s="110" t="n">
        <v>441841.25</v>
      </c>
      <c r="H88" s="111" t="n">
        <v>51.841051765249</v>
      </c>
      <c r="I88" s="111" t="n">
        <v>19.65888918623</v>
      </c>
      <c r="J88" s="188" t="s">
        <v>67</v>
      </c>
      <c r="K88" s="188" t="s">
        <v>68</v>
      </c>
      <c r="L88" s="189" t="s">
        <v>316</v>
      </c>
      <c r="M88" s="190" t="s">
        <v>142</v>
      </c>
      <c r="N88" s="186" t="s">
        <v>63</v>
      </c>
      <c r="O88" s="186" t="n">
        <v>60</v>
      </c>
      <c r="P88" s="98" t="n">
        <v>40</v>
      </c>
      <c r="Q88" s="98" t="n">
        <v>5</v>
      </c>
      <c r="R88" s="110" t="s">
        <v>43</v>
      </c>
      <c r="S88" s="110" t="s">
        <v>44</v>
      </c>
      <c r="T88" s="98" t="s">
        <v>43</v>
      </c>
      <c r="U88" s="186" t="s">
        <v>44</v>
      </c>
      <c r="V88" s="186" t="s">
        <v>43</v>
      </c>
      <c r="W88" s="186" t="s">
        <v>43</v>
      </c>
      <c r="X88" s="186" t="s">
        <v>43</v>
      </c>
      <c r="Y88" s="110" t="s">
        <v>43</v>
      </c>
      <c r="Z88" s="186" t="s">
        <v>44</v>
      </c>
      <c r="AA88" s="186" t="s">
        <v>43</v>
      </c>
      <c r="AB88" s="186" t="s">
        <v>43</v>
      </c>
      <c r="AC88" s="186"/>
      <c r="AD88" s="186"/>
      <c r="AE88" s="186"/>
      <c r="AF88" s="191"/>
      <c r="AG88" s="192" t="s">
        <v>317</v>
      </c>
    </row>
    <row r="89" customFormat="false" ht="34.5" hidden="false" customHeight="true" outlineLevel="0" collapsed="false">
      <c r="A89" s="1"/>
      <c r="B89" s="54" t="n">
        <f aca="false">B88+1</f>
        <v>83</v>
      </c>
      <c r="C89" s="98" t="s">
        <v>73</v>
      </c>
      <c r="D89" s="98" t="s">
        <v>319</v>
      </c>
      <c r="E89" s="98" t="s">
        <v>320</v>
      </c>
      <c r="F89" s="110" t="n">
        <v>541707.88</v>
      </c>
      <c r="G89" s="110" t="n">
        <v>426396.95</v>
      </c>
      <c r="H89" s="111" t="n">
        <v>51.702439838525</v>
      </c>
      <c r="I89" s="111" t="n">
        <v>19.603729260149</v>
      </c>
      <c r="J89" s="188" t="s">
        <v>67</v>
      </c>
      <c r="K89" s="188" t="s">
        <v>68</v>
      </c>
      <c r="L89" s="189" t="s">
        <v>321</v>
      </c>
      <c r="M89" s="190" t="s">
        <v>79</v>
      </c>
      <c r="N89" s="186" t="s">
        <v>63</v>
      </c>
      <c r="O89" s="186" t="n">
        <v>30</v>
      </c>
      <c r="P89" s="98" t="n">
        <v>22</v>
      </c>
      <c r="Q89" s="98" t="n">
        <v>4</v>
      </c>
      <c r="R89" s="110" t="s">
        <v>43</v>
      </c>
      <c r="S89" s="110" t="s">
        <v>44</v>
      </c>
      <c r="T89" s="98" t="s">
        <v>43</v>
      </c>
      <c r="U89" s="186" t="s">
        <v>44</v>
      </c>
      <c r="V89" s="186" t="s">
        <v>43</v>
      </c>
      <c r="W89" s="186" t="s">
        <v>44</v>
      </c>
      <c r="X89" s="186" t="s">
        <v>43</v>
      </c>
      <c r="Y89" s="110" t="s">
        <v>43</v>
      </c>
      <c r="Z89" s="186" t="s">
        <v>44</v>
      </c>
      <c r="AA89" s="186" t="s">
        <v>43</v>
      </c>
      <c r="AB89" s="186" t="s">
        <v>43</v>
      </c>
      <c r="AC89" s="186"/>
      <c r="AD89" s="186"/>
      <c r="AE89" s="186"/>
      <c r="AF89" s="191"/>
      <c r="AG89" s="193"/>
    </row>
    <row r="90" customFormat="false" ht="34.5" hidden="false" customHeight="true" outlineLevel="0" collapsed="false">
      <c r="A90" s="1"/>
      <c r="B90" s="54" t="n">
        <f aca="false">B89+1</f>
        <v>84</v>
      </c>
      <c r="C90" s="98" t="s">
        <v>73</v>
      </c>
      <c r="D90" s="98" t="s">
        <v>319</v>
      </c>
      <c r="E90" s="98" t="s">
        <v>322</v>
      </c>
      <c r="F90" s="110" t="n">
        <v>541707.88</v>
      </c>
      <c r="G90" s="110" t="n">
        <v>426396.95</v>
      </c>
      <c r="H90" s="111" t="n">
        <v>51.702439838525</v>
      </c>
      <c r="I90" s="111" t="n">
        <v>19.603729260149</v>
      </c>
      <c r="J90" s="188" t="s">
        <v>67</v>
      </c>
      <c r="K90" s="188" t="s">
        <v>68</v>
      </c>
      <c r="L90" s="189" t="s">
        <v>321</v>
      </c>
      <c r="M90" s="190" t="s">
        <v>142</v>
      </c>
      <c r="N90" s="186" t="s">
        <v>63</v>
      </c>
      <c r="O90" s="186" t="n">
        <v>30</v>
      </c>
      <c r="P90" s="98" t="n">
        <v>22</v>
      </c>
      <c r="Q90" s="98" t="n">
        <v>4</v>
      </c>
      <c r="R90" s="110" t="s">
        <v>43</v>
      </c>
      <c r="S90" s="110" t="s">
        <v>44</v>
      </c>
      <c r="T90" s="98" t="s">
        <v>43</v>
      </c>
      <c r="U90" s="186" t="s">
        <v>44</v>
      </c>
      <c r="V90" s="186" t="s">
        <v>43</v>
      </c>
      <c r="W90" s="186" t="s">
        <v>44</v>
      </c>
      <c r="X90" s="186" t="s">
        <v>43</v>
      </c>
      <c r="Y90" s="110" t="s">
        <v>43</v>
      </c>
      <c r="Z90" s="186" t="s">
        <v>44</v>
      </c>
      <c r="AA90" s="186" t="s">
        <v>43</v>
      </c>
      <c r="AB90" s="186" t="s">
        <v>43</v>
      </c>
      <c r="AC90" s="186"/>
      <c r="AD90" s="186"/>
      <c r="AE90" s="186"/>
      <c r="AF90" s="191"/>
      <c r="AG90" s="193"/>
    </row>
    <row r="91" customFormat="false" ht="34.5" hidden="false" customHeight="true" outlineLevel="0" collapsed="false">
      <c r="A91" s="1"/>
      <c r="B91" s="54" t="n">
        <f aca="false">B90+1</f>
        <v>85</v>
      </c>
      <c r="C91" s="56" t="s">
        <v>73</v>
      </c>
      <c r="D91" s="56" t="s">
        <v>323</v>
      </c>
      <c r="E91" s="56" t="s">
        <v>324</v>
      </c>
      <c r="F91" s="184" t="n">
        <v>491803.908180103</v>
      </c>
      <c r="G91" s="184" t="n">
        <v>463120.321346352</v>
      </c>
      <c r="H91" s="185" t="n">
        <v>52.034215113522</v>
      </c>
      <c r="I91" s="185" t="n">
        <v>18.880484433883</v>
      </c>
      <c r="J91" s="59" t="s">
        <v>67</v>
      </c>
      <c r="K91" s="59" t="s">
        <v>325</v>
      </c>
      <c r="L91" s="60" t="s">
        <v>326</v>
      </c>
      <c r="M91" s="61" t="s">
        <v>214</v>
      </c>
      <c r="N91" s="61" t="s">
        <v>63</v>
      </c>
      <c r="O91" s="56" t="n">
        <v>35</v>
      </c>
      <c r="P91" s="56" t="n">
        <v>20</v>
      </c>
      <c r="Q91" s="56" t="n">
        <v>20</v>
      </c>
      <c r="R91" s="112" t="s">
        <v>43</v>
      </c>
      <c r="S91" s="112" t="s">
        <v>44</v>
      </c>
      <c r="T91" s="112" t="s">
        <v>43</v>
      </c>
      <c r="U91" s="112" t="s">
        <v>44</v>
      </c>
      <c r="V91" s="112" t="s">
        <v>43</v>
      </c>
      <c r="W91" s="112" t="s">
        <v>43</v>
      </c>
      <c r="X91" s="112" t="s">
        <v>43</v>
      </c>
      <c r="Y91" s="112" t="s">
        <v>43</v>
      </c>
      <c r="Z91" s="112" t="s">
        <v>44</v>
      </c>
      <c r="AA91" s="112" t="s">
        <v>43</v>
      </c>
      <c r="AB91" s="112" t="s">
        <v>43</v>
      </c>
      <c r="AC91" s="124" t="s">
        <v>310</v>
      </c>
      <c r="AD91" s="187" t="s">
        <v>311</v>
      </c>
      <c r="AE91" s="112" t="s">
        <v>180</v>
      </c>
      <c r="AF91" s="121" t="s">
        <v>44</v>
      </c>
      <c r="AG91" s="127"/>
    </row>
    <row r="92" customFormat="false" ht="34.5" hidden="false" customHeight="true" outlineLevel="0" collapsed="false">
      <c r="A92" s="1"/>
      <c r="B92" s="54" t="n">
        <f aca="false">B91+1</f>
        <v>86</v>
      </c>
      <c r="C92" s="56" t="s">
        <v>73</v>
      </c>
      <c r="D92" s="56" t="s">
        <v>327</v>
      </c>
      <c r="E92" s="56" t="s">
        <v>328</v>
      </c>
      <c r="F92" s="184" t="n">
        <v>491487.62</v>
      </c>
      <c r="G92" s="184" t="n">
        <v>463255.2</v>
      </c>
      <c r="H92" s="185" t="n">
        <v>52.035423399804</v>
      </c>
      <c r="I92" s="185" t="n">
        <v>18.875868938186</v>
      </c>
      <c r="J92" s="59" t="s">
        <v>67</v>
      </c>
      <c r="K92" s="59" t="s">
        <v>325</v>
      </c>
      <c r="L92" s="60" t="s">
        <v>326</v>
      </c>
      <c r="M92" s="61" t="s">
        <v>49</v>
      </c>
      <c r="N92" s="61" t="s">
        <v>63</v>
      </c>
      <c r="O92" s="56" t="n">
        <v>28</v>
      </c>
      <c r="P92" s="56" t="n">
        <v>20</v>
      </c>
      <c r="Q92" s="56" t="n">
        <v>20</v>
      </c>
      <c r="R92" s="112" t="s">
        <v>43</v>
      </c>
      <c r="S92" s="112" t="s">
        <v>44</v>
      </c>
      <c r="T92" s="112" t="s">
        <v>43</v>
      </c>
      <c r="U92" s="112" t="s">
        <v>44</v>
      </c>
      <c r="V92" s="112" t="s">
        <v>43</v>
      </c>
      <c r="W92" s="112" t="s">
        <v>43</v>
      </c>
      <c r="X92" s="112" t="s">
        <v>43</v>
      </c>
      <c r="Y92" s="112" t="s">
        <v>43</v>
      </c>
      <c r="Z92" s="112" t="s">
        <v>44</v>
      </c>
      <c r="AA92" s="112" t="s">
        <v>43</v>
      </c>
      <c r="AB92" s="112" t="s">
        <v>43</v>
      </c>
      <c r="AC92" s="124" t="s">
        <v>310</v>
      </c>
      <c r="AD92" s="187" t="s">
        <v>311</v>
      </c>
      <c r="AE92" s="112" t="s">
        <v>180</v>
      </c>
      <c r="AF92" s="121" t="s">
        <v>44</v>
      </c>
      <c r="AG92" s="127"/>
    </row>
    <row r="93" customFormat="false" ht="34.5" hidden="false" customHeight="true" outlineLevel="0" collapsed="false">
      <c r="A93" s="1"/>
      <c r="B93" s="54" t="n">
        <f aca="false">B92+1</f>
        <v>87</v>
      </c>
      <c r="C93" s="56" t="s">
        <v>73</v>
      </c>
      <c r="D93" s="56" t="s">
        <v>329</v>
      </c>
      <c r="E93" s="112" t="s">
        <v>330</v>
      </c>
      <c r="F93" s="184" t="n">
        <v>512389.43684798</v>
      </c>
      <c r="G93" s="184" t="n">
        <v>453111.704678697</v>
      </c>
      <c r="H93" s="185" t="n">
        <v>51.944123405598</v>
      </c>
      <c r="I93" s="185" t="n">
        <v>19.180300961507</v>
      </c>
      <c r="J93" s="59" t="s">
        <v>67</v>
      </c>
      <c r="K93" s="59" t="s">
        <v>325</v>
      </c>
      <c r="L93" s="60" t="s">
        <v>331</v>
      </c>
      <c r="M93" s="61" t="s">
        <v>214</v>
      </c>
      <c r="N93" s="61" t="s">
        <v>63</v>
      </c>
      <c r="O93" s="56" t="n">
        <v>114</v>
      </c>
      <c r="P93" s="56" t="n">
        <v>26</v>
      </c>
      <c r="Q93" s="56" t="n">
        <v>6</v>
      </c>
      <c r="R93" s="63" t="s">
        <v>43</v>
      </c>
      <c r="S93" s="112" t="s">
        <v>44</v>
      </c>
      <c r="T93" s="56" t="s">
        <v>44</v>
      </c>
      <c r="U93" s="112" t="s">
        <v>44</v>
      </c>
      <c r="V93" s="112" t="s">
        <v>44</v>
      </c>
      <c r="W93" s="112" t="s">
        <v>44</v>
      </c>
      <c r="X93" s="112" t="s">
        <v>44</v>
      </c>
      <c r="Y93" s="112" t="s">
        <v>43</v>
      </c>
      <c r="Z93" s="112" t="s">
        <v>44</v>
      </c>
      <c r="AA93" s="112" t="s">
        <v>43</v>
      </c>
      <c r="AB93" s="112" t="s">
        <v>156</v>
      </c>
      <c r="AC93" s="56" t="s">
        <v>45</v>
      </c>
      <c r="AD93" s="124" t="n">
        <v>607759160</v>
      </c>
      <c r="AE93" s="65" t="s">
        <v>157</v>
      </c>
      <c r="AF93" s="194" t="s">
        <v>44</v>
      </c>
      <c r="AG93" s="127"/>
    </row>
    <row r="94" customFormat="false" ht="34.5" hidden="false" customHeight="true" outlineLevel="0" collapsed="false">
      <c r="A94" s="1"/>
      <c r="B94" s="54" t="n">
        <f aca="false">B93+1</f>
        <v>88</v>
      </c>
      <c r="C94" s="56" t="s">
        <v>73</v>
      </c>
      <c r="D94" s="56" t="s">
        <v>329</v>
      </c>
      <c r="E94" s="112" t="s">
        <v>332</v>
      </c>
      <c r="F94" s="184" t="n">
        <v>512037.448891511</v>
      </c>
      <c r="G94" s="184" t="n">
        <v>453249.056349331</v>
      </c>
      <c r="H94" s="185" t="n">
        <v>51.945366513033</v>
      </c>
      <c r="I94" s="185" t="n">
        <v>19.175183362596</v>
      </c>
      <c r="J94" s="59" t="s">
        <v>67</v>
      </c>
      <c r="K94" s="59" t="s">
        <v>325</v>
      </c>
      <c r="L94" s="60" t="s">
        <v>331</v>
      </c>
      <c r="M94" s="61" t="s">
        <v>49</v>
      </c>
      <c r="N94" s="61" t="s">
        <v>63</v>
      </c>
      <c r="O94" s="56" t="n">
        <v>178</v>
      </c>
      <c r="P94" s="56" t="n">
        <v>38</v>
      </c>
      <c r="Q94" s="56" t="n">
        <v>8</v>
      </c>
      <c r="R94" s="63" t="s">
        <v>43</v>
      </c>
      <c r="S94" s="112" t="s">
        <v>44</v>
      </c>
      <c r="T94" s="56" t="s">
        <v>44</v>
      </c>
      <c r="U94" s="112" t="s">
        <v>44</v>
      </c>
      <c r="V94" s="112" t="s">
        <v>44</v>
      </c>
      <c r="W94" s="112" t="s">
        <v>44</v>
      </c>
      <c r="X94" s="112" t="s">
        <v>44</v>
      </c>
      <c r="Y94" s="112" t="s">
        <v>44</v>
      </c>
      <c r="Z94" s="112" t="s">
        <v>44</v>
      </c>
      <c r="AA94" s="112" t="s">
        <v>43</v>
      </c>
      <c r="AB94" s="112" t="s">
        <v>156</v>
      </c>
      <c r="AC94" s="56" t="s">
        <v>45</v>
      </c>
      <c r="AD94" s="124" t="n">
        <v>607759159</v>
      </c>
      <c r="AE94" s="65" t="s">
        <v>157</v>
      </c>
      <c r="AF94" s="194" t="s">
        <v>44</v>
      </c>
      <c r="AG94" s="127"/>
    </row>
    <row r="95" customFormat="false" ht="34.5" hidden="false" customHeight="true" outlineLevel="0" collapsed="false">
      <c r="A95" s="1"/>
      <c r="B95" s="54" t="n">
        <f aca="false">B94+1</f>
        <v>89</v>
      </c>
      <c r="C95" s="56" t="s">
        <v>73</v>
      </c>
      <c r="D95" s="56" t="s">
        <v>333</v>
      </c>
      <c r="E95" s="56" t="s">
        <v>334</v>
      </c>
      <c r="F95" s="184" t="n">
        <v>528211.432878225</v>
      </c>
      <c r="G95" s="184" t="n">
        <v>450368.781207722</v>
      </c>
      <c r="H95" s="185" t="n">
        <v>51.918877135241</v>
      </c>
      <c r="I95" s="185" t="n">
        <v>19.410325467064</v>
      </c>
      <c r="J95" s="59" t="s">
        <v>67</v>
      </c>
      <c r="K95" s="59" t="s">
        <v>325</v>
      </c>
      <c r="L95" s="60" t="s">
        <v>335</v>
      </c>
      <c r="M95" s="61" t="s">
        <v>214</v>
      </c>
      <c r="N95" s="61" t="s">
        <v>63</v>
      </c>
      <c r="O95" s="56" t="n">
        <v>33</v>
      </c>
      <c r="P95" s="56" t="n">
        <v>12</v>
      </c>
      <c r="Q95" s="56" t="n">
        <v>8</v>
      </c>
      <c r="R95" s="112" t="s">
        <v>43</v>
      </c>
      <c r="S95" s="112" t="s">
        <v>44</v>
      </c>
      <c r="T95" s="112" t="s">
        <v>43</v>
      </c>
      <c r="U95" s="112" t="s">
        <v>44</v>
      </c>
      <c r="V95" s="112" t="s">
        <v>43</v>
      </c>
      <c r="W95" s="112" t="s">
        <v>43</v>
      </c>
      <c r="X95" s="112" t="s">
        <v>43</v>
      </c>
      <c r="Y95" s="112" t="s">
        <v>43</v>
      </c>
      <c r="Z95" s="112" t="s">
        <v>44</v>
      </c>
      <c r="AA95" s="112" t="s">
        <v>43</v>
      </c>
      <c r="AB95" s="112" t="s">
        <v>43</v>
      </c>
      <c r="AC95" s="124" t="s">
        <v>310</v>
      </c>
      <c r="AD95" s="187" t="s">
        <v>311</v>
      </c>
      <c r="AE95" s="112" t="s">
        <v>180</v>
      </c>
      <c r="AF95" s="121" t="s">
        <v>44</v>
      </c>
      <c r="AG95" s="127"/>
    </row>
    <row r="96" customFormat="false" ht="34.5" hidden="false" customHeight="true" outlineLevel="0" collapsed="false">
      <c r="A96" s="1"/>
      <c r="B96" s="54" t="n">
        <f aca="false">B95+1</f>
        <v>90</v>
      </c>
      <c r="C96" s="56" t="s">
        <v>73</v>
      </c>
      <c r="D96" s="56" t="s">
        <v>333</v>
      </c>
      <c r="E96" s="56" t="s">
        <v>336</v>
      </c>
      <c r="F96" s="184" t="n">
        <v>527933.318210278</v>
      </c>
      <c r="G96" s="184" t="n">
        <v>450412.380272187</v>
      </c>
      <c r="H96" s="185" t="n">
        <v>51.919283284549</v>
      </c>
      <c r="I96" s="185" t="n">
        <v>19.406284103488</v>
      </c>
      <c r="J96" s="59" t="s">
        <v>67</v>
      </c>
      <c r="K96" s="59" t="s">
        <v>325</v>
      </c>
      <c r="L96" s="60" t="s">
        <v>335</v>
      </c>
      <c r="M96" s="61" t="s">
        <v>49</v>
      </c>
      <c r="N96" s="61" t="s">
        <v>63</v>
      </c>
      <c r="O96" s="56" t="n">
        <v>33</v>
      </c>
      <c r="P96" s="56" t="n">
        <v>11</v>
      </c>
      <c r="Q96" s="56" t="n">
        <v>11</v>
      </c>
      <c r="R96" s="112" t="s">
        <v>43</v>
      </c>
      <c r="S96" s="112" t="s">
        <v>44</v>
      </c>
      <c r="T96" s="112" t="s">
        <v>43</v>
      </c>
      <c r="U96" s="112" t="s">
        <v>44</v>
      </c>
      <c r="V96" s="112" t="s">
        <v>43</v>
      </c>
      <c r="W96" s="112" t="s">
        <v>43</v>
      </c>
      <c r="X96" s="112" t="s">
        <v>43</v>
      </c>
      <c r="Y96" s="112" t="s">
        <v>43</v>
      </c>
      <c r="Z96" s="112" t="s">
        <v>44</v>
      </c>
      <c r="AA96" s="112" t="s">
        <v>43</v>
      </c>
      <c r="AB96" s="112" t="s">
        <v>43</v>
      </c>
      <c r="AC96" s="124" t="s">
        <v>310</v>
      </c>
      <c r="AD96" s="187" t="s">
        <v>311</v>
      </c>
      <c r="AE96" s="112" t="s">
        <v>180</v>
      </c>
      <c r="AF96" s="121" t="s">
        <v>44</v>
      </c>
      <c r="AG96" s="127"/>
    </row>
    <row r="97" customFormat="false" ht="34.5" hidden="false" customHeight="true" outlineLevel="0" collapsed="false">
      <c r="A97" s="1"/>
      <c r="B97" s="54" t="n">
        <f aca="false">B96+1</f>
        <v>91</v>
      </c>
      <c r="C97" s="56" t="s">
        <v>73</v>
      </c>
      <c r="D97" s="56" t="s">
        <v>337</v>
      </c>
      <c r="E97" s="56" t="s">
        <v>338</v>
      </c>
      <c r="F97" s="184" t="n">
        <v>538675.12</v>
      </c>
      <c r="G97" s="184" t="n">
        <v>447463.38</v>
      </c>
      <c r="H97" s="185" t="n">
        <v>51.892118932848</v>
      </c>
      <c r="I97" s="185" t="n">
        <v>19.562183055401</v>
      </c>
      <c r="J97" s="59" t="s">
        <v>67</v>
      </c>
      <c r="K97" s="59" t="s">
        <v>325</v>
      </c>
      <c r="L97" s="60" t="s">
        <v>339</v>
      </c>
      <c r="M97" s="61" t="s">
        <v>214</v>
      </c>
      <c r="N97" s="61" t="s">
        <v>63</v>
      </c>
      <c r="O97" s="56" t="n">
        <v>16</v>
      </c>
      <c r="P97" s="56" t="n">
        <v>8</v>
      </c>
      <c r="Q97" s="56" t="n">
        <v>0</v>
      </c>
      <c r="R97" s="112" t="s">
        <v>43</v>
      </c>
      <c r="S97" s="112" t="s">
        <v>44</v>
      </c>
      <c r="T97" s="112" t="s">
        <v>43</v>
      </c>
      <c r="U97" s="112" t="s">
        <v>44</v>
      </c>
      <c r="V97" s="112" t="s">
        <v>43</v>
      </c>
      <c r="W97" s="112" t="s">
        <v>43</v>
      </c>
      <c r="X97" s="112" t="s">
        <v>43</v>
      </c>
      <c r="Y97" s="112" t="s">
        <v>43</v>
      </c>
      <c r="Z97" s="112" t="s">
        <v>44</v>
      </c>
      <c r="AA97" s="112" t="s">
        <v>43</v>
      </c>
      <c r="AB97" s="112" t="s">
        <v>43</v>
      </c>
      <c r="AC97" s="124" t="s">
        <v>310</v>
      </c>
      <c r="AD97" s="187" t="s">
        <v>311</v>
      </c>
      <c r="AE97" s="112" t="s">
        <v>180</v>
      </c>
      <c r="AF97" s="121" t="s">
        <v>44</v>
      </c>
      <c r="AG97" s="127"/>
    </row>
    <row r="98" customFormat="false" ht="34.5" hidden="false" customHeight="true" outlineLevel="0" collapsed="false">
      <c r="A98" s="1"/>
      <c r="B98" s="54" t="n">
        <f aca="false">B97+1</f>
        <v>92</v>
      </c>
      <c r="C98" s="56" t="s">
        <v>73</v>
      </c>
      <c r="D98" s="56" t="s">
        <v>337</v>
      </c>
      <c r="E98" s="56" t="s">
        <v>338</v>
      </c>
      <c r="F98" s="184" t="n">
        <v>538110.23</v>
      </c>
      <c r="G98" s="184" t="n">
        <v>447586.62</v>
      </c>
      <c r="H98" s="185" t="n">
        <v>51.893266216953</v>
      </c>
      <c r="I98" s="185" t="n">
        <v>19.553985838814</v>
      </c>
      <c r="J98" s="59" t="s">
        <v>67</v>
      </c>
      <c r="K98" s="59" t="s">
        <v>325</v>
      </c>
      <c r="L98" s="60" t="s">
        <v>339</v>
      </c>
      <c r="M98" s="61" t="s">
        <v>49</v>
      </c>
      <c r="N98" s="61" t="s">
        <v>63</v>
      </c>
      <c r="O98" s="56" t="n">
        <v>16</v>
      </c>
      <c r="P98" s="56" t="n">
        <v>8</v>
      </c>
      <c r="Q98" s="56" t="n">
        <v>0</v>
      </c>
      <c r="R98" s="112" t="s">
        <v>43</v>
      </c>
      <c r="S98" s="112" t="s">
        <v>44</v>
      </c>
      <c r="T98" s="112" t="s">
        <v>43</v>
      </c>
      <c r="U98" s="112" t="s">
        <v>44</v>
      </c>
      <c r="V98" s="112" t="s">
        <v>43</v>
      </c>
      <c r="W98" s="112" t="s">
        <v>43</v>
      </c>
      <c r="X98" s="112" t="s">
        <v>43</v>
      </c>
      <c r="Y98" s="112" t="s">
        <v>43</v>
      </c>
      <c r="Z98" s="112" t="s">
        <v>44</v>
      </c>
      <c r="AA98" s="112" t="s">
        <v>43</v>
      </c>
      <c r="AB98" s="112" t="s">
        <v>43</v>
      </c>
      <c r="AC98" s="124" t="s">
        <v>310</v>
      </c>
      <c r="AD98" s="187" t="s">
        <v>311</v>
      </c>
      <c r="AE98" s="112" t="s">
        <v>180</v>
      </c>
      <c r="AF98" s="121" t="s">
        <v>44</v>
      </c>
      <c r="AG98" s="127"/>
    </row>
    <row r="99" customFormat="false" ht="34.5" hidden="false" customHeight="true" outlineLevel="0" collapsed="false">
      <c r="A99" s="1"/>
      <c r="B99" s="54" t="n">
        <f aca="false">B98+1</f>
        <v>93</v>
      </c>
      <c r="C99" s="56" t="s">
        <v>73</v>
      </c>
      <c r="D99" s="56" t="s">
        <v>340</v>
      </c>
      <c r="E99" s="56" t="s">
        <v>341</v>
      </c>
      <c r="F99" s="184" t="n">
        <v>548905.636198653</v>
      </c>
      <c r="G99" s="184" t="n">
        <v>448406.225590819</v>
      </c>
      <c r="H99" s="185" t="n">
        <v>51.899793794558</v>
      </c>
      <c r="I99" s="185" t="n">
        <v>19.711017049358</v>
      </c>
      <c r="J99" s="59" t="s">
        <v>67</v>
      </c>
      <c r="K99" s="59" t="s">
        <v>325</v>
      </c>
      <c r="L99" s="60" t="s">
        <v>342</v>
      </c>
      <c r="M99" s="61" t="s">
        <v>214</v>
      </c>
      <c r="N99" s="61" t="s">
        <v>63</v>
      </c>
      <c r="O99" s="56" t="n">
        <v>181</v>
      </c>
      <c r="P99" s="56" t="n">
        <v>60</v>
      </c>
      <c r="Q99" s="56" t="n">
        <v>25</v>
      </c>
      <c r="R99" s="63" t="s">
        <v>43</v>
      </c>
      <c r="S99" s="112" t="s">
        <v>44</v>
      </c>
      <c r="T99" s="56" t="s">
        <v>44</v>
      </c>
      <c r="U99" s="112" t="s">
        <v>44</v>
      </c>
      <c r="V99" s="112" t="s">
        <v>44</v>
      </c>
      <c r="W99" s="112" t="s">
        <v>44</v>
      </c>
      <c r="X99" s="112" t="s">
        <v>44</v>
      </c>
      <c r="Y99" s="112" t="s">
        <v>43</v>
      </c>
      <c r="Z99" s="112" t="s">
        <v>44</v>
      </c>
      <c r="AA99" s="112" t="s">
        <v>43</v>
      </c>
      <c r="AB99" s="112" t="s">
        <v>156</v>
      </c>
      <c r="AC99" s="124" t="s">
        <v>208</v>
      </c>
      <c r="AD99" s="56" t="s">
        <v>180</v>
      </c>
      <c r="AE99" s="65" t="str">
        <f aca="false">HYPERLINK("mailto:info.pl@shell.com","info.pl@shell.com")</f>
        <v>info.pl@shell.com</v>
      </c>
      <c r="AF99" s="195" t="s">
        <v>233</v>
      </c>
      <c r="AG99" s="127"/>
    </row>
    <row r="100" customFormat="false" ht="34.5" hidden="false" customHeight="true" outlineLevel="0" collapsed="false">
      <c r="A100" s="1"/>
      <c r="B100" s="54" t="n">
        <f aca="false">B99+1</f>
        <v>94</v>
      </c>
      <c r="C100" s="56" t="s">
        <v>73</v>
      </c>
      <c r="D100" s="56" t="s">
        <v>340</v>
      </c>
      <c r="E100" s="56" t="s">
        <v>343</v>
      </c>
      <c r="F100" s="184" t="n">
        <v>548337.40810396</v>
      </c>
      <c r="G100" s="184" t="n">
        <v>448215.207541548</v>
      </c>
      <c r="H100" s="185" t="n">
        <v>51.898125541788</v>
      </c>
      <c r="I100" s="185" t="n">
        <v>19.702729681633</v>
      </c>
      <c r="J100" s="59" t="s">
        <v>67</v>
      </c>
      <c r="K100" s="59" t="s">
        <v>325</v>
      </c>
      <c r="L100" s="60" t="s">
        <v>342</v>
      </c>
      <c r="M100" s="61" t="s">
        <v>49</v>
      </c>
      <c r="N100" s="61" t="s">
        <v>63</v>
      </c>
      <c r="O100" s="56" t="n">
        <v>133</v>
      </c>
      <c r="P100" s="56" t="n">
        <v>45</v>
      </c>
      <c r="Q100" s="56" t="n">
        <v>15</v>
      </c>
      <c r="R100" s="63" t="s">
        <v>43</v>
      </c>
      <c r="S100" s="112" t="s">
        <v>44</v>
      </c>
      <c r="T100" s="56" t="s">
        <v>44</v>
      </c>
      <c r="U100" s="112" t="s">
        <v>44</v>
      </c>
      <c r="V100" s="112" t="s">
        <v>44</v>
      </c>
      <c r="W100" s="112" t="s">
        <v>44</v>
      </c>
      <c r="X100" s="112" t="s">
        <v>44</v>
      </c>
      <c r="Y100" s="112" t="s">
        <v>43</v>
      </c>
      <c r="Z100" s="112" t="s">
        <v>44</v>
      </c>
      <c r="AA100" s="112" t="s">
        <v>43</v>
      </c>
      <c r="AB100" s="112" t="s">
        <v>156</v>
      </c>
      <c r="AC100" s="124" t="s">
        <v>208</v>
      </c>
      <c r="AD100" s="56" t="s">
        <v>180</v>
      </c>
      <c r="AE100" s="65" t="str">
        <f aca="false">HYPERLINK("mailto:info.pl@shell.com","info.pl@shell.com")</f>
        <v>info.pl@shell.com</v>
      </c>
      <c r="AF100" s="195" t="s">
        <v>44</v>
      </c>
      <c r="AG100" s="127"/>
    </row>
    <row r="101" customFormat="false" ht="34.5" hidden="false" customHeight="true" outlineLevel="0" collapsed="false">
      <c r="A101" s="1"/>
      <c r="B101" s="54" t="n">
        <f aca="false">B100+1</f>
        <v>95</v>
      </c>
      <c r="C101" s="56" t="s">
        <v>73</v>
      </c>
      <c r="D101" s="56" t="s">
        <v>344</v>
      </c>
      <c r="E101" s="56" t="s">
        <v>345</v>
      </c>
      <c r="F101" s="184" t="n">
        <v>569034.515755224</v>
      </c>
      <c r="G101" s="184" t="n">
        <v>463108.719810573</v>
      </c>
      <c r="H101" s="185" t="n">
        <v>52.029871841911</v>
      </c>
      <c r="I101" s="185" t="n">
        <v>20.00657772498</v>
      </c>
      <c r="J101" s="59" t="s">
        <v>67</v>
      </c>
      <c r="K101" s="59" t="s">
        <v>325</v>
      </c>
      <c r="L101" s="60" t="s">
        <v>346</v>
      </c>
      <c r="M101" s="61" t="s">
        <v>214</v>
      </c>
      <c r="N101" s="61" t="s">
        <v>63</v>
      </c>
      <c r="O101" s="56" t="n">
        <v>130</v>
      </c>
      <c r="P101" s="56" t="n">
        <v>45</v>
      </c>
      <c r="Q101" s="56" t="n">
        <v>15</v>
      </c>
      <c r="R101" s="63" t="s">
        <v>43</v>
      </c>
      <c r="S101" s="112" t="s">
        <v>44</v>
      </c>
      <c r="T101" s="56" t="s">
        <v>44</v>
      </c>
      <c r="U101" s="112" t="s">
        <v>44</v>
      </c>
      <c r="V101" s="112" t="s">
        <v>44</v>
      </c>
      <c r="W101" s="112" t="s">
        <v>44</v>
      </c>
      <c r="X101" s="112" t="s">
        <v>44</v>
      </c>
      <c r="Y101" s="112" t="s">
        <v>43</v>
      </c>
      <c r="Z101" s="112" t="s">
        <v>44</v>
      </c>
      <c r="AA101" s="112" t="s">
        <v>43</v>
      </c>
      <c r="AB101" s="112" t="s">
        <v>156</v>
      </c>
      <c r="AC101" s="56" t="s">
        <v>98</v>
      </c>
      <c r="AD101" s="64" t="n">
        <v>801114747</v>
      </c>
      <c r="AE101" s="56" t="s">
        <v>99</v>
      </c>
      <c r="AF101" s="195" t="s">
        <v>44</v>
      </c>
      <c r="AG101" s="127"/>
    </row>
    <row r="102" customFormat="false" ht="34.5" hidden="false" customHeight="true" outlineLevel="0" collapsed="false">
      <c r="A102" s="1"/>
      <c r="B102" s="54" t="n">
        <f aca="false">B101+1</f>
        <v>96</v>
      </c>
      <c r="C102" s="56" t="s">
        <v>73</v>
      </c>
      <c r="D102" s="56" t="s">
        <v>344</v>
      </c>
      <c r="E102" s="56" t="s">
        <v>347</v>
      </c>
      <c r="F102" s="184" t="n">
        <v>568626.622954925</v>
      </c>
      <c r="G102" s="184" t="n">
        <v>462697.268976307</v>
      </c>
      <c r="H102" s="185" t="n">
        <v>52.026222638101</v>
      </c>
      <c r="I102" s="185" t="n">
        <v>20.00054862341</v>
      </c>
      <c r="J102" s="59" t="s">
        <v>67</v>
      </c>
      <c r="K102" s="59" t="s">
        <v>325</v>
      </c>
      <c r="L102" s="60" t="s">
        <v>346</v>
      </c>
      <c r="M102" s="61" t="s">
        <v>49</v>
      </c>
      <c r="N102" s="61" t="s">
        <v>63</v>
      </c>
      <c r="O102" s="56" t="n">
        <v>130</v>
      </c>
      <c r="P102" s="56" t="n">
        <v>45</v>
      </c>
      <c r="Q102" s="56" t="n">
        <v>15</v>
      </c>
      <c r="R102" s="63" t="s">
        <v>43</v>
      </c>
      <c r="S102" s="112" t="s">
        <v>44</v>
      </c>
      <c r="T102" s="56" t="s">
        <v>44</v>
      </c>
      <c r="U102" s="112" t="s">
        <v>44</v>
      </c>
      <c r="V102" s="112" t="s">
        <v>44</v>
      </c>
      <c r="W102" s="112" t="s">
        <v>44</v>
      </c>
      <c r="X102" s="112" t="s">
        <v>44</v>
      </c>
      <c r="Y102" s="112" t="s">
        <v>43</v>
      </c>
      <c r="Z102" s="112" t="s">
        <v>44</v>
      </c>
      <c r="AA102" s="112" t="s">
        <v>43</v>
      </c>
      <c r="AB102" s="112" t="s">
        <v>156</v>
      </c>
      <c r="AC102" s="56" t="s">
        <v>98</v>
      </c>
      <c r="AD102" s="64" t="n">
        <v>801114747</v>
      </c>
      <c r="AE102" s="56" t="s">
        <v>99</v>
      </c>
      <c r="AF102" s="195" t="s">
        <v>44</v>
      </c>
      <c r="AG102" s="193"/>
    </row>
    <row r="103" customFormat="false" ht="34.5" hidden="false" customHeight="true" outlineLevel="0" collapsed="false">
      <c r="A103" s="1"/>
      <c r="B103" s="54" t="n">
        <f aca="false">B102+1</f>
        <v>97</v>
      </c>
      <c r="C103" s="56" t="s">
        <v>73</v>
      </c>
      <c r="D103" s="56" t="s">
        <v>348</v>
      </c>
      <c r="E103" s="56" t="s">
        <v>349</v>
      </c>
      <c r="F103" s="184" t="n">
        <v>584974.465360826</v>
      </c>
      <c r="G103" s="184" t="n">
        <v>468419.474339103</v>
      </c>
      <c r="H103" s="185" t="n">
        <v>52.075408877217</v>
      </c>
      <c r="I103" s="185" t="n">
        <v>20.240263116892</v>
      </c>
      <c r="J103" s="59" t="s">
        <v>67</v>
      </c>
      <c r="K103" s="59" t="s">
        <v>325</v>
      </c>
      <c r="L103" s="60" t="s">
        <v>350</v>
      </c>
      <c r="M103" s="61" t="s">
        <v>214</v>
      </c>
      <c r="N103" s="61" t="s">
        <v>63</v>
      </c>
      <c r="O103" s="56" t="n">
        <v>30</v>
      </c>
      <c r="P103" s="56" t="n">
        <v>10</v>
      </c>
      <c r="Q103" s="56" t="n">
        <v>4</v>
      </c>
      <c r="R103" s="112" t="s">
        <v>43</v>
      </c>
      <c r="S103" s="112" t="s">
        <v>44</v>
      </c>
      <c r="T103" s="112" t="s">
        <v>43</v>
      </c>
      <c r="U103" s="112" t="s">
        <v>44</v>
      </c>
      <c r="V103" s="112" t="s">
        <v>43</v>
      </c>
      <c r="W103" s="112" t="s">
        <v>44</v>
      </c>
      <c r="X103" s="112" t="s">
        <v>43</v>
      </c>
      <c r="Y103" s="112" t="s">
        <v>43</v>
      </c>
      <c r="Z103" s="112" t="s">
        <v>44</v>
      </c>
      <c r="AA103" s="112" t="s">
        <v>43</v>
      </c>
      <c r="AB103" s="112" t="s">
        <v>43</v>
      </c>
      <c r="AC103" s="124" t="s">
        <v>310</v>
      </c>
      <c r="AD103" s="187" t="s">
        <v>311</v>
      </c>
      <c r="AE103" s="112" t="s">
        <v>180</v>
      </c>
      <c r="AF103" s="121" t="s">
        <v>44</v>
      </c>
      <c r="AG103" s="193"/>
    </row>
    <row r="104" customFormat="false" ht="34.5" hidden="false" customHeight="true" outlineLevel="0" collapsed="false">
      <c r="A104" s="1"/>
      <c r="B104" s="54" t="n">
        <f aca="false">B103+1</f>
        <v>98</v>
      </c>
      <c r="C104" s="56" t="s">
        <v>73</v>
      </c>
      <c r="D104" s="56" t="s">
        <v>351</v>
      </c>
      <c r="E104" s="56" t="s">
        <v>352</v>
      </c>
      <c r="F104" s="184" t="n">
        <v>584524.33109309</v>
      </c>
      <c r="G104" s="184" t="n">
        <v>468369.428525074</v>
      </c>
      <c r="H104" s="185" t="n">
        <v>52.075027883425</v>
      </c>
      <c r="I104" s="185" t="n">
        <v>20.233682250438</v>
      </c>
      <c r="J104" s="59" t="s">
        <v>67</v>
      </c>
      <c r="K104" s="59" t="s">
        <v>325</v>
      </c>
      <c r="L104" s="60" t="s">
        <v>350</v>
      </c>
      <c r="M104" s="61" t="s">
        <v>49</v>
      </c>
      <c r="N104" s="61" t="s">
        <v>63</v>
      </c>
      <c r="O104" s="56" t="n">
        <v>30</v>
      </c>
      <c r="P104" s="56" t="n">
        <v>10</v>
      </c>
      <c r="Q104" s="56" t="n">
        <v>4</v>
      </c>
      <c r="R104" s="112" t="s">
        <v>43</v>
      </c>
      <c r="S104" s="112" t="s">
        <v>44</v>
      </c>
      <c r="T104" s="112" t="s">
        <v>43</v>
      </c>
      <c r="U104" s="112" t="s">
        <v>44</v>
      </c>
      <c r="V104" s="112" t="s">
        <v>43</v>
      </c>
      <c r="W104" s="112" t="s">
        <v>44</v>
      </c>
      <c r="X104" s="112" t="s">
        <v>43</v>
      </c>
      <c r="Y104" s="112" t="s">
        <v>43</v>
      </c>
      <c r="Z104" s="112" t="s">
        <v>44</v>
      </c>
      <c r="AA104" s="112" t="s">
        <v>43</v>
      </c>
      <c r="AB104" s="112" t="s">
        <v>43</v>
      </c>
      <c r="AC104" s="124" t="s">
        <v>310</v>
      </c>
      <c r="AD104" s="187" t="s">
        <v>311</v>
      </c>
      <c r="AE104" s="112" t="s">
        <v>180</v>
      </c>
      <c r="AF104" s="121" t="s">
        <v>44</v>
      </c>
      <c r="AG104" s="193"/>
    </row>
    <row r="105" customFormat="false" ht="34.5" hidden="false" customHeight="true" outlineLevel="0" collapsed="false">
      <c r="A105" s="1"/>
      <c r="B105" s="54" t="n">
        <f aca="false">B104+1</f>
        <v>99</v>
      </c>
      <c r="C105" s="62" t="s">
        <v>73</v>
      </c>
      <c r="D105" s="62" t="s">
        <v>353</v>
      </c>
      <c r="E105" s="196" t="s">
        <v>354</v>
      </c>
      <c r="F105" s="197" t="n">
        <v>466716.713094495</v>
      </c>
      <c r="G105" s="197" t="n">
        <v>387773.700491133</v>
      </c>
      <c r="H105" s="198" t="n">
        <v>51.355623079751</v>
      </c>
      <c r="I105" s="198" t="n">
        <v>18.521865741664</v>
      </c>
      <c r="J105" s="59" t="s">
        <v>39</v>
      </c>
      <c r="K105" s="59" t="s">
        <v>40</v>
      </c>
      <c r="L105" s="196" t="s">
        <v>355</v>
      </c>
      <c r="M105" s="62" t="s">
        <v>73</v>
      </c>
      <c r="N105" s="61" t="s">
        <v>63</v>
      </c>
      <c r="O105" s="56" t="n">
        <v>50</v>
      </c>
      <c r="P105" s="56" t="n">
        <v>23</v>
      </c>
      <c r="Q105" s="56" t="n">
        <v>8</v>
      </c>
      <c r="R105" s="63" t="s">
        <v>43</v>
      </c>
      <c r="S105" s="112" t="s">
        <v>44</v>
      </c>
      <c r="T105" s="112" t="s">
        <v>43</v>
      </c>
      <c r="U105" s="112" t="s">
        <v>44</v>
      </c>
      <c r="V105" s="112" t="s">
        <v>44</v>
      </c>
      <c r="W105" s="112" t="s">
        <v>44</v>
      </c>
      <c r="X105" s="112" t="s">
        <v>44</v>
      </c>
      <c r="Y105" s="112" t="s">
        <v>43</v>
      </c>
      <c r="Z105" s="112" t="s">
        <v>44</v>
      </c>
      <c r="AA105" s="112" t="s">
        <v>44</v>
      </c>
      <c r="AB105" s="112" t="s">
        <v>43</v>
      </c>
      <c r="AC105" s="124" t="s">
        <v>310</v>
      </c>
      <c r="AD105" s="187" t="s">
        <v>311</v>
      </c>
      <c r="AE105" s="112"/>
      <c r="AF105" s="121" t="s">
        <v>44</v>
      </c>
      <c r="AG105" s="193"/>
    </row>
    <row r="106" customFormat="false" ht="34.5" hidden="false" customHeight="true" outlineLevel="0" collapsed="false">
      <c r="A106" s="1"/>
      <c r="B106" s="54" t="n">
        <f aca="false">B105+1</f>
        <v>100</v>
      </c>
      <c r="C106" s="62" t="s">
        <v>73</v>
      </c>
      <c r="D106" s="62" t="s">
        <v>353</v>
      </c>
      <c r="E106" s="196" t="s">
        <v>356</v>
      </c>
      <c r="F106" s="197" t="n">
        <v>466946.058030678</v>
      </c>
      <c r="G106" s="197" t="n">
        <v>388068.798113859</v>
      </c>
      <c r="H106" s="198" t="n">
        <v>51.358290708292</v>
      </c>
      <c r="I106" s="198" t="n">
        <v>18.525132926872</v>
      </c>
      <c r="J106" s="59" t="s">
        <v>39</v>
      </c>
      <c r="K106" s="59" t="s">
        <v>40</v>
      </c>
      <c r="L106" s="196" t="s">
        <v>355</v>
      </c>
      <c r="M106" s="62" t="s">
        <v>182</v>
      </c>
      <c r="N106" s="61" t="s">
        <v>63</v>
      </c>
      <c r="O106" s="56" t="n">
        <v>45</v>
      </c>
      <c r="P106" s="56" t="n">
        <v>23</v>
      </c>
      <c r="Q106" s="56" t="n">
        <v>8</v>
      </c>
      <c r="R106" s="63" t="s">
        <v>43</v>
      </c>
      <c r="S106" s="112" t="s">
        <v>44</v>
      </c>
      <c r="T106" s="112" t="s">
        <v>43</v>
      </c>
      <c r="U106" s="112" t="s">
        <v>44</v>
      </c>
      <c r="V106" s="112" t="s">
        <v>43</v>
      </c>
      <c r="W106" s="112" t="s">
        <v>43</v>
      </c>
      <c r="X106" s="112" t="s">
        <v>43</v>
      </c>
      <c r="Y106" s="112" t="s">
        <v>43</v>
      </c>
      <c r="Z106" s="112" t="s">
        <v>44</v>
      </c>
      <c r="AA106" s="112" t="s">
        <v>43</v>
      </c>
      <c r="AB106" s="112" t="s">
        <v>43</v>
      </c>
      <c r="AC106" s="124" t="s">
        <v>310</v>
      </c>
      <c r="AD106" s="187" t="s">
        <v>311</v>
      </c>
      <c r="AE106" s="112"/>
      <c r="AF106" s="121" t="s">
        <v>44</v>
      </c>
      <c r="AG106" s="193"/>
    </row>
    <row r="107" customFormat="false" ht="34.5" hidden="false" customHeight="true" outlineLevel="0" collapsed="false">
      <c r="A107" s="1"/>
      <c r="B107" s="54" t="n">
        <f aca="false">B106+1</f>
        <v>101</v>
      </c>
      <c r="C107" s="62" t="s">
        <v>73</v>
      </c>
      <c r="D107" s="62" t="s">
        <v>357</v>
      </c>
      <c r="E107" s="196" t="s">
        <v>358</v>
      </c>
      <c r="F107" s="197" t="n">
        <v>478885.470098091</v>
      </c>
      <c r="G107" s="197" t="n">
        <v>406620.869888056</v>
      </c>
      <c r="H107" s="198" t="n">
        <v>51.525724891255</v>
      </c>
      <c r="I107" s="198" t="n">
        <v>18.695548821476</v>
      </c>
      <c r="J107" s="59" t="s">
        <v>39</v>
      </c>
      <c r="K107" s="59" t="s">
        <v>40</v>
      </c>
      <c r="L107" s="196" t="s">
        <v>359</v>
      </c>
      <c r="M107" s="62" t="s">
        <v>73</v>
      </c>
      <c r="N107" s="61" t="s">
        <v>63</v>
      </c>
      <c r="O107" s="56" t="n">
        <v>55</v>
      </c>
      <c r="P107" s="56" t="n">
        <v>22</v>
      </c>
      <c r="Q107" s="56" t="n">
        <v>8</v>
      </c>
      <c r="R107" s="63" t="s">
        <v>43</v>
      </c>
      <c r="S107" s="112" t="s">
        <v>44</v>
      </c>
      <c r="T107" s="112" t="s">
        <v>43</v>
      </c>
      <c r="U107" s="112" t="s">
        <v>44</v>
      </c>
      <c r="V107" s="112" t="s">
        <v>43</v>
      </c>
      <c r="W107" s="112" t="s">
        <v>43</v>
      </c>
      <c r="X107" s="112" t="s">
        <v>43</v>
      </c>
      <c r="Y107" s="112" t="s">
        <v>43</v>
      </c>
      <c r="Z107" s="112" t="s">
        <v>44</v>
      </c>
      <c r="AA107" s="112" t="s">
        <v>43</v>
      </c>
      <c r="AB107" s="112" t="s">
        <v>43</v>
      </c>
      <c r="AC107" s="124" t="s">
        <v>310</v>
      </c>
      <c r="AD107" s="187" t="s">
        <v>311</v>
      </c>
      <c r="AE107" s="112"/>
      <c r="AF107" s="121" t="s">
        <v>44</v>
      </c>
      <c r="AG107" s="193"/>
    </row>
    <row r="108" customFormat="false" ht="34.5" hidden="false" customHeight="true" outlineLevel="0" collapsed="false">
      <c r="A108" s="1"/>
      <c r="B108" s="54" t="n">
        <f aca="false">B107+1</f>
        <v>102</v>
      </c>
      <c r="C108" s="62" t="s">
        <v>73</v>
      </c>
      <c r="D108" s="62" t="s">
        <v>357</v>
      </c>
      <c r="E108" s="196" t="s">
        <v>360</v>
      </c>
      <c r="F108" s="197" t="n">
        <v>478883.983999304</v>
      </c>
      <c r="G108" s="197" t="n">
        <v>407074.501542842</v>
      </c>
      <c r="H108" s="198" t="n">
        <v>51.529804900439</v>
      </c>
      <c r="I108" s="198" t="n">
        <v>18.695500122228</v>
      </c>
      <c r="J108" s="59" t="s">
        <v>39</v>
      </c>
      <c r="K108" s="59" t="s">
        <v>40</v>
      </c>
      <c r="L108" s="196" t="s">
        <v>359</v>
      </c>
      <c r="M108" s="62" t="s">
        <v>182</v>
      </c>
      <c r="N108" s="61" t="s">
        <v>63</v>
      </c>
      <c r="O108" s="56" t="n">
        <v>60</v>
      </c>
      <c r="P108" s="56" t="n">
        <v>22</v>
      </c>
      <c r="Q108" s="56" t="n">
        <v>8</v>
      </c>
      <c r="R108" s="63" t="s">
        <v>43</v>
      </c>
      <c r="S108" s="112" t="s">
        <v>44</v>
      </c>
      <c r="T108" s="112" t="s">
        <v>43</v>
      </c>
      <c r="U108" s="112" t="s">
        <v>44</v>
      </c>
      <c r="V108" s="112" t="s">
        <v>44</v>
      </c>
      <c r="W108" s="112" t="s">
        <v>44</v>
      </c>
      <c r="X108" s="112" t="s">
        <v>44</v>
      </c>
      <c r="Y108" s="112" t="s">
        <v>43</v>
      </c>
      <c r="Z108" s="112" t="s">
        <v>44</v>
      </c>
      <c r="AA108" s="112" t="s">
        <v>43</v>
      </c>
      <c r="AB108" s="112" t="s">
        <v>43</v>
      </c>
      <c r="AC108" s="124" t="s">
        <v>310</v>
      </c>
      <c r="AD108" s="187" t="s">
        <v>311</v>
      </c>
      <c r="AE108" s="112"/>
      <c r="AF108" s="121" t="s">
        <v>44</v>
      </c>
      <c r="AG108" s="193"/>
    </row>
    <row r="109" customFormat="false" ht="34.5" hidden="false" customHeight="true" outlineLevel="0" collapsed="false">
      <c r="A109" s="1"/>
      <c r="B109" s="54" t="n">
        <f aca="false">B108+1</f>
        <v>103</v>
      </c>
      <c r="C109" s="62" t="s">
        <v>73</v>
      </c>
      <c r="D109" s="62" t="s">
        <v>361</v>
      </c>
      <c r="E109" s="196" t="s">
        <v>362</v>
      </c>
      <c r="F109" s="197" t="n">
        <v>495388.035797825</v>
      </c>
      <c r="G109" s="197" t="n">
        <v>412127.913174991</v>
      </c>
      <c r="H109" s="198" t="n">
        <v>51.575633270147</v>
      </c>
      <c r="I109" s="198" t="n">
        <v>18.933427242128</v>
      </c>
      <c r="J109" s="59" t="s">
        <v>39</v>
      </c>
      <c r="K109" s="59" t="s">
        <v>40</v>
      </c>
      <c r="L109" s="196" t="s">
        <v>363</v>
      </c>
      <c r="M109" s="62" t="s">
        <v>73</v>
      </c>
      <c r="N109" s="61" t="s">
        <v>63</v>
      </c>
      <c r="O109" s="56" t="n">
        <v>55</v>
      </c>
      <c r="P109" s="56" t="n">
        <v>26</v>
      </c>
      <c r="Q109" s="56" t="n">
        <v>4</v>
      </c>
      <c r="R109" s="63" t="s">
        <v>43</v>
      </c>
      <c r="S109" s="112" t="s">
        <v>44</v>
      </c>
      <c r="T109" s="112" t="s">
        <v>43</v>
      </c>
      <c r="U109" s="112" t="s">
        <v>44</v>
      </c>
      <c r="V109" s="112" t="s">
        <v>44</v>
      </c>
      <c r="W109" s="112" t="s">
        <v>44</v>
      </c>
      <c r="X109" s="112" t="s">
        <v>44</v>
      </c>
      <c r="Y109" s="112" t="s">
        <v>43</v>
      </c>
      <c r="Z109" s="112" t="s">
        <v>44</v>
      </c>
      <c r="AA109" s="112" t="s">
        <v>43</v>
      </c>
      <c r="AB109" s="112" t="s">
        <v>43</v>
      </c>
      <c r="AC109" s="124" t="s">
        <v>310</v>
      </c>
      <c r="AD109" s="187" t="s">
        <v>311</v>
      </c>
      <c r="AE109" s="112"/>
      <c r="AF109" s="121" t="s">
        <v>44</v>
      </c>
      <c r="AG109" s="193"/>
    </row>
    <row r="110" customFormat="false" ht="34.5" hidden="false" customHeight="true" outlineLevel="0" collapsed="false">
      <c r="A110" s="1"/>
      <c r="B110" s="54" t="n">
        <f aca="false">B109+1</f>
        <v>104</v>
      </c>
      <c r="C110" s="62" t="s">
        <v>73</v>
      </c>
      <c r="D110" s="62" t="s">
        <v>361</v>
      </c>
      <c r="E110" s="196" t="s">
        <v>364</v>
      </c>
      <c r="F110" s="197" t="n">
        <v>495852.645060377</v>
      </c>
      <c r="G110" s="197" t="n">
        <v>412099.338117842</v>
      </c>
      <c r="H110" s="198" t="n">
        <v>51.575379915132</v>
      </c>
      <c r="I110" s="198" t="n">
        <v>18.940134131769</v>
      </c>
      <c r="J110" s="59" t="s">
        <v>39</v>
      </c>
      <c r="K110" s="59" t="s">
        <v>40</v>
      </c>
      <c r="L110" s="196" t="s">
        <v>363</v>
      </c>
      <c r="M110" s="62" t="s">
        <v>182</v>
      </c>
      <c r="N110" s="61" t="s">
        <v>63</v>
      </c>
      <c r="O110" s="56" t="n">
        <v>55</v>
      </c>
      <c r="P110" s="56" t="n">
        <v>22</v>
      </c>
      <c r="Q110" s="56" t="n">
        <v>8</v>
      </c>
      <c r="R110" s="63" t="s">
        <v>43</v>
      </c>
      <c r="S110" s="112" t="s">
        <v>44</v>
      </c>
      <c r="T110" s="112" t="s">
        <v>43</v>
      </c>
      <c r="U110" s="112" t="s">
        <v>44</v>
      </c>
      <c r="V110" s="112" t="s">
        <v>43</v>
      </c>
      <c r="W110" s="112" t="s">
        <v>43</v>
      </c>
      <c r="X110" s="112" t="s">
        <v>43</v>
      </c>
      <c r="Y110" s="112" t="s">
        <v>43</v>
      </c>
      <c r="Z110" s="112" t="s">
        <v>44</v>
      </c>
      <c r="AA110" s="112" t="s">
        <v>43</v>
      </c>
      <c r="AB110" s="112" t="s">
        <v>43</v>
      </c>
      <c r="AC110" s="124" t="s">
        <v>310</v>
      </c>
      <c r="AD110" s="187" t="s">
        <v>311</v>
      </c>
      <c r="AE110" s="112"/>
      <c r="AF110" s="121" t="s">
        <v>44</v>
      </c>
      <c r="AG110" s="193"/>
    </row>
    <row r="111" customFormat="false" ht="34.5" hidden="false" customHeight="true" outlineLevel="0" collapsed="false">
      <c r="A111" s="1"/>
      <c r="B111" s="54" t="n">
        <f aca="false">B110+1</f>
        <v>105</v>
      </c>
      <c r="C111" s="62" t="s">
        <v>73</v>
      </c>
      <c r="D111" s="62" t="s">
        <v>365</v>
      </c>
      <c r="E111" s="196" t="s">
        <v>366</v>
      </c>
      <c r="F111" s="197" t="n">
        <v>505951.3875006</v>
      </c>
      <c r="G111" s="197" t="n">
        <v>409632.221736182</v>
      </c>
      <c r="H111" s="198" t="n">
        <v>51.553173682275</v>
      </c>
      <c r="I111" s="198" t="n">
        <v>19.085864863311</v>
      </c>
      <c r="J111" s="59" t="s">
        <v>39</v>
      </c>
      <c r="K111" s="59" t="s">
        <v>40</v>
      </c>
      <c r="L111" s="196" t="s">
        <v>367</v>
      </c>
      <c r="M111" s="62" t="s">
        <v>73</v>
      </c>
      <c r="N111" s="61" t="s">
        <v>63</v>
      </c>
      <c r="O111" s="56" t="n">
        <v>55</v>
      </c>
      <c r="P111" s="56" t="n">
        <v>22</v>
      </c>
      <c r="Q111" s="56" t="n">
        <v>8</v>
      </c>
      <c r="R111" s="63" t="s">
        <v>43</v>
      </c>
      <c r="S111" s="112" t="s">
        <v>44</v>
      </c>
      <c r="T111" s="112" t="s">
        <v>43</v>
      </c>
      <c r="U111" s="112" t="s">
        <v>44</v>
      </c>
      <c r="V111" s="112" t="s">
        <v>43</v>
      </c>
      <c r="W111" s="112" t="s">
        <v>43</v>
      </c>
      <c r="X111" s="112" t="s">
        <v>43</v>
      </c>
      <c r="Y111" s="112" t="s">
        <v>43</v>
      </c>
      <c r="Z111" s="112" t="s">
        <v>44</v>
      </c>
      <c r="AA111" s="112" t="s">
        <v>43</v>
      </c>
      <c r="AB111" s="112" t="s">
        <v>43</v>
      </c>
      <c r="AC111" s="124" t="s">
        <v>310</v>
      </c>
      <c r="AD111" s="187" t="s">
        <v>311</v>
      </c>
      <c r="AE111" s="112"/>
      <c r="AF111" s="121" t="s">
        <v>44</v>
      </c>
      <c r="AG111" s="193"/>
    </row>
    <row r="112" customFormat="false" ht="34.5" hidden="false" customHeight="true" outlineLevel="0" collapsed="false">
      <c r="A112" s="1"/>
      <c r="B112" s="54" t="n">
        <f aca="false">B111+1</f>
        <v>106</v>
      </c>
      <c r="C112" s="62" t="s">
        <v>73</v>
      </c>
      <c r="D112" s="62" t="s">
        <v>365</v>
      </c>
      <c r="E112" s="196" t="s">
        <v>368</v>
      </c>
      <c r="F112" s="197" t="n">
        <v>505951.39</v>
      </c>
      <c r="G112" s="197" t="n">
        <v>409632.22</v>
      </c>
      <c r="H112" s="198" t="n">
        <v>51.553173682275</v>
      </c>
      <c r="I112" s="198" t="n">
        <v>19.085864863311</v>
      </c>
      <c r="J112" s="59" t="s">
        <v>39</v>
      </c>
      <c r="K112" s="59" t="s">
        <v>40</v>
      </c>
      <c r="L112" s="196" t="s">
        <v>367</v>
      </c>
      <c r="M112" s="62" t="s">
        <v>182</v>
      </c>
      <c r="N112" s="61" t="s">
        <v>63</v>
      </c>
      <c r="O112" s="56" t="n">
        <v>65</v>
      </c>
      <c r="P112" s="56" t="n">
        <v>25</v>
      </c>
      <c r="Q112" s="56" t="n">
        <v>5</v>
      </c>
      <c r="R112" s="99" t="s">
        <v>43</v>
      </c>
      <c r="S112" s="186" t="s">
        <v>44</v>
      </c>
      <c r="T112" s="186" t="s">
        <v>43</v>
      </c>
      <c r="U112" s="186" t="s">
        <v>44</v>
      </c>
      <c r="V112" s="186" t="s">
        <v>43</v>
      </c>
      <c r="W112" s="186" t="s">
        <v>44</v>
      </c>
      <c r="X112" s="186" t="s">
        <v>43</v>
      </c>
      <c r="Y112" s="186" t="s">
        <v>43</v>
      </c>
      <c r="Z112" s="186" t="s">
        <v>44</v>
      </c>
      <c r="AA112" s="186" t="s">
        <v>43</v>
      </c>
      <c r="AB112" s="186" t="s">
        <v>43</v>
      </c>
      <c r="AC112" s="124" t="s">
        <v>310</v>
      </c>
      <c r="AD112" s="187" t="s">
        <v>311</v>
      </c>
      <c r="AE112" s="112"/>
      <c r="AF112" s="121" t="s">
        <v>44</v>
      </c>
      <c r="AG112" s="193"/>
    </row>
    <row r="113" customFormat="false" ht="34.5" hidden="false" customHeight="true" outlineLevel="0" collapsed="false">
      <c r="A113" s="1"/>
      <c r="B113" s="54" t="n">
        <f aca="false">B112+1</f>
        <v>107</v>
      </c>
      <c r="C113" s="56" t="s">
        <v>73</v>
      </c>
      <c r="D113" s="56" t="s">
        <v>369</v>
      </c>
      <c r="E113" s="56" t="s">
        <v>370</v>
      </c>
      <c r="F113" s="184" t="n">
        <v>530431.079098482</v>
      </c>
      <c r="G113" s="184" t="n">
        <v>418668.967915974</v>
      </c>
      <c r="H113" s="185" t="n">
        <v>51.633660489667</v>
      </c>
      <c r="I113" s="185" t="n">
        <v>19.439828053678</v>
      </c>
      <c r="J113" s="59" t="s">
        <v>39</v>
      </c>
      <c r="K113" s="59" t="s">
        <v>40</v>
      </c>
      <c r="L113" s="60" t="s">
        <v>371</v>
      </c>
      <c r="M113" s="61" t="s">
        <v>182</v>
      </c>
      <c r="N113" s="61" t="s">
        <v>63</v>
      </c>
      <c r="O113" s="62" t="n">
        <v>53</v>
      </c>
      <c r="P113" s="56" t="n">
        <v>22</v>
      </c>
      <c r="Q113" s="56" t="n">
        <v>8</v>
      </c>
      <c r="R113" s="63" t="s">
        <v>43</v>
      </c>
      <c r="S113" s="112" t="s">
        <v>44</v>
      </c>
      <c r="T113" s="112" t="s">
        <v>43</v>
      </c>
      <c r="U113" s="112" t="s">
        <v>44</v>
      </c>
      <c r="V113" s="112" t="s">
        <v>43</v>
      </c>
      <c r="W113" s="112" t="s">
        <v>44</v>
      </c>
      <c r="X113" s="112" t="s">
        <v>43</v>
      </c>
      <c r="Y113" s="112" t="s">
        <v>43</v>
      </c>
      <c r="Z113" s="112" t="s">
        <v>44</v>
      </c>
      <c r="AA113" s="112" t="s">
        <v>43</v>
      </c>
      <c r="AB113" s="112" t="s">
        <v>43</v>
      </c>
      <c r="AC113" s="124" t="s">
        <v>310</v>
      </c>
      <c r="AD113" s="187" t="s">
        <v>311</v>
      </c>
      <c r="AE113" s="112" t="s">
        <v>180</v>
      </c>
      <c r="AF113" s="121" t="s">
        <v>44</v>
      </c>
      <c r="AG113" s="193"/>
    </row>
    <row r="114" customFormat="false" ht="34.5" hidden="false" customHeight="true" outlineLevel="0" collapsed="false">
      <c r="A114" s="1"/>
      <c r="B114" s="54" t="n">
        <f aca="false">B113+1</f>
        <v>108</v>
      </c>
      <c r="C114" s="56" t="s">
        <v>73</v>
      </c>
      <c r="D114" s="56" t="s">
        <v>369</v>
      </c>
      <c r="E114" s="56" t="s">
        <v>372</v>
      </c>
      <c r="F114" s="184" t="n">
        <v>530101.869907558</v>
      </c>
      <c r="G114" s="184" t="n">
        <v>418614.959701005</v>
      </c>
      <c r="H114" s="185" t="n">
        <v>51.633192450752</v>
      </c>
      <c r="I114" s="185" t="n">
        <v>19.435065399872</v>
      </c>
      <c r="J114" s="59" t="s">
        <v>39</v>
      </c>
      <c r="K114" s="59" t="s">
        <v>40</v>
      </c>
      <c r="L114" s="60" t="s">
        <v>371</v>
      </c>
      <c r="M114" s="61" t="s">
        <v>49</v>
      </c>
      <c r="N114" s="61" t="s">
        <v>63</v>
      </c>
      <c r="O114" s="56" t="n">
        <v>53</v>
      </c>
      <c r="P114" s="56" t="n">
        <v>25</v>
      </c>
      <c r="Q114" s="56" t="n">
        <v>5</v>
      </c>
      <c r="R114" s="63" t="s">
        <v>43</v>
      </c>
      <c r="S114" s="112" t="s">
        <v>44</v>
      </c>
      <c r="T114" s="112" t="s">
        <v>43</v>
      </c>
      <c r="U114" s="112" t="s">
        <v>44</v>
      </c>
      <c r="V114" s="112" t="s">
        <v>43</v>
      </c>
      <c r="W114" s="112" t="s">
        <v>44</v>
      </c>
      <c r="X114" s="112" t="s">
        <v>43</v>
      </c>
      <c r="Y114" s="112" t="s">
        <v>43</v>
      </c>
      <c r="Z114" s="112" t="s">
        <v>44</v>
      </c>
      <c r="AA114" s="112" t="s">
        <v>43</v>
      </c>
      <c r="AB114" s="112" t="s">
        <v>43</v>
      </c>
      <c r="AC114" s="124" t="s">
        <v>310</v>
      </c>
      <c r="AD114" s="187" t="s">
        <v>311</v>
      </c>
      <c r="AE114" s="112" t="s">
        <v>180</v>
      </c>
      <c r="AF114" s="121" t="s">
        <v>44</v>
      </c>
      <c r="AG114" s="2"/>
    </row>
    <row r="115" customFormat="false" ht="34.5" hidden="false" customHeight="true" outlineLevel="0" collapsed="false">
      <c r="A115" s="1"/>
      <c r="B115" s="54" t="n">
        <f aca="false">B114+1</f>
        <v>109</v>
      </c>
      <c r="C115" s="56" t="s">
        <v>73</v>
      </c>
      <c r="D115" s="56" t="s">
        <v>373</v>
      </c>
      <c r="E115" s="56" t="s">
        <v>374</v>
      </c>
      <c r="F115" s="184" t="n">
        <v>556778.382312596</v>
      </c>
      <c r="G115" s="184" t="n">
        <v>402287.151721391</v>
      </c>
      <c r="H115" s="185" t="n">
        <v>51.484288321999</v>
      </c>
      <c r="I115" s="185" t="n">
        <v>19.817952670821</v>
      </c>
      <c r="J115" s="59" t="s">
        <v>39</v>
      </c>
      <c r="K115" s="59" t="s">
        <v>40</v>
      </c>
      <c r="L115" s="60" t="s">
        <v>375</v>
      </c>
      <c r="M115" s="61" t="s">
        <v>49</v>
      </c>
      <c r="N115" s="61" t="s">
        <v>63</v>
      </c>
      <c r="O115" s="196"/>
      <c r="P115" s="56" t="n">
        <v>3</v>
      </c>
      <c r="Q115" s="56" t="n">
        <v>0</v>
      </c>
      <c r="R115" s="57" t="s">
        <v>43</v>
      </c>
      <c r="S115" s="112" t="s">
        <v>44</v>
      </c>
      <c r="T115" s="57" t="s">
        <v>43</v>
      </c>
      <c r="U115" s="112" t="s">
        <v>44</v>
      </c>
      <c r="V115" s="57" t="s">
        <v>43</v>
      </c>
      <c r="W115" s="112" t="s">
        <v>44</v>
      </c>
      <c r="X115" s="57" t="s">
        <v>43</v>
      </c>
      <c r="Y115" s="57" t="s">
        <v>43</v>
      </c>
      <c r="Z115" s="57" t="s">
        <v>43</v>
      </c>
      <c r="AA115" s="112" t="s">
        <v>43</v>
      </c>
      <c r="AB115" s="112" t="s">
        <v>43</v>
      </c>
      <c r="AC115" s="124" t="s">
        <v>310</v>
      </c>
      <c r="AD115" s="187" t="s">
        <v>311</v>
      </c>
      <c r="AE115" s="112" t="s">
        <v>180</v>
      </c>
      <c r="AF115" s="121" t="s">
        <v>44</v>
      </c>
      <c r="AG115" s="2"/>
    </row>
    <row r="116" customFormat="false" ht="34.5" hidden="false" customHeight="true" outlineLevel="0" collapsed="false">
      <c r="A116" s="1"/>
      <c r="B116" s="54" t="n">
        <f aca="false">B115+1</f>
        <v>110</v>
      </c>
      <c r="C116" s="56" t="s">
        <v>73</v>
      </c>
      <c r="D116" s="56" t="s">
        <v>373</v>
      </c>
      <c r="E116" s="56" t="s">
        <v>374</v>
      </c>
      <c r="F116" s="184" t="n">
        <v>557393.452652526</v>
      </c>
      <c r="G116" s="184" t="n">
        <v>402944.624123539</v>
      </c>
      <c r="H116" s="185" t="n">
        <v>51.490139156991</v>
      </c>
      <c r="I116" s="185" t="n">
        <v>19.826919375548</v>
      </c>
      <c r="J116" s="59" t="s">
        <v>39</v>
      </c>
      <c r="K116" s="59" t="s">
        <v>40</v>
      </c>
      <c r="L116" s="60" t="s">
        <v>376</v>
      </c>
      <c r="M116" s="61" t="s">
        <v>182</v>
      </c>
      <c r="N116" s="61" t="s">
        <v>377</v>
      </c>
      <c r="O116" s="196"/>
      <c r="P116" s="56" t="n">
        <v>3</v>
      </c>
      <c r="Q116" s="56" t="n">
        <v>0</v>
      </c>
      <c r="R116" s="57" t="s">
        <v>43</v>
      </c>
      <c r="S116" s="112" t="s">
        <v>44</v>
      </c>
      <c r="T116" s="57" t="s">
        <v>43</v>
      </c>
      <c r="U116" s="112" t="s">
        <v>44</v>
      </c>
      <c r="V116" s="57" t="s">
        <v>43</v>
      </c>
      <c r="W116" s="112" t="s">
        <v>44</v>
      </c>
      <c r="X116" s="112" t="s">
        <v>43</v>
      </c>
      <c r="Y116" s="57" t="s">
        <v>43</v>
      </c>
      <c r="Z116" s="57" t="s">
        <v>43</v>
      </c>
      <c r="AA116" s="112" t="s">
        <v>43</v>
      </c>
      <c r="AB116" s="112" t="s">
        <v>43</v>
      </c>
      <c r="AC116" s="124" t="s">
        <v>310</v>
      </c>
      <c r="AD116" s="187" t="s">
        <v>311</v>
      </c>
      <c r="AE116" s="112" t="s">
        <v>180</v>
      </c>
      <c r="AF116" s="121" t="s">
        <v>44</v>
      </c>
      <c r="AG116" s="2"/>
    </row>
    <row r="117" customFormat="false" ht="34.5" hidden="false" customHeight="true" outlineLevel="0" collapsed="false">
      <c r="A117" s="1"/>
      <c r="B117" s="54" t="n">
        <f aca="false">B116+1</f>
        <v>111</v>
      </c>
      <c r="C117" s="56" t="s">
        <v>73</v>
      </c>
      <c r="D117" s="56" t="s">
        <v>378</v>
      </c>
      <c r="E117" s="56" t="s">
        <v>379</v>
      </c>
      <c r="F117" s="197" t="n">
        <v>590779.19828073</v>
      </c>
      <c r="G117" s="197" t="n">
        <v>440059.686311701</v>
      </c>
      <c r="H117" s="198" t="n">
        <v>51.819494512676</v>
      </c>
      <c r="I117" s="198" t="n">
        <v>20.317469660641</v>
      </c>
      <c r="J117" s="199" t="s">
        <v>39</v>
      </c>
      <c r="K117" s="199" t="s">
        <v>40</v>
      </c>
      <c r="L117" s="123" t="s">
        <v>380</v>
      </c>
      <c r="M117" s="61" t="s">
        <v>182</v>
      </c>
      <c r="N117" s="112" t="s">
        <v>63</v>
      </c>
      <c r="O117" s="200"/>
      <c r="P117" s="112" t="n">
        <v>3</v>
      </c>
      <c r="Q117" s="112" t="n">
        <v>0</v>
      </c>
      <c r="R117" s="57" t="s">
        <v>43</v>
      </c>
      <c r="S117" s="112" t="s">
        <v>44</v>
      </c>
      <c r="T117" s="56" t="s">
        <v>43</v>
      </c>
      <c r="U117" s="112" t="s">
        <v>44</v>
      </c>
      <c r="V117" s="57" t="s">
        <v>43</v>
      </c>
      <c r="W117" s="112" t="s">
        <v>44</v>
      </c>
      <c r="X117" s="112" t="s">
        <v>43</v>
      </c>
      <c r="Y117" s="57" t="s">
        <v>43</v>
      </c>
      <c r="Z117" s="112" t="s">
        <v>43</v>
      </c>
      <c r="AA117" s="112" t="s">
        <v>43</v>
      </c>
      <c r="AB117" s="112" t="s">
        <v>43</v>
      </c>
      <c r="AC117" s="124" t="s">
        <v>310</v>
      </c>
      <c r="AD117" s="187" t="s">
        <v>311</v>
      </c>
      <c r="AE117" s="112" t="s">
        <v>180</v>
      </c>
      <c r="AF117" s="121" t="s">
        <v>44</v>
      </c>
      <c r="AG117" s="2"/>
    </row>
    <row r="118" customFormat="false" ht="34.5" hidden="false" customHeight="true" outlineLevel="0" collapsed="false">
      <c r="A118" s="1"/>
      <c r="B118" s="54" t="n">
        <f aca="false">B117+1</f>
        <v>112</v>
      </c>
      <c r="C118" s="56" t="s">
        <v>73</v>
      </c>
      <c r="D118" s="56" t="s">
        <v>381</v>
      </c>
      <c r="E118" s="56" t="s">
        <v>382</v>
      </c>
      <c r="F118" s="57" t="n">
        <v>547275.52</v>
      </c>
      <c r="G118" s="57" t="n">
        <v>397486.99</v>
      </c>
      <c r="H118" s="58" t="n">
        <v>51.44199124219</v>
      </c>
      <c r="I118" s="58" t="n">
        <v>19.680423002188</v>
      </c>
      <c r="J118" s="59" t="s">
        <v>39</v>
      </c>
      <c r="K118" s="59" t="s">
        <v>40</v>
      </c>
      <c r="L118" s="60" t="s">
        <v>383</v>
      </c>
      <c r="M118" s="61" t="s">
        <v>49</v>
      </c>
      <c r="N118" s="61" t="s">
        <v>384</v>
      </c>
      <c r="O118" s="56" t="n">
        <v>15</v>
      </c>
      <c r="P118" s="56" t="n">
        <v>10</v>
      </c>
      <c r="Q118" s="56" t="n">
        <v>0</v>
      </c>
      <c r="R118" s="57" t="s">
        <v>43</v>
      </c>
      <c r="S118" s="112" t="s">
        <v>44</v>
      </c>
      <c r="T118" s="56" t="s">
        <v>44</v>
      </c>
      <c r="U118" s="57" t="s">
        <v>43</v>
      </c>
      <c r="V118" s="112" t="s">
        <v>44</v>
      </c>
      <c r="W118" s="112" t="s">
        <v>43</v>
      </c>
      <c r="X118" s="112" t="s">
        <v>44</v>
      </c>
      <c r="Y118" s="112" t="s">
        <v>43</v>
      </c>
      <c r="Z118" s="112" t="s">
        <v>44</v>
      </c>
      <c r="AA118" s="112" t="s">
        <v>43</v>
      </c>
      <c r="AB118" s="112" t="s">
        <v>43</v>
      </c>
      <c r="AC118" s="124" t="s">
        <v>208</v>
      </c>
      <c r="AD118" s="112" t="s">
        <v>385</v>
      </c>
      <c r="AE118" s="65" t="str">
        <f aca="false">HYPERLINK("mailto:1131@shellpl.pl","1131@shellpl.pl")</f>
        <v>1131@shellpl.pl</v>
      </c>
      <c r="AF118" s="121" t="s">
        <v>44</v>
      </c>
      <c r="AG118" s="2"/>
    </row>
    <row r="119" customFormat="false" ht="34.5" hidden="false" customHeight="true" outlineLevel="0" collapsed="false">
      <c r="A119" s="1"/>
      <c r="B119" s="54" t="n">
        <f aca="false">B118+1</f>
        <v>113</v>
      </c>
      <c r="C119" s="56" t="s">
        <v>73</v>
      </c>
      <c r="D119" s="56" t="s">
        <v>381</v>
      </c>
      <c r="E119" s="56" t="s">
        <v>386</v>
      </c>
      <c r="F119" s="57" t="n">
        <v>547275.52</v>
      </c>
      <c r="G119" s="57" t="n">
        <v>397486.99</v>
      </c>
      <c r="H119" s="58" t="n">
        <v>51.44199124219</v>
      </c>
      <c r="I119" s="58" t="n">
        <v>19.680423002188</v>
      </c>
      <c r="J119" s="59" t="s">
        <v>39</v>
      </c>
      <c r="K119" s="59" t="s">
        <v>40</v>
      </c>
      <c r="L119" s="60" t="s">
        <v>387</v>
      </c>
      <c r="M119" s="61" t="s">
        <v>49</v>
      </c>
      <c r="N119" s="61" t="s">
        <v>384</v>
      </c>
      <c r="O119" s="56" t="n">
        <v>70</v>
      </c>
      <c r="P119" s="56"/>
      <c r="Q119" s="56" t="n">
        <v>15</v>
      </c>
      <c r="R119" s="57" t="s">
        <v>43</v>
      </c>
      <c r="S119" s="112" t="s">
        <v>44</v>
      </c>
      <c r="T119" s="56" t="s">
        <v>44</v>
      </c>
      <c r="U119" s="112" t="s">
        <v>44</v>
      </c>
      <c r="V119" s="112" t="s">
        <v>43</v>
      </c>
      <c r="W119" s="112" t="s">
        <v>43</v>
      </c>
      <c r="X119" s="112" t="s">
        <v>44</v>
      </c>
      <c r="Y119" s="112" t="s">
        <v>43</v>
      </c>
      <c r="Z119" s="112" t="s">
        <v>44</v>
      </c>
      <c r="AA119" s="112" t="s">
        <v>43</v>
      </c>
      <c r="AB119" s="112" t="s">
        <v>43</v>
      </c>
      <c r="AC119" s="201" t="s">
        <v>388</v>
      </c>
      <c r="AD119" s="201" t="s">
        <v>389</v>
      </c>
      <c r="AE119" s="202" t="str">
        <f aca="false">HYPERLINK("mailto:biuro@restauracja-pausa.pl","biuro@restauracja-pausa.pl")</f>
        <v>biuro@restauracja-pausa.pl</v>
      </c>
      <c r="AF119" s="121" t="s">
        <v>44</v>
      </c>
      <c r="AG119" s="2"/>
    </row>
    <row r="120" customFormat="false" ht="34.5" hidden="false" customHeight="true" outlineLevel="0" collapsed="false">
      <c r="A120" s="1"/>
      <c r="B120" s="54" t="n">
        <f aca="false">B119+1</f>
        <v>114</v>
      </c>
      <c r="C120" s="56" t="s">
        <v>73</v>
      </c>
      <c r="D120" s="56" t="s">
        <v>390</v>
      </c>
      <c r="E120" s="56" t="s">
        <v>391</v>
      </c>
      <c r="F120" s="57" t="n">
        <v>554227.08</v>
      </c>
      <c r="G120" s="57" t="n">
        <v>399551.05</v>
      </c>
      <c r="H120" s="58" t="n">
        <v>51.459931400231</v>
      </c>
      <c r="I120" s="58" t="n">
        <v>19.780782062872</v>
      </c>
      <c r="J120" s="59" t="s">
        <v>39</v>
      </c>
      <c r="K120" s="59" t="s">
        <v>40</v>
      </c>
      <c r="L120" s="60" t="s">
        <v>392</v>
      </c>
      <c r="M120" s="61" t="s">
        <v>49</v>
      </c>
      <c r="N120" s="61" t="s">
        <v>393</v>
      </c>
      <c r="O120" s="56" t="n">
        <v>50</v>
      </c>
      <c r="P120" s="56" t="n">
        <v>40</v>
      </c>
      <c r="Q120" s="56" t="n">
        <v>20</v>
      </c>
      <c r="R120" s="57" t="s">
        <v>43</v>
      </c>
      <c r="S120" s="112" t="s">
        <v>44</v>
      </c>
      <c r="T120" s="56" t="s">
        <v>44</v>
      </c>
      <c r="U120" s="112" t="s">
        <v>44</v>
      </c>
      <c r="V120" s="112" t="s">
        <v>43</v>
      </c>
      <c r="W120" s="112" t="s">
        <v>43</v>
      </c>
      <c r="X120" s="112" t="s">
        <v>44</v>
      </c>
      <c r="Y120" s="112" t="s">
        <v>44</v>
      </c>
      <c r="Z120" s="112" t="s">
        <v>44</v>
      </c>
      <c r="AA120" s="112" t="s">
        <v>43</v>
      </c>
      <c r="AB120" s="112" t="s">
        <v>43</v>
      </c>
      <c r="AC120" s="201" t="s">
        <v>394</v>
      </c>
      <c r="AD120" s="201" t="s">
        <v>395</v>
      </c>
      <c r="AE120" s="203" t="str">
        <f aca="false">HYPERLINK("mailto:polichno@zlotymlyn.pl","polichno@zlotymlyn.pl")</f>
        <v>polichno@zlotymlyn.pl</v>
      </c>
      <c r="AF120" s="101" t="s">
        <v>44</v>
      </c>
      <c r="AG120" s="2"/>
    </row>
    <row r="121" customFormat="false" ht="34.5" hidden="false" customHeight="true" outlineLevel="0" collapsed="false">
      <c r="A121" s="1"/>
      <c r="B121" s="54" t="n">
        <f aca="false">B120+1</f>
        <v>115</v>
      </c>
      <c r="C121" s="56" t="s">
        <v>73</v>
      </c>
      <c r="D121" s="56" t="s">
        <v>373</v>
      </c>
      <c r="E121" s="56" t="s">
        <v>396</v>
      </c>
      <c r="F121" s="57" t="n">
        <v>560288.02</v>
      </c>
      <c r="G121" s="57" t="n">
        <v>404391.68</v>
      </c>
      <c r="H121" s="58" t="n">
        <v>51.502851716856</v>
      </c>
      <c r="I121" s="58" t="n">
        <v>19.868866444322</v>
      </c>
      <c r="J121" s="59" t="s">
        <v>39</v>
      </c>
      <c r="K121" s="59" t="s">
        <v>40</v>
      </c>
      <c r="L121" s="60" t="s">
        <v>397</v>
      </c>
      <c r="M121" s="61" t="s">
        <v>49</v>
      </c>
      <c r="N121" s="61" t="s">
        <v>398</v>
      </c>
      <c r="O121" s="56" t="n">
        <v>15</v>
      </c>
      <c r="P121" s="56" t="n">
        <v>30</v>
      </c>
      <c r="Q121" s="56" t="n">
        <v>10</v>
      </c>
      <c r="R121" s="57" t="s">
        <v>43</v>
      </c>
      <c r="S121" s="112" t="s">
        <v>44</v>
      </c>
      <c r="T121" s="56" t="s">
        <v>44</v>
      </c>
      <c r="U121" s="112" t="s">
        <v>44</v>
      </c>
      <c r="V121" s="112" t="s">
        <v>44</v>
      </c>
      <c r="W121" s="112" t="s">
        <v>43</v>
      </c>
      <c r="X121" s="112" t="s">
        <v>44</v>
      </c>
      <c r="Y121" s="57" t="s">
        <v>43</v>
      </c>
      <c r="Z121" s="112" t="s">
        <v>44</v>
      </c>
      <c r="AA121" s="112" t="s">
        <v>43</v>
      </c>
      <c r="AB121" s="112" t="s">
        <v>43</v>
      </c>
      <c r="AC121" s="201" t="s">
        <v>399</v>
      </c>
      <c r="AD121" s="201" t="s">
        <v>400</v>
      </c>
      <c r="AE121" s="202" t="str">
        <f aca="false">HYPERLINK("mailto:omega@tomaszow.com.pl","omega@tomaszow.com.pl")</f>
        <v>omega@tomaszow.com.pl</v>
      </c>
      <c r="AF121" s="121" t="s">
        <v>44</v>
      </c>
      <c r="AG121" s="2"/>
    </row>
    <row r="122" customFormat="false" ht="34.5" hidden="false" customHeight="true" outlineLevel="0" collapsed="false">
      <c r="A122" s="1"/>
      <c r="B122" s="54" t="n">
        <f aca="false">B121+1</f>
        <v>116</v>
      </c>
      <c r="C122" s="56" t="s">
        <v>73</v>
      </c>
      <c r="D122" s="56" t="s">
        <v>373</v>
      </c>
      <c r="E122" s="56" t="s">
        <v>401</v>
      </c>
      <c r="F122" s="57" t="n">
        <v>560958.33</v>
      </c>
      <c r="G122" s="57" t="n">
        <v>404676.05</v>
      </c>
      <c r="H122" s="58" t="n">
        <v>51.505337209281</v>
      </c>
      <c r="I122" s="58" t="n">
        <v>19.878574869535</v>
      </c>
      <c r="J122" s="59" t="s">
        <v>39</v>
      </c>
      <c r="K122" s="59" t="s">
        <v>40</v>
      </c>
      <c r="L122" s="60" t="s">
        <v>402</v>
      </c>
      <c r="M122" s="61" t="s">
        <v>49</v>
      </c>
      <c r="N122" s="61" t="s">
        <v>398</v>
      </c>
      <c r="O122" s="56" t="n">
        <v>30</v>
      </c>
      <c r="P122" s="56" t="n">
        <v>20</v>
      </c>
      <c r="Q122" s="56" t="n">
        <v>10</v>
      </c>
      <c r="R122" s="57" t="s">
        <v>43</v>
      </c>
      <c r="S122" s="112" t="s">
        <v>44</v>
      </c>
      <c r="T122" s="56" t="s">
        <v>44</v>
      </c>
      <c r="U122" s="57" t="s">
        <v>43</v>
      </c>
      <c r="V122" s="57" t="s">
        <v>43</v>
      </c>
      <c r="W122" s="112" t="s">
        <v>43</v>
      </c>
      <c r="X122" s="112" t="s">
        <v>44</v>
      </c>
      <c r="Y122" s="112" t="s">
        <v>44</v>
      </c>
      <c r="Z122" s="112" t="s">
        <v>44</v>
      </c>
      <c r="AA122" s="112" t="s">
        <v>43</v>
      </c>
      <c r="AB122" s="112" t="s">
        <v>43</v>
      </c>
      <c r="AC122" s="201" t="s">
        <v>403</v>
      </c>
      <c r="AD122" s="56" t="s">
        <v>404</v>
      </c>
      <c r="AE122" s="202" t="str">
        <f aca="false">HYPERLINK("mailto:kontakt@zajazdplan.pl","kontakt@zajazdplan.pl")</f>
        <v>kontakt@zajazdplan.pl</v>
      </c>
      <c r="AF122" s="121" t="s">
        <v>44</v>
      </c>
      <c r="AG122" s="2"/>
    </row>
    <row r="123" customFormat="false" ht="34.5" hidden="false" customHeight="true" outlineLevel="0" collapsed="false">
      <c r="A123" s="1"/>
      <c r="B123" s="54" t="n">
        <f aca="false">B122+1</f>
        <v>117</v>
      </c>
      <c r="C123" s="56" t="s">
        <v>73</v>
      </c>
      <c r="D123" s="56" t="s">
        <v>373</v>
      </c>
      <c r="E123" s="56" t="s">
        <v>401</v>
      </c>
      <c r="F123" s="57" t="n">
        <v>561534.89</v>
      </c>
      <c r="G123" s="57" t="n">
        <v>404766.68</v>
      </c>
      <c r="H123" s="58" t="n">
        <v>51.506089746636</v>
      </c>
      <c r="I123" s="58" t="n">
        <v>19.886899421415</v>
      </c>
      <c r="J123" s="59" t="s">
        <v>39</v>
      </c>
      <c r="K123" s="59" t="s">
        <v>40</v>
      </c>
      <c r="L123" s="60" t="s">
        <v>405</v>
      </c>
      <c r="M123" s="61" t="s">
        <v>49</v>
      </c>
      <c r="N123" s="61" t="s">
        <v>398</v>
      </c>
      <c r="O123" s="56" t="n">
        <v>100</v>
      </c>
      <c r="P123" s="56" t="n">
        <v>38</v>
      </c>
      <c r="Q123" s="56" t="n">
        <v>10</v>
      </c>
      <c r="R123" s="57" t="s">
        <v>43</v>
      </c>
      <c r="S123" s="112" t="s">
        <v>44</v>
      </c>
      <c r="T123" s="56" t="s">
        <v>44</v>
      </c>
      <c r="U123" s="112" t="s">
        <v>44</v>
      </c>
      <c r="V123" s="57" t="s">
        <v>43</v>
      </c>
      <c r="W123" s="112" t="s">
        <v>43</v>
      </c>
      <c r="X123" s="112" t="s">
        <v>44</v>
      </c>
      <c r="Y123" s="112" t="s">
        <v>44</v>
      </c>
      <c r="Z123" s="112" t="s">
        <v>44</v>
      </c>
      <c r="AA123" s="112" t="s">
        <v>43</v>
      </c>
      <c r="AB123" s="112" t="s">
        <v>43</v>
      </c>
      <c r="AC123" s="124" t="s">
        <v>406</v>
      </c>
      <c r="AD123" s="56" t="s">
        <v>407</v>
      </c>
      <c r="AE123" s="202" t="str">
        <f aca="false">HYPERLINK("mailto:info@hotelfox.pl","info@hotelfox.pl")</f>
        <v>info@hotelfox.pl</v>
      </c>
      <c r="AF123" s="121" t="s">
        <v>44</v>
      </c>
      <c r="AG123" s="2"/>
    </row>
    <row r="124" customFormat="false" ht="34.5" hidden="false" customHeight="true" outlineLevel="0" collapsed="false">
      <c r="A124" s="1"/>
      <c r="B124" s="54" t="n">
        <f aca="false">B123+1</f>
        <v>118</v>
      </c>
      <c r="C124" s="56" t="s">
        <v>73</v>
      </c>
      <c r="D124" s="56" t="s">
        <v>408</v>
      </c>
      <c r="E124" s="56" t="s">
        <v>409</v>
      </c>
      <c r="F124" s="57" t="n">
        <v>563176.3</v>
      </c>
      <c r="G124" s="57" t="n">
        <v>405919.8</v>
      </c>
      <c r="H124" s="58" t="n">
        <v>51.51627882792</v>
      </c>
      <c r="I124" s="58" t="n">
        <v>19.910760587424</v>
      </c>
      <c r="J124" s="59" t="s">
        <v>39</v>
      </c>
      <c r="K124" s="59" t="s">
        <v>40</v>
      </c>
      <c r="L124" s="60" t="s">
        <v>410</v>
      </c>
      <c r="M124" s="61" t="s">
        <v>49</v>
      </c>
      <c r="N124" s="61" t="s">
        <v>398</v>
      </c>
      <c r="O124" s="56" t="n">
        <v>30</v>
      </c>
      <c r="P124" s="56" t="n">
        <v>50</v>
      </c>
      <c r="Q124" s="56" t="n">
        <v>10</v>
      </c>
      <c r="R124" s="57" t="s">
        <v>43</v>
      </c>
      <c r="S124" s="112" t="s">
        <v>44</v>
      </c>
      <c r="T124" s="56" t="s">
        <v>44</v>
      </c>
      <c r="U124" s="57" t="s">
        <v>43</v>
      </c>
      <c r="V124" s="57" t="s">
        <v>43</v>
      </c>
      <c r="W124" s="112" t="s">
        <v>43</v>
      </c>
      <c r="X124" s="112" t="s">
        <v>44</v>
      </c>
      <c r="Y124" s="112" t="s">
        <v>44</v>
      </c>
      <c r="Z124" s="112" t="s">
        <v>44</v>
      </c>
      <c r="AA124" s="112" t="s">
        <v>43</v>
      </c>
      <c r="AB124" s="112" t="s">
        <v>43</v>
      </c>
      <c r="AC124" s="112"/>
      <c r="AD124" s="112" t="s">
        <v>180</v>
      </c>
      <c r="AE124" s="112" t="s">
        <v>180</v>
      </c>
      <c r="AF124" s="101" t="s">
        <v>43</v>
      </c>
      <c r="AG124" s="2"/>
    </row>
    <row r="125" customFormat="false" ht="34.5" hidden="false" customHeight="true" outlineLevel="0" collapsed="false">
      <c r="A125" s="1"/>
      <c r="B125" s="54" t="n">
        <f aca="false">B124+1</f>
        <v>119</v>
      </c>
      <c r="C125" s="56" t="s">
        <v>73</v>
      </c>
      <c r="D125" s="56" t="s">
        <v>411</v>
      </c>
      <c r="E125" s="56" t="s">
        <v>412</v>
      </c>
      <c r="F125" s="57" t="n">
        <v>578191.14</v>
      </c>
      <c r="G125" s="57" t="n">
        <v>420158.87</v>
      </c>
      <c r="H125" s="58" t="n">
        <v>51.642444560681</v>
      </c>
      <c r="I125" s="58" t="n">
        <v>20.130348809327</v>
      </c>
      <c r="J125" s="59" t="s">
        <v>39</v>
      </c>
      <c r="K125" s="59" t="s">
        <v>40</v>
      </c>
      <c r="L125" s="60" t="s">
        <v>413</v>
      </c>
      <c r="M125" s="61" t="s">
        <v>49</v>
      </c>
      <c r="N125" s="61"/>
      <c r="O125" s="56" t="n">
        <v>15</v>
      </c>
      <c r="P125" s="56" t="n">
        <v>15</v>
      </c>
      <c r="Q125" s="56" t="n">
        <v>5</v>
      </c>
      <c r="R125" s="57" t="s">
        <v>43</v>
      </c>
      <c r="S125" s="112" t="s">
        <v>44</v>
      </c>
      <c r="T125" s="56" t="s">
        <v>44</v>
      </c>
      <c r="U125" s="112" t="s">
        <v>44</v>
      </c>
      <c r="V125" s="112" t="s">
        <v>44</v>
      </c>
      <c r="W125" s="112" t="s">
        <v>43</v>
      </c>
      <c r="X125" s="112" t="s">
        <v>44</v>
      </c>
      <c r="Y125" s="112" t="s">
        <v>43</v>
      </c>
      <c r="Z125" s="112" t="s">
        <v>44</v>
      </c>
      <c r="AA125" s="112" t="s">
        <v>43</v>
      </c>
      <c r="AB125" s="112" t="s">
        <v>43</v>
      </c>
      <c r="AC125" s="201" t="s">
        <v>414</v>
      </c>
      <c r="AD125" s="124" t="s">
        <v>415</v>
      </c>
      <c r="AE125" s="202" t="str">
        <f aca="false">HYPERLINK("mailto:magpol@op.pl","magpol@op.pl")</f>
        <v>magpol@op.pl</v>
      </c>
      <c r="AF125" s="121" t="s">
        <v>44</v>
      </c>
      <c r="AG125" s="2"/>
    </row>
    <row r="126" customFormat="false" ht="34.5" hidden="false" customHeight="true" outlineLevel="0" collapsed="false">
      <c r="A126" s="1"/>
      <c r="B126" s="54" t="n">
        <f aca="false">B125+1</f>
        <v>120</v>
      </c>
      <c r="C126" s="56" t="s">
        <v>73</v>
      </c>
      <c r="D126" s="56" t="s">
        <v>411</v>
      </c>
      <c r="E126" s="112" t="s">
        <v>416</v>
      </c>
      <c r="F126" s="57" t="n">
        <v>582302.76</v>
      </c>
      <c r="G126" s="57" t="n">
        <v>424336.52</v>
      </c>
      <c r="H126" s="58" t="n">
        <v>51.679423890672</v>
      </c>
      <c r="I126" s="58" t="n">
        <v>20.190758220181</v>
      </c>
      <c r="J126" s="59" t="s">
        <v>39</v>
      </c>
      <c r="K126" s="59" t="s">
        <v>40</v>
      </c>
      <c r="L126" s="60" t="s">
        <v>417</v>
      </c>
      <c r="M126" s="61" t="s">
        <v>49</v>
      </c>
      <c r="N126" s="61" t="s">
        <v>418</v>
      </c>
      <c r="O126" s="56" t="n">
        <v>20</v>
      </c>
      <c r="P126" s="56" t="n">
        <v>20</v>
      </c>
      <c r="Q126" s="56" t="n">
        <v>5</v>
      </c>
      <c r="R126" s="57" t="s">
        <v>43</v>
      </c>
      <c r="S126" s="112" t="s">
        <v>44</v>
      </c>
      <c r="T126" s="56" t="s">
        <v>44</v>
      </c>
      <c r="U126" s="112" t="s">
        <v>44</v>
      </c>
      <c r="V126" s="112" t="s">
        <v>44</v>
      </c>
      <c r="W126" s="112" t="s">
        <v>43</v>
      </c>
      <c r="X126" s="112" t="s">
        <v>44</v>
      </c>
      <c r="Y126" s="112" t="s">
        <v>43</v>
      </c>
      <c r="Z126" s="112" t="s">
        <v>44</v>
      </c>
      <c r="AA126" s="112" t="s">
        <v>43</v>
      </c>
      <c r="AB126" s="112" t="s">
        <v>43</v>
      </c>
      <c r="AC126" s="56" t="s">
        <v>45</v>
      </c>
      <c r="AD126" s="124" t="s">
        <v>419</v>
      </c>
      <c r="AE126" s="202" t="str">
        <f aca="false">HYPERLINK("mailto:hezbo@o2.pl","hezbo@o2.pl")</f>
        <v>hezbo@o2.pl</v>
      </c>
      <c r="AF126" s="121" t="s">
        <v>44</v>
      </c>
      <c r="AG126" s="2"/>
    </row>
    <row r="127" customFormat="false" ht="34.5" hidden="false" customHeight="true" outlineLevel="0" collapsed="false">
      <c r="A127" s="1"/>
      <c r="B127" s="54" t="n">
        <f aca="false">B126+1</f>
        <v>121</v>
      </c>
      <c r="C127" s="56" t="s">
        <v>73</v>
      </c>
      <c r="D127" s="56" t="s">
        <v>378</v>
      </c>
      <c r="E127" s="56" t="s">
        <v>420</v>
      </c>
      <c r="F127" s="57" t="n">
        <v>584982.32</v>
      </c>
      <c r="G127" s="57" t="n">
        <v>430470.05</v>
      </c>
      <c r="H127" s="58" t="n">
        <v>51.73417747434</v>
      </c>
      <c r="I127" s="58" t="n">
        <v>20.231012926304</v>
      </c>
      <c r="J127" s="59" t="s">
        <v>39</v>
      </c>
      <c r="K127" s="59" t="s">
        <v>40</v>
      </c>
      <c r="L127" s="60" t="s">
        <v>421</v>
      </c>
      <c r="M127" s="61" t="s">
        <v>49</v>
      </c>
      <c r="N127" s="61" t="s">
        <v>63</v>
      </c>
      <c r="O127" s="56" t="n">
        <v>20</v>
      </c>
      <c r="P127" s="56"/>
      <c r="Q127" s="56" t="n">
        <v>2</v>
      </c>
      <c r="R127" s="57" t="s">
        <v>43</v>
      </c>
      <c r="S127" s="112" t="s">
        <v>44</v>
      </c>
      <c r="T127" s="56" t="s">
        <v>44</v>
      </c>
      <c r="U127" s="112" t="s">
        <v>44</v>
      </c>
      <c r="V127" s="57" t="s">
        <v>43</v>
      </c>
      <c r="W127" s="112" t="s">
        <v>43</v>
      </c>
      <c r="X127" s="112" t="s">
        <v>44</v>
      </c>
      <c r="Y127" s="112" t="s">
        <v>44</v>
      </c>
      <c r="Z127" s="112" t="s">
        <v>44</v>
      </c>
      <c r="AA127" s="112" t="s">
        <v>43</v>
      </c>
      <c r="AB127" s="112" t="s">
        <v>43</v>
      </c>
      <c r="AC127" s="201" t="s">
        <v>422</v>
      </c>
      <c r="AD127" s="201" t="s">
        <v>423</v>
      </c>
      <c r="AE127" s="202" t="str">
        <f aca="false">HYPERLINK("mailto:hotel@hetmanski.pl","hotel@hetmanski.pl")</f>
        <v>hotel@hetmanski.pl</v>
      </c>
      <c r="AF127" s="121" t="s">
        <v>44</v>
      </c>
      <c r="AG127" s="2"/>
    </row>
    <row r="128" customFormat="false" ht="34.5" hidden="false" customHeight="true" outlineLevel="0" collapsed="false">
      <c r="A128" s="1"/>
      <c r="B128" s="54" t="n">
        <f aca="false">B127+1</f>
        <v>122</v>
      </c>
      <c r="C128" s="56" t="s">
        <v>73</v>
      </c>
      <c r="D128" s="56" t="s">
        <v>378</v>
      </c>
      <c r="E128" s="56" t="s">
        <v>424</v>
      </c>
      <c r="F128" s="57" t="n">
        <v>584982.32</v>
      </c>
      <c r="G128" s="57" t="n">
        <v>430470.05</v>
      </c>
      <c r="H128" s="58" t="n">
        <v>51.73417747434</v>
      </c>
      <c r="I128" s="58" t="n">
        <v>20.231012926304</v>
      </c>
      <c r="J128" s="59" t="s">
        <v>39</v>
      </c>
      <c r="K128" s="59" t="s">
        <v>40</v>
      </c>
      <c r="L128" s="60" t="s">
        <v>425</v>
      </c>
      <c r="M128" s="61" t="s">
        <v>49</v>
      </c>
      <c r="N128" s="61" t="s">
        <v>63</v>
      </c>
      <c r="O128" s="56" t="n">
        <v>20</v>
      </c>
      <c r="P128" s="56" t="n">
        <v>20</v>
      </c>
      <c r="Q128" s="56" t="n">
        <v>0</v>
      </c>
      <c r="R128" s="57" t="s">
        <v>43</v>
      </c>
      <c r="S128" s="112" t="s">
        <v>44</v>
      </c>
      <c r="T128" s="56" t="s">
        <v>44</v>
      </c>
      <c r="U128" s="112" t="s">
        <v>44</v>
      </c>
      <c r="V128" s="112" t="s">
        <v>44</v>
      </c>
      <c r="W128" s="112" t="s">
        <v>43</v>
      </c>
      <c r="X128" s="112" t="s">
        <v>44</v>
      </c>
      <c r="Y128" s="57" t="s">
        <v>43</v>
      </c>
      <c r="Z128" s="112" t="s">
        <v>44</v>
      </c>
      <c r="AA128" s="112" t="s">
        <v>43</v>
      </c>
      <c r="AB128" s="112" t="s">
        <v>43</v>
      </c>
      <c r="AC128" s="56" t="s">
        <v>45</v>
      </c>
      <c r="AD128" s="100" t="n">
        <v>801167536</v>
      </c>
      <c r="AE128" s="65" t="str">
        <f aca="false">HYPERLINK("mailto:orlen.info@contactcenter.pl","orlen.info@contactcenter.pl")</f>
        <v>orlen.info@contactcenter.pl</v>
      </c>
      <c r="AF128" s="101" t="s">
        <v>44</v>
      </c>
      <c r="AG128" s="2"/>
    </row>
    <row r="129" customFormat="false" ht="34.5" hidden="false" customHeight="true" outlineLevel="0" collapsed="false">
      <c r="A129" s="1"/>
      <c r="B129" s="54" t="n">
        <f aca="false">B128+1</f>
        <v>123</v>
      </c>
      <c r="C129" s="56" t="s">
        <v>73</v>
      </c>
      <c r="D129" s="56" t="s">
        <v>426</v>
      </c>
      <c r="E129" s="56" t="s">
        <v>427</v>
      </c>
      <c r="F129" s="57" t="n">
        <v>595095.83</v>
      </c>
      <c r="G129" s="57" t="n">
        <v>444858.87</v>
      </c>
      <c r="H129" s="58" t="n">
        <v>51.861926984201</v>
      </c>
      <c r="I129" s="58" t="n">
        <v>20.381417552332</v>
      </c>
      <c r="J129" s="59" t="s">
        <v>39</v>
      </c>
      <c r="K129" s="59" t="s">
        <v>40</v>
      </c>
      <c r="L129" s="60" t="s">
        <v>428</v>
      </c>
      <c r="M129" s="61" t="s">
        <v>49</v>
      </c>
      <c r="N129" s="61" t="s">
        <v>63</v>
      </c>
      <c r="O129" s="196"/>
      <c r="P129" s="56" t="n">
        <v>3</v>
      </c>
      <c r="Q129" s="56" t="n">
        <v>0</v>
      </c>
      <c r="R129" s="57" t="s">
        <v>43</v>
      </c>
      <c r="S129" s="112" t="s">
        <v>44</v>
      </c>
      <c r="T129" s="57" t="s">
        <v>43</v>
      </c>
      <c r="U129" s="112" t="s">
        <v>44</v>
      </c>
      <c r="V129" s="57" t="s">
        <v>43</v>
      </c>
      <c r="W129" s="112" t="s">
        <v>44</v>
      </c>
      <c r="X129" s="57" t="s">
        <v>43</v>
      </c>
      <c r="Y129" s="57" t="s">
        <v>43</v>
      </c>
      <c r="Z129" s="57" t="s">
        <v>43</v>
      </c>
      <c r="AA129" s="112" t="s">
        <v>43</v>
      </c>
      <c r="AB129" s="112" t="s">
        <v>43</v>
      </c>
      <c r="AC129" s="124" t="s">
        <v>310</v>
      </c>
      <c r="AD129" s="187" t="s">
        <v>311</v>
      </c>
      <c r="AE129" s="112" t="s">
        <v>180</v>
      </c>
      <c r="AF129" s="121" t="s">
        <v>44</v>
      </c>
      <c r="AG129" s="2"/>
    </row>
    <row r="130" customFormat="false" ht="34.5" hidden="false" customHeight="true" outlineLevel="0" collapsed="false">
      <c r="A130" s="1"/>
      <c r="B130" s="54" t="n">
        <f aca="false">B129+1</f>
        <v>124</v>
      </c>
      <c r="C130" s="56" t="s">
        <v>73</v>
      </c>
      <c r="D130" s="56" t="s">
        <v>373</v>
      </c>
      <c r="E130" s="56" t="s">
        <v>391</v>
      </c>
      <c r="F130" s="57" t="n">
        <v>554206.77</v>
      </c>
      <c r="G130" s="57" t="n">
        <v>399599.49</v>
      </c>
      <c r="H130" s="58" t="n">
        <v>51.46036899951</v>
      </c>
      <c r="I130" s="58" t="n">
        <v>19.780497092082</v>
      </c>
      <c r="J130" s="59" t="s">
        <v>39</v>
      </c>
      <c r="K130" s="59" t="s">
        <v>40</v>
      </c>
      <c r="L130" s="60" t="s">
        <v>429</v>
      </c>
      <c r="M130" s="61" t="s">
        <v>182</v>
      </c>
      <c r="N130" s="61" t="s">
        <v>63</v>
      </c>
      <c r="O130" s="56" t="n">
        <v>20</v>
      </c>
      <c r="P130" s="56" t="n">
        <v>9</v>
      </c>
      <c r="Q130" s="56" t="n">
        <v>0</v>
      </c>
      <c r="R130" s="57" t="s">
        <v>43</v>
      </c>
      <c r="S130" s="112" t="s">
        <v>44</v>
      </c>
      <c r="T130" s="56" t="s">
        <v>44</v>
      </c>
      <c r="U130" s="112" t="s">
        <v>44</v>
      </c>
      <c r="V130" s="112" t="s">
        <v>44</v>
      </c>
      <c r="W130" s="112" t="s">
        <v>43</v>
      </c>
      <c r="X130" s="112" t="s">
        <v>44</v>
      </c>
      <c r="Y130" s="57" t="s">
        <v>43</v>
      </c>
      <c r="Z130" s="112" t="s">
        <v>44</v>
      </c>
      <c r="AA130" s="112" t="s">
        <v>43</v>
      </c>
      <c r="AB130" s="112" t="s">
        <v>43</v>
      </c>
      <c r="AC130" s="61" t="s">
        <v>430</v>
      </c>
      <c r="AD130" s="112" t="s">
        <v>180</v>
      </c>
      <c r="AE130" s="204" t="s">
        <v>431</v>
      </c>
      <c r="AF130" s="121" t="s">
        <v>44</v>
      </c>
      <c r="AG130" s="193"/>
    </row>
    <row r="131" customFormat="false" ht="34.5" hidden="false" customHeight="true" outlineLevel="0" collapsed="false">
      <c r="A131" s="1"/>
      <c r="B131" s="54" t="n">
        <f aca="false">B130+1</f>
        <v>125</v>
      </c>
      <c r="C131" s="56" t="s">
        <v>73</v>
      </c>
      <c r="D131" s="56" t="s">
        <v>373</v>
      </c>
      <c r="E131" s="56" t="s">
        <v>432</v>
      </c>
      <c r="F131" s="57" t="n">
        <v>554206.77</v>
      </c>
      <c r="G131" s="57" t="n">
        <v>399599.49</v>
      </c>
      <c r="H131" s="58" t="n">
        <v>51.46036899951</v>
      </c>
      <c r="I131" s="58" t="n">
        <v>19.780497092082</v>
      </c>
      <c r="J131" s="59" t="s">
        <v>39</v>
      </c>
      <c r="K131" s="59" t="s">
        <v>40</v>
      </c>
      <c r="L131" s="60" t="s">
        <v>433</v>
      </c>
      <c r="M131" s="61" t="s">
        <v>182</v>
      </c>
      <c r="N131" s="61" t="s">
        <v>63</v>
      </c>
      <c r="O131" s="56" t="n">
        <v>300</v>
      </c>
      <c r="P131" s="56"/>
      <c r="Q131" s="56" t="n">
        <v>50</v>
      </c>
      <c r="R131" s="112" t="s">
        <v>44</v>
      </c>
      <c r="S131" s="112" t="s">
        <v>44</v>
      </c>
      <c r="T131" s="56" t="s">
        <v>44</v>
      </c>
      <c r="U131" s="112" t="s">
        <v>44</v>
      </c>
      <c r="V131" s="57" t="s">
        <v>43</v>
      </c>
      <c r="W131" s="112" t="s">
        <v>43</v>
      </c>
      <c r="X131" s="112" t="s">
        <v>44</v>
      </c>
      <c r="Y131" s="112" t="s">
        <v>44</v>
      </c>
      <c r="Z131" s="112" t="s">
        <v>44</v>
      </c>
      <c r="AA131" s="112" t="s">
        <v>43</v>
      </c>
      <c r="AB131" s="112" t="s">
        <v>43</v>
      </c>
      <c r="AC131" s="112" t="s">
        <v>180</v>
      </c>
      <c r="AD131" s="112" t="s">
        <v>180</v>
      </c>
      <c r="AE131" s="112" t="s">
        <v>180</v>
      </c>
      <c r="AF131" s="101" t="s">
        <v>43</v>
      </c>
      <c r="AG131" s="193"/>
    </row>
    <row r="132" customFormat="false" ht="34.5" hidden="false" customHeight="true" outlineLevel="0" collapsed="false">
      <c r="A132" s="1"/>
      <c r="B132" s="54" t="n">
        <f aca="false">B131+1</f>
        <v>126</v>
      </c>
      <c r="C132" s="56" t="s">
        <v>73</v>
      </c>
      <c r="D132" s="56" t="s">
        <v>373</v>
      </c>
      <c r="E132" s="56" t="s">
        <v>434</v>
      </c>
      <c r="F132" s="57" t="n">
        <v>557222.39</v>
      </c>
      <c r="G132" s="57" t="n">
        <v>402786.99</v>
      </c>
      <c r="H132" s="58" t="n">
        <v>51.488738859228</v>
      </c>
      <c r="I132" s="58" t="n">
        <v>19.824429464014</v>
      </c>
      <c r="J132" s="59" t="s">
        <v>39</v>
      </c>
      <c r="K132" s="59" t="s">
        <v>40</v>
      </c>
      <c r="L132" s="60" t="s">
        <v>435</v>
      </c>
      <c r="M132" s="61" t="s">
        <v>182</v>
      </c>
      <c r="N132" s="61" t="s">
        <v>63</v>
      </c>
      <c r="O132" s="56" t="n">
        <v>20</v>
      </c>
      <c r="P132" s="56" t="n">
        <v>20</v>
      </c>
      <c r="Q132" s="56" t="n">
        <v>10</v>
      </c>
      <c r="R132" s="57" t="s">
        <v>43</v>
      </c>
      <c r="S132" s="112" t="s">
        <v>44</v>
      </c>
      <c r="T132" s="57" t="s">
        <v>43</v>
      </c>
      <c r="U132" s="112" t="s">
        <v>44</v>
      </c>
      <c r="V132" s="57" t="s">
        <v>43</v>
      </c>
      <c r="W132" s="112" t="s">
        <v>43</v>
      </c>
      <c r="X132" s="112" t="s">
        <v>44</v>
      </c>
      <c r="Y132" s="57" t="s">
        <v>43</v>
      </c>
      <c r="Z132" s="112" t="s">
        <v>44</v>
      </c>
      <c r="AA132" s="112" t="s">
        <v>43</v>
      </c>
      <c r="AB132" s="112" t="s">
        <v>43</v>
      </c>
      <c r="AC132" s="201" t="s">
        <v>436</v>
      </c>
      <c r="AD132" s="187" t="n">
        <v>513800224</v>
      </c>
      <c r="AE132" s="202" t="str">
        <f aca="false">HYPERLINK("mailto:kozlik@poczta.fm","kozlik@poczta.fm")</f>
        <v>kozlik@poczta.fm</v>
      </c>
      <c r="AF132" s="121" t="s">
        <v>44</v>
      </c>
      <c r="AG132" s="193"/>
    </row>
    <row r="133" customFormat="false" ht="34.5" hidden="false" customHeight="true" outlineLevel="0" collapsed="false">
      <c r="A133" s="1"/>
      <c r="B133" s="54" t="n">
        <f aca="false">B132+1</f>
        <v>127</v>
      </c>
      <c r="C133" s="56" t="s">
        <v>73</v>
      </c>
      <c r="D133" s="56" t="s">
        <v>373</v>
      </c>
      <c r="E133" s="56" t="s">
        <v>434</v>
      </c>
      <c r="F133" s="57" t="n">
        <v>558297.39</v>
      </c>
      <c r="G133" s="57" t="n">
        <v>403477.62</v>
      </c>
      <c r="H133" s="58" t="n">
        <v>51.49484013711</v>
      </c>
      <c r="I133" s="58" t="n">
        <v>19.840029864355</v>
      </c>
      <c r="J133" s="59" t="s">
        <v>39</v>
      </c>
      <c r="K133" s="59" t="s">
        <v>40</v>
      </c>
      <c r="L133" s="60" t="s">
        <v>437</v>
      </c>
      <c r="M133" s="61" t="s">
        <v>182</v>
      </c>
      <c r="N133" s="61" t="s">
        <v>63</v>
      </c>
      <c r="O133" s="56" t="n">
        <v>20</v>
      </c>
      <c r="P133" s="56" t="n">
        <v>30</v>
      </c>
      <c r="Q133" s="56" t="n">
        <v>10</v>
      </c>
      <c r="R133" s="57" t="s">
        <v>43</v>
      </c>
      <c r="S133" s="112" t="s">
        <v>44</v>
      </c>
      <c r="T133" s="56" t="s">
        <v>44</v>
      </c>
      <c r="U133" s="112" t="s">
        <v>44</v>
      </c>
      <c r="V133" s="57" t="s">
        <v>43</v>
      </c>
      <c r="W133" s="112" t="s">
        <v>43</v>
      </c>
      <c r="X133" s="112" t="s">
        <v>44</v>
      </c>
      <c r="Y133" s="57" t="s">
        <v>43</v>
      </c>
      <c r="Z133" s="112" t="s">
        <v>44</v>
      </c>
      <c r="AA133" s="112" t="s">
        <v>43</v>
      </c>
      <c r="AB133" s="112" t="s">
        <v>43</v>
      </c>
      <c r="AC133" s="56" t="s">
        <v>180</v>
      </c>
      <c r="AD133" s="112" t="s">
        <v>180</v>
      </c>
      <c r="AE133" s="112" t="s">
        <v>180</v>
      </c>
      <c r="AF133" s="101" t="s">
        <v>43</v>
      </c>
      <c r="AG133" s="193"/>
    </row>
    <row r="134" customFormat="false" ht="34.5" hidden="false" customHeight="true" outlineLevel="0" collapsed="false">
      <c r="A134" s="1"/>
      <c r="B134" s="54" t="n">
        <f aca="false">B133+1</f>
        <v>128</v>
      </c>
      <c r="C134" s="56" t="s">
        <v>73</v>
      </c>
      <c r="D134" s="56" t="s">
        <v>373</v>
      </c>
      <c r="E134" s="56" t="s">
        <v>396</v>
      </c>
      <c r="F134" s="57" t="n">
        <v>560759.89</v>
      </c>
      <c r="G134" s="57" t="n">
        <v>404651.05</v>
      </c>
      <c r="H134" s="58" t="n">
        <v>51.505133760168</v>
      </c>
      <c r="I134" s="58" t="n">
        <v>19.875710860832</v>
      </c>
      <c r="J134" s="59" t="s">
        <v>39</v>
      </c>
      <c r="K134" s="59" t="s">
        <v>40</v>
      </c>
      <c r="L134" s="60" t="s">
        <v>438</v>
      </c>
      <c r="M134" s="61" t="s">
        <v>182</v>
      </c>
      <c r="N134" s="61" t="s">
        <v>63</v>
      </c>
      <c r="O134" s="56" t="n">
        <v>20</v>
      </c>
      <c r="P134" s="56" t="n">
        <v>30</v>
      </c>
      <c r="Q134" s="56" t="n">
        <v>10</v>
      </c>
      <c r="R134" s="57" t="s">
        <v>43</v>
      </c>
      <c r="S134" s="112" t="s">
        <v>44</v>
      </c>
      <c r="T134" s="56" t="s">
        <v>44</v>
      </c>
      <c r="U134" s="57" t="s">
        <v>43</v>
      </c>
      <c r="V134" s="112" t="s">
        <v>44</v>
      </c>
      <c r="W134" s="112" t="s">
        <v>43</v>
      </c>
      <c r="X134" s="112" t="s">
        <v>44</v>
      </c>
      <c r="Y134" s="57" t="s">
        <v>43</v>
      </c>
      <c r="Z134" s="112" t="s">
        <v>44</v>
      </c>
      <c r="AA134" s="112" t="s">
        <v>43</v>
      </c>
      <c r="AB134" s="112" t="s">
        <v>43</v>
      </c>
      <c r="AC134" s="201" t="s">
        <v>399</v>
      </c>
      <c r="AD134" s="201" t="s">
        <v>400</v>
      </c>
      <c r="AE134" s="202" t="str">
        <f aca="false">HYPERLINK("mailto:omega@tomaszow.com.pl","omega@tomaszow.com.pl")</f>
        <v>omega@tomaszow.com.pl</v>
      </c>
      <c r="AF134" s="121" t="s">
        <v>44</v>
      </c>
      <c r="AG134" s="193"/>
    </row>
    <row r="135" customFormat="false" ht="34.5" hidden="false" customHeight="true" outlineLevel="0" collapsed="false">
      <c r="A135" s="1"/>
      <c r="B135" s="54" t="n">
        <f aca="false">B134+1</f>
        <v>129</v>
      </c>
      <c r="C135" s="56" t="s">
        <v>73</v>
      </c>
      <c r="D135" s="56" t="s">
        <v>408</v>
      </c>
      <c r="E135" s="56" t="s">
        <v>396</v>
      </c>
      <c r="F135" s="57" t="n">
        <v>562849.59</v>
      </c>
      <c r="G135" s="57" t="n">
        <v>405719.27</v>
      </c>
      <c r="H135" s="58" t="n">
        <v>51.514511874308</v>
      </c>
      <c r="I135" s="58" t="n">
        <v>19.906015532694</v>
      </c>
      <c r="J135" s="59" t="s">
        <v>39</v>
      </c>
      <c r="K135" s="59" t="s">
        <v>40</v>
      </c>
      <c r="L135" s="60" t="s">
        <v>439</v>
      </c>
      <c r="M135" s="61" t="s">
        <v>182</v>
      </c>
      <c r="N135" s="61" t="s">
        <v>63</v>
      </c>
      <c r="O135" s="56" t="n">
        <v>35</v>
      </c>
      <c r="P135" s="56" t="n">
        <v>20</v>
      </c>
      <c r="Q135" s="56" t="n">
        <v>10</v>
      </c>
      <c r="R135" s="57" t="s">
        <v>43</v>
      </c>
      <c r="S135" s="112" t="s">
        <v>44</v>
      </c>
      <c r="T135" s="56" t="s">
        <v>44</v>
      </c>
      <c r="U135" s="112" t="s">
        <v>44</v>
      </c>
      <c r="V135" s="112" t="s">
        <v>44</v>
      </c>
      <c r="W135" s="112" t="s">
        <v>43</v>
      </c>
      <c r="X135" s="112" t="s">
        <v>44</v>
      </c>
      <c r="Y135" s="57" t="s">
        <v>43</v>
      </c>
      <c r="Z135" s="112" t="s">
        <v>44</v>
      </c>
      <c r="AA135" s="112" t="s">
        <v>43</v>
      </c>
      <c r="AB135" s="112" t="s">
        <v>43</v>
      </c>
      <c r="AC135" s="201" t="s">
        <v>440</v>
      </c>
      <c r="AD135" s="124" t="s">
        <v>441</v>
      </c>
      <c r="AE135" s="202" t="str">
        <f aca="false">HYPERLINK("mailto:bpwiaderno679@gmail.com","bpwiaderno679@gmail.com")</f>
        <v>bpwiaderno679@gmail.com</v>
      </c>
      <c r="AF135" s="121" t="s">
        <v>44</v>
      </c>
      <c r="AG135" s="193"/>
    </row>
    <row r="136" customFormat="false" ht="34.5" hidden="false" customHeight="true" outlineLevel="0" collapsed="false">
      <c r="A136" s="1"/>
      <c r="B136" s="54" t="n">
        <f aca="false">B135+1</f>
        <v>130</v>
      </c>
      <c r="C136" s="56" t="s">
        <v>73</v>
      </c>
      <c r="D136" s="56" t="s">
        <v>408</v>
      </c>
      <c r="E136" s="56" t="s">
        <v>442</v>
      </c>
      <c r="F136" s="57" t="n">
        <v>564903.64</v>
      </c>
      <c r="G136" s="57" t="n">
        <v>406847.93</v>
      </c>
      <c r="H136" s="58" t="n">
        <v>51.524429729677</v>
      </c>
      <c r="I136" s="58" t="n">
        <v>19.935829768464</v>
      </c>
      <c r="J136" s="59" t="s">
        <v>39</v>
      </c>
      <c r="K136" s="59" t="s">
        <v>40</v>
      </c>
      <c r="L136" s="60" t="s">
        <v>443</v>
      </c>
      <c r="M136" s="61" t="s">
        <v>182</v>
      </c>
      <c r="N136" s="61" t="s">
        <v>63</v>
      </c>
      <c r="O136" s="56" t="n">
        <v>10</v>
      </c>
      <c r="P136" s="56" t="n">
        <v>15</v>
      </c>
      <c r="Q136" s="56" t="n">
        <v>10</v>
      </c>
      <c r="R136" s="57" t="s">
        <v>43</v>
      </c>
      <c r="S136" s="112" t="s">
        <v>44</v>
      </c>
      <c r="T136" s="57" t="s">
        <v>43</v>
      </c>
      <c r="U136" s="112" t="s">
        <v>44</v>
      </c>
      <c r="V136" s="57" t="s">
        <v>43</v>
      </c>
      <c r="W136" s="112" t="s">
        <v>43</v>
      </c>
      <c r="X136" s="112" t="s">
        <v>44</v>
      </c>
      <c r="Y136" s="57" t="s">
        <v>43</v>
      </c>
      <c r="Z136" s="112" t="s">
        <v>44</v>
      </c>
      <c r="AA136" s="112" t="s">
        <v>43</v>
      </c>
      <c r="AB136" s="112" t="s">
        <v>43</v>
      </c>
      <c r="AC136" s="201" t="s">
        <v>444</v>
      </c>
      <c r="AD136" s="201" t="n">
        <v>508221040</v>
      </c>
      <c r="AE136" s="202" t="str">
        <f aca="false">HYPERLINK("mailto:barjanosik@op.pl","barjanosik@op.pl")</f>
        <v>barjanosik@op.pl</v>
      </c>
      <c r="AF136" s="121" t="s">
        <v>44</v>
      </c>
      <c r="AG136" s="193"/>
    </row>
    <row r="137" customFormat="false" ht="34.5" hidden="false" customHeight="true" outlineLevel="0" collapsed="false">
      <c r="A137" s="1"/>
      <c r="B137" s="54" t="n">
        <f aca="false">B136+1</f>
        <v>131</v>
      </c>
      <c r="C137" s="56" t="s">
        <v>73</v>
      </c>
      <c r="D137" s="56" t="s">
        <v>445</v>
      </c>
      <c r="E137" s="56" t="s">
        <v>446</v>
      </c>
      <c r="F137" s="57" t="n">
        <v>572113.02</v>
      </c>
      <c r="G137" s="57" t="n">
        <v>414225.27</v>
      </c>
      <c r="H137" s="58" t="n">
        <v>51.589897930684</v>
      </c>
      <c r="I137" s="58" t="n">
        <v>20.041276547763</v>
      </c>
      <c r="J137" s="59" t="s">
        <v>39</v>
      </c>
      <c r="K137" s="59" t="s">
        <v>40</v>
      </c>
      <c r="L137" s="60" t="s">
        <v>447</v>
      </c>
      <c r="M137" s="61" t="s">
        <v>182</v>
      </c>
      <c r="N137" s="61" t="s">
        <v>448</v>
      </c>
      <c r="O137" s="56" t="n">
        <v>40</v>
      </c>
      <c r="P137" s="56" t="n">
        <v>70</v>
      </c>
      <c r="Q137" s="56" t="n">
        <v>10</v>
      </c>
      <c r="R137" s="57" t="s">
        <v>43</v>
      </c>
      <c r="S137" s="112" t="s">
        <v>44</v>
      </c>
      <c r="T137" s="57" t="s">
        <v>43</v>
      </c>
      <c r="U137" s="57" t="s">
        <v>43</v>
      </c>
      <c r="V137" s="57" t="s">
        <v>43</v>
      </c>
      <c r="W137" s="112" t="s">
        <v>43</v>
      </c>
      <c r="X137" s="112" t="s">
        <v>44</v>
      </c>
      <c r="Y137" s="112" t="s">
        <v>44</v>
      </c>
      <c r="Z137" s="112" t="s">
        <v>44</v>
      </c>
      <c r="AA137" s="112" t="s">
        <v>43</v>
      </c>
      <c r="AB137" s="112" t="s">
        <v>43</v>
      </c>
      <c r="AC137" s="201" t="s">
        <v>449</v>
      </c>
      <c r="AD137" s="201" t="s">
        <v>450</v>
      </c>
      <c r="AE137" s="112" t="s">
        <v>180</v>
      </c>
      <c r="AF137" s="121" t="s">
        <v>44</v>
      </c>
      <c r="AG137" s="193"/>
    </row>
    <row r="138" customFormat="false" ht="34.5" hidden="false" customHeight="true" outlineLevel="0" collapsed="false">
      <c r="A138" s="1"/>
      <c r="B138" s="54" t="n">
        <f aca="false">B137+1</f>
        <v>132</v>
      </c>
      <c r="C138" s="56" t="s">
        <v>73</v>
      </c>
      <c r="D138" s="56" t="s">
        <v>411</v>
      </c>
      <c r="E138" s="56" t="s">
        <v>451</v>
      </c>
      <c r="F138" s="57" t="n">
        <v>579697.22</v>
      </c>
      <c r="G138" s="57" t="n">
        <v>421743.63</v>
      </c>
      <c r="H138" s="58" t="n">
        <v>51.656483758689</v>
      </c>
      <c r="I138" s="58" t="n">
        <v>20.152477699903</v>
      </c>
      <c r="J138" s="59" t="s">
        <v>39</v>
      </c>
      <c r="K138" s="59" t="s">
        <v>40</v>
      </c>
      <c r="L138" s="60" t="s">
        <v>452</v>
      </c>
      <c r="M138" s="61" t="s">
        <v>182</v>
      </c>
      <c r="N138" s="61" t="s">
        <v>453</v>
      </c>
      <c r="O138" s="56" t="n">
        <v>20</v>
      </c>
      <c r="P138" s="56" t="n">
        <v>30</v>
      </c>
      <c r="Q138" s="56" t="n">
        <v>10</v>
      </c>
      <c r="R138" s="57" t="s">
        <v>43</v>
      </c>
      <c r="S138" s="112" t="s">
        <v>44</v>
      </c>
      <c r="T138" s="56" t="s">
        <v>44</v>
      </c>
      <c r="U138" s="112" t="s">
        <v>44</v>
      </c>
      <c r="V138" s="112" t="s">
        <v>44</v>
      </c>
      <c r="W138" s="112" t="s">
        <v>43</v>
      </c>
      <c r="X138" s="112" t="s">
        <v>44</v>
      </c>
      <c r="Y138" s="57" t="s">
        <v>43</v>
      </c>
      <c r="Z138" s="112" t="s">
        <v>44</v>
      </c>
      <c r="AA138" s="112" t="s">
        <v>43</v>
      </c>
      <c r="AB138" s="112" t="s">
        <v>43</v>
      </c>
      <c r="AC138" s="201" t="s">
        <v>454</v>
      </c>
      <c r="AD138" s="124" t="s">
        <v>455</v>
      </c>
      <c r="AE138" s="112" t="s">
        <v>180</v>
      </c>
      <c r="AF138" s="121" t="s">
        <v>44</v>
      </c>
      <c r="AG138" s="2"/>
    </row>
    <row r="139" customFormat="false" ht="34.5" hidden="false" customHeight="true" outlineLevel="0" collapsed="false">
      <c r="A139" s="1"/>
      <c r="B139" s="54" t="n">
        <f aca="false">B138+1</f>
        <v>133</v>
      </c>
      <c r="C139" s="56" t="s">
        <v>73</v>
      </c>
      <c r="D139" s="56" t="s">
        <v>411</v>
      </c>
      <c r="E139" s="56" t="s">
        <v>416</v>
      </c>
      <c r="F139" s="57" t="n">
        <v>581558.57</v>
      </c>
      <c r="G139" s="57" t="n">
        <v>423449.85</v>
      </c>
      <c r="H139" s="58" t="n">
        <v>51.671559369284</v>
      </c>
      <c r="I139" s="58" t="n">
        <v>20.17978652218</v>
      </c>
      <c r="J139" s="59" t="s">
        <v>39</v>
      </c>
      <c r="K139" s="59" t="s">
        <v>40</v>
      </c>
      <c r="L139" s="60" t="s">
        <v>456</v>
      </c>
      <c r="M139" s="61" t="s">
        <v>182</v>
      </c>
      <c r="N139" s="61" t="s">
        <v>457</v>
      </c>
      <c r="O139" s="56" t="n">
        <v>15</v>
      </c>
      <c r="P139" s="56" t="n">
        <v>8</v>
      </c>
      <c r="Q139" s="56" t="n">
        <v>2</v>
      </c>
      <c r="R139" s="57" t="s">
        <v>43</v>
      </c>
      <c r="S139" s="112" t="s">
        <v>44</v>
      </c>
      <c r="T139" s="56" t="s">
        <v>44</v>
      </c>
      <c r="U139" s="112" t="s">
        <v>44</v>
      </c>
      <c r="V139" s="112" t="s">
        <v>44</v>
      </c>
      <c r="W139" s="112" t="s">
        <v>43</v>
      </c>
      <c r="X139" s="112" t="s">
        <v>44</v>
      </c>
      <c r="Y139" s="57" t="s">
        <v>43</v>
      </c>
      <c r="Z139" s="112" t="s">
        <v>44</v>
      </c>
      <c r="AA139" s="112" t="s">
        <v>43</v>
      </c>
      <c r="AB139" s="112" t="s">
        <v>43</v>
      </c>
      <c r="AC139" s="201" t="s">
        <v>458</v>
      </c>
      <c r="AD139" s="201" t="s">
        <v>459</v>
      </c>
      <c r="AE139" s="202" t="str">
        <f aca="false">HYPERLINK("mailto:benzpal@wp.pl","benzpal@wp.pl")</f>
        <v>benzpal@wp.pl</v>
      </c>
      <c r="AF139" s="121" t="s">
        <v>44</v>
      </c>
      <c r="AG139" s="2"/>
    </row>
    <row r="140" customFormat="false" ht="34.5" hidden="false" customHeight="true" outlineLevel="0" collapsed="false">
      <c r="A140" s="1"/>
      <c r="B140" s="54" t="n">
        <f aca="false">B139+1</f>
        <v>134</v>
      </c>
      <c r="C140" s="56" t="s">
        <v>73</v>
      </c>
      <c r="D140" s="56" t="s">
        <v>378</v>
      </c>
      <c r="E140" s="56" t="s">
        <v>420</v>
      </c>
      <c r="F140" s="125" t="n">
        <v>585050.29</v>
      </c>
      <c r="G140" s="125" t="n">
        <v>430727.08</v>
      </c>
      <c r="H140" s="126" t="n">
        <v>51.736478367998</v>
      </c>
      <c r="I140" s="126" t="n">
        <v>20.232060117112</v>
      </c>
      <c r="J140" s="199" t="s">
        <v>39</v>
      </c>
      <c r="K140" s="199" t="s">
        <v>40</v>
      </c>
      <c r="L140" s="123" t="s">
        <v>460</v>
      </c>
      <c r="M140" s="61" t="s">
        <v>182</v>
      </c>
      <c r="N140" s="112" t="s">
        <v>63</v>
      </c>
      <c r="O140" s="112" t="n">
        <v>50</v>
      </c>
      <c r="P140" s="112" t="n">
        <v>15</v>
      </c>
      <c r="Q140" s="112" t="n">
        <v>5</v>
      </c>
      <c r="R140" s="57" t="s">
        <v>43</v>
      </c>
      <c r="S140" s="112" t="s">
        <v>44</v>
      </c>
      <c r="T140" s="56" t="s">
        <v>44</v>
      </c>
      <c r="U140" s="112" t="s">
        <v>44</v>
      </c>
      <c r="V140" s="112" t="s">
        <v>44</v>
      </c>
      <c r="W140" s="112" t="s">
        <v>43</v>
      </c>
      <c r="X140" s="112" t="s">
        <v>44</v>
      </c>
      <c r="Y140" s="57" t="s">
        <v>43</v>
      </c>
      <c r="Z140" s="112" t="s">
        <v>44</v>
      </c>
      <c r="AA140" s="112" t="s">
        <v>43</v>
      </c>
      <c r="AB140" s="112" t="s">
        <v>43</v>
      </c>
      <c r="AC140" s="56" t="s">
        <v>45</v>
      </c>
      <c r="AD140" s="124" t="s">
        <v>461</v>
      </c>
      <c r="AE140" s="202" t="str">
        <f aca="false">HYPERLINK("mailto:stacja.makowscy@gmail.com","stacja.makowscy@gmail.com")</f>
        <v>stacja.makowscy@gmail.com</v>
      </c>
      <c r="AF140" s="121" t="s">
        <v>44</v>
      </c>
      <c r="AG140" s="2"/>
    </row>
    <row r="141" customFormat="false" ht="34.5" hidden="false" customHeight="true" outlineLevel="0" collapsed="false">
      <c r="A141" s="1"/>
      <c r="B141" s="68" t="n">
        <f aca="false">B140+1</f>
        <v>135</v>
      </c>
      <c r="C141" s="70" t="s">
        <v>73</v>
      </c>
      <c r="D141" s="70" t="s">
        <v>426</v>
      </c>
      <c r="E141" s="70" t="s">
        <v>462</v>
      </c>
      <c r="F141" s="71" t="n">
        <v>600672.94</v>
      </c>
      <c r="G141" s="71" t="n">
        <v>452253.64</v>
      </c>
      <c r="H141" s="72" t="n">
        <v>51.927433527346</v>
      </c>
      <c r="I141" s="72" t="n">
        <v>20.464566496893</v>
      </c>
      <c r="J141" s="73" t="s">
        <v>39</v>
      </c>
      <c r="K141" s="73" t="s">
        <v>40</v>
      </c>
      <c r="L141" s="74" t="s">
        <v>463</v>
      </c>
      <c r="M141" s="75" t="s">
        <v>182</v>
      </c>
      <c r="N141" s="155" t="s">
        <v>63</v>
      </c>
      <c r="O141" s="155" t="n">
        <v>15</v>
      </c>
      <c r="P141" s="70" t="n">
        <v>15</v>
      </c>
      <c r="Q141" s="70"/>
      <c r="R141" s="71" t="s">
        <v>43</v>
      </c>
      <c r="S141" s="71" t="s">
        <v>44</v>
      </c>
      <c r="T141" s="70" t="s">
        <v>44</v>
      </c>
      <c r="U141" s="155" t="s">
        <v>44</v>
      </c>
      <c r="V141" s="155" t="s">
        <v>44</v>
      </c>
      <c r="W141" s="155" t="s">
        <v>43</v>
      </c>
      <c r="X141" s="155" t="s">
        <v>44</v>
      </c>
      <c r="Y141" s="71" t="s">
        <v>43</v>
      </c>
      <c r="Z141" s="155" t="s">
        <v>44</v>
      </c>
      <c r="AA141" s="155" t="s">
        <v>43</v>
      </c>
      <c r="AB141" s="155" t="s">
        <v>43</v>
      </c>
      <c r="AC141" s="155" t="s">
        <v>180</v>
      </c>
      <c r="AD141" s="155" t="s">
        <v>180</v>
      </c>
      <c r="AE141" s="155" t="s">
        <v>180</v>
      </c>
      <c r="AF141" s="205" t="s">
        <v>43</v>
      </c>
      <c r="AG141" s="2"/>
    </row>
    <row r="142" customFormat="false" ht="34.5" hidden="false" customHeight="true" outlineLevel="0" collapsed="false">
      <c r="A142" s="1"/>
      <c r="B142" s="81" t="n">
        <f aca="false">B141+1</f>
        <v>136</v>
      </c>
      <c r="C142" s="82" t="s">
        <v>464</v>
      </c>
      <c r="D142" s="83" t="s">
        <v>465</v>
      </c>
      <c r="E142" s="83" t="s">
        <v>466</v>
      </c>
      <c r="F142" s="115" t="n">
        <v>527103.3949</v>
      </c>
      <c r="G142" s="115" t="n">
        <v>697076.837200001</v>
      </c>
      <c r="H142" s="116" t="n">
        <v>54.137297794769</v>
      </c>
      <c r="I142" s="116" t="n">
        <v>19.414971415868</v>
      </c>
      <c r="J142" s="86" t="s">
        <v>39</v>
      </c>
      <c r="K142" s="86" t="s">
        <v>138</v>
      </c>
      <c r="L142" s="87" t="s">
        <v>467</v>
      </c>
      <c r="M142" s="88" t="s">
        <v>49</v>
      </c>
      <c r="N142" s="206" t="s">
        <v>63</v>
      </c>
      <c r="O142" s="207" t="n">
        <v>80</v>
      </c>
      <c r="P142" s="83" t="n">
        <v>20</v>
      </c>
      <c r="Q142" s="83" t="n">
        <v>5</v>
      </c>
      <c r="R142" s="91" t="s">
        <v>43</v>
      </c>
      <c r="S142" s="208" t="s">
        <v>43</v>
      </c>
      <c r="T142" s="83" t="s">
        <v>44</v>
      </c>
      <c r="U142" s="206" t="s">
        <v>44</v>
      </c>
      <c r="V142" s="206" t="s">
        <v>44</v>
      </c>
      <c r="W142" s="206" t="s">
        <v>43</v>
      </c>
      <c r="X142" s="206" t="s">
        <v>44</v>
      </c>
      <c r="Y142" s="206" t="s">
        <v>43</v>
      </c>
      <c r="Z142" s="206" t="s">
        <v>44</v>
      </c>
      <c r="AA142" s="206" t="s">
        <v>44</v>
      </c>
      <c r="AB142" s="206" t="s">
        <v>43</v>
      </c>
      <c r="AC142" s="209" t="s">
        <v>208</v>
      </c>
      <c r="AD142" s="92" t="n">
        <v>552372043</v>
      </c>
      <c r="AE142" s="93" t="str">
        <f aca="false">HYPERLINK("mailto:info.pl@shell.com","info.pl@shell.com")</f>
        <v>info.pl@shell.com</v>
      </c>
      <c r="AF142" s="210" t="s">
        <v>44</v>
      </c>
      <c r="AG142" s="2"/>
    </row>
    <row r="143" customFormat="false" ht="34.5" hidden="false" customHeight="true" outlineLevel="0" collapsed="false">
      <c r="A143" s="1"/>
      <c r="B143" s="54" t="n">
        <f aca="false">B142+1</f>
        <v>137</v>
      </c>
      <c r="C143" s="55" t="s">
        <v>464</v>
      </c>
      <c r="D143" s="56" t="s">
        <v>468</v>
      </c>
      <c r="E143" s="56" t="s">
        <v>469</v>
      </c>
      <c r="F143" s="57" t="n">
        <v>529586.7638</v>
      </c>
      <c r="G143" s="57" t="n">
        <v>696956.5288</v>
      </c>
      <c r="H143" s="58" t="n">
        <v>54.136079142958</v>
      </c>
      <c r="I143" s="58" t="n">
        <v>19.452980446989</v>
      </c>
      <c r="J143" s="59" t="s">
        <v>39</v>
      </c>
      <c r="K143" s="59" t="s">
        <v>470</v>
      </c>
      <c r="L143" s="60" t="s">
        <v>471</v>
      </c>
      <c r="M143" s="61" t="s">
        <v>49</v>
      </c>
      <c r="N143" s="112" t="s">
        <v>63</v>
      </c>
      <c r="O143" s="211" t="n">
        <v>20</v>
      </c>
      <c r="P143" s="56" t="n">
        <v>5</v>
      </c>
      <c r="Q143" s="56" t="n">
        <v>5</v>
      </c>
      <c r="R143" s="63" t="s">
        <v>43</v>
      </c>
      <c r="S143" s="99" t="s">
        <v>43</v>
      </c>
      <c r="T143" s="56" t="s">
        <v>44</v>
      </c>
      <c r="U143" s="112" t="s">
        <v>44</v>
      </c>
      <c r="V143" s="112" t="s">
        <v>44</v>
      </c>
      <c r="W143" s="112" t="s">
        <v>43</v>
      </c>
      <c r="X143" s="112" t="s">
        <v>44</v>
      </c>
      <c r="Y143" s="112" t="s">
        <v>44</v>
      </c>
      <c r="Z143" s="112" t="s">
        <v>44</v>
      </c>
      <c r="AA143" s="112" t="s">
        <v>43</v>
      </c>
      <c r="AB143" s="112" t="s">
        <v>43</v>
      </c>
      <c r="AC143" s="56" t="s">
        <v>180</v>
      </c>
      <c r="AD143" s="64" t="s">
        <v>180</v>
      </c>
      <c r="AE143" s="112" t="s">
        <v>180</v>
      </c>
      <c r="AF143" s="121" t="s">
        <v>43</v>
      </c>
      <c r="AG143" s="2"/>
    </row>
    <row r="144" customFormat="false" ht="34.5" hidden="false" customHeight="true" outlineLevel="0" collapsed="false">
      <c r="A144" s="1"/>
      <c r="B144" s="54" t="n">
        <f aca="false">B143+1</f>
        <v>138</v>
      </c>
      <c r="C144" s="55" t="s">
        <v>472</v>
      </c>
      <c r="D144" s="56" t="s">
        <v>473</v>
      </c>
      <c r="E144" s="56" t="s">
        <v>474</v>
      </c>
      <c r="F144" s="57" t="n">
        <v>532690.0126</v>
      </c>
      <c r="G144" s="57" t="n">
        <v>693919.415999999</v>
      </c>
      <c r="H144" s="58" t="n">
        <v>54.108587128067</v>
      </c>
      <c r="I144" s="58" t="n">
        <v>19.500161156863</v>
      </c>
      <c r="J144" s="59" t="s">
        <v>39</v>
      </c>
      <c r="K144" s="59" t="s">
        <v>470</v>
      </c>
      <c r="L144" s="60"/>
      <c r="M144" s="61" t="s">
        <v>475</v>
      </c>
      <c r="N144" s="61" t="s">
        <v>476</v>
      </c>
      <c r="O144" s="62" t="n">
        <v>30</v>
      </c>
      <c r="P144" s="56" t="n">
        <v>10</v>
      </c>
      <c r="Q144" s="56" t="n">
        <v>5</v>
      </c>
      <c r="R144" s="63" t="s">
        <v>43</v>
      </c>
      <c r="S144" s="99" t="s">
        <v>43</v>
      </c>
      <c r="T144" s="56" t="s">
        <v>44</v>
      </c>
      <c r="U144" s="112" t="s">
        <v>44</v>
      </c>
      <c r="V144" s="112" t="s">
        <v>44</v>
      </c>
      <c r="W144" s="112" t="s">
        <v>43</v>
      </c>
      <c r="X144" s="112" t="s">
        <v>44</v>
      </c>
      <c r="Y144" s="112" t="s">
        <v>43</v>
      </c>
      <c r="Z144" s="112" t="s">
        <v>44</v>
      </c>
      <c r="AA144" s="112" t="s">
        <v>43</v>
      </c>
      <c r="AB144" s="112" t="s">
        <v>43</v>
      </c>
      <c r="AC144" s="56" t="s">
        <v>180</v>
      </c>
      <c r="AD144" s="64" t="s">
        <v>180</v>
      </c>
      <c r="AE144" s="112" t="s">
        <v>180</v>
      </c>
      <c r="AF144" s="121" t="s">
        <v>43</v>
      </c>
      <c r="AG144" s="2"/>
    </row>
    <row r="145" customFormat="false" ht="34.5" hidden="false" customHeight="true" outlineLevel="0" collapsed="false">
      <c r="A145" s="1"/>
      <c r="B145" s="54" t="n">
        <f aca="false">B144+1</f>
        <v>139</v>
      </c>
      <c r="C145" s="55" t="s">
        <v>464</v>
      </c>
      <c r="D145" s="56" t="s">
        <v>477</v>
      </c>
      <c r="E145" s="56" t="s">
        <v>478</v>
      </c>
      <c r="F145" s="57" t="n">
        <v>548219.5969</v>
      </c>
      <c r="G145" s="57" t="n">
        <v>669670.0616</v>
      </c>
      <c r="H145" s="58" t="n">
        <v>53.889366529029</v>
      </c>
      <c r="I145" s="58" t="n">
        <v>19.733903088098</v>
      </c>
      <c r="J145" s="59" t="s">
        <v>39</v>
      </c>
      <c r="K145" s="59" t="s">
        <v>470</v>
      </c>
      <c r="L145" s="60" t="s">
        <v>479</v>
      </c>
      <c r="M145" s="61" t="s">
        <v>79</v>
      </c>
      <c r="N145" s="61" t="s">
        <v>63</v>
      </c>
      <c r="O145" s="62" t="n">
        <v>106</v>
      </c>
      <c r="P145" s="56" t="n">
        <v>35</v>
      </c>
      <c r="Q145" s="56" t="n">
        <v>5</v>
      </c>
      <c r="R145" s="63" t="s">
        <v>43</v>
      </c>
      <c r="S145" s="63" t="s">
        <v>44</v>
      </c>
      <c r="T145" s="56" t="s">
        <v>44</v>
      </c>
      <c r="U145" s="112" t="s">
        <v>44</v>
      </c>
      <c r="V145" s="112" t="s">
        <v>44</v>
      </c>
      <c r="W145" s="112" t="s">
        <v>44</v>
      </c>
      <c r="X145" s="112" t="s">
        <v>44</v>
      </c>
      <c r="Y145" s="112" t="s">
        <v>43</v>
      </c>
      <c r="Z145" s="112" t="s">
        <v>44</v>
      </c>
      <c r="AA145" s="112" t="s">
        <v>43</v>
      </c>
      <c r="AB145" s="112" t="s">
        <v>43</v>
      </c>
      <c r="AC145" s="56" t="s">
        <v>45</v>
      </c>
      <c r="AD145" s="117" t="n">
        <v>801167536</v>
      </c>
      <c r="AE145" s="65" t="s">
        <v>157</v>
      </c>
      <c r="AF145" s="121" t="s">
        <v>44</v>
      </c>
      <c r="AG145" s="2"/>
    </row>
    <row r="146" customFormat="false" ht="34.5" hidden="false" customHeight="true" outlineLevel="0" collapsed="false">
      <c r="A146" s="1"/>
      <c r="B146" s="54" t="n">
        <f aca="false">B145+1</f>
        <v>140</v>
      </c>
      <c r="C146" s="55" t="s">
        <v>464</v>
      </c>
      <c r="D146" s="56" t="s">
        <v>477</v>
      </c>
      <c r="E146" s="56" t="s">
        <v>96</v>
      </c>
      <c r="F146" s="57" t="n">
        <v>548211.7832</v>
      </c>
      <c r="G146" s="57" t="n">
        <v>669143.034299999</v>
      </c>
      <c r="H146" s="58" t="n">
        <v>53.884629231558</v>
      </c>
      <c r="I146" s="58" t="n">
        <v>19.733701099832</v>
      </c>
      <c r="J146" s="59" t="s">
        <v>39</v>
      </c>
      <c r="K146" s="59" t="s">
        <v>470</v>
      </c>
      <c r="L146" s="60" t="s">
        <v>480</v>
      </c>
      <c r="M146" s="61" t="s">
        <v>49</v>
      </c>
      <c r="N146" s="61" t="s">
        <v>63</v>
      </c>
      <c r="O146" s="62" t="n">
        <v>130</v>
      </c>
      <c r="P146" s="56" t="n">
        <v>28</v>
      </c>
      <c r="Q146" s="56" t="n">
        <v>5</v>
      </c>
      <c r="R146" s="63" t="s">
        <v>43</v>
      </c>
      <c r="S146" s="63" t="s">
        <v>44</v>
      </c>
      <c r="T146" s="56" t="s">
        <v>44</v>
      </c>
      <c r="U146" s="112" t="s">
        <v>44</v>
      </c>
      <c r="V146" s="112" t="s">
        <v>44</v>
      </c>
      <c r="W146" s="112" t="s">
        <v>44</v>
      </c>
      <c r="X146" s="112" t="s">
        <v>44</v>
      </c>
      <c r="Y146" s="112" t="s">
        <v>43</v>
      </c>
      <c r="Z146" s="112" t="s">
        <v>44</v>
      </c>
      <c r="AA146" s="112" t="s">
        <v>43</v>
      </c>
      <c r="AB146" s="112" t="s">
        <v>43</v>
      </c>
      <c r="AC146" s="56" t="s">
        <v>45</v>
      </c>
      <c r="AD146" s="117" t="n">
        <v>801167536</v>
      </c>
      <c r="AE146" s="65" t="s">
        <v>157</v>
      </c>
      <c r="AF146" s="121" t="s">
        <v>44</v>
      </c>
      <c r="AG146" s="2"/>
    </row>
    <row r="147" customFormat="false" ht="34.5" hidden="false" customHeight="true" outlineLevel="0" collapsed="false">
      <c r="A147" s="1"/>
      <c r="B147" s="54" t="n">
        <f aca="false">B146+1</f>
        <v>141</v>
      </c>
      <c r="C147" s="55" t="s">
        <v>464</v>
      </c>
      <c r="D147" s="56" t="s">
        <v>481</v>
      </c>
      <c r="E147" s="56" t="s">
        <v>482</v>
      </c>
      <c r="F147" s="57" t="n">
        <v>551974.7054</v>
      </c>
      <c r="G147" s="57" t="n">
        <v>660270.8134</v>
      </c>
      <c r="H147" s="58" t="n">
        <v>53.804504401527</v>
      </c>
      <c r="I147" s="58" t="n">
        <v>19.789458640234</v>
      </c>
      <c r="J147" s="59" t="s">
        <v>39</v>
      </c>
      <c r="K147" s="59" t="s">
        <v>470</v>
      </c>
      <c r="L147" s="60" t="s">
        <v>483</v>
      </c>
      <c r="M147" s="61" t="s">
        <v>79</v>
      </c>
      <c r="N147" s="61" t="s">
        <v>63</v>
      </c>
      <c r="O147" s="62" t="n">
        <v>121</v>
      </c>
      <c r="P147" s="56" t="n">
        <v>17</v>
      </c>
      <c r="Q147" s="56" t="n">
        <v>6</v>
      </c>
      <c r="R147" s="63" t="s">
        <v>43</v>
      </c>
      <c r="S147" s="63" t="s">
        <v>44</v>
      </c>
      <c r="T147" s="56" t="s">
        <v>43</v>
      </c>
      <c r="U147" s="112" t="s">
        <v>44</v>
      </c>
      <c r="V147" s="112" t="s">
        <v>43</v>
      </c>
      <c r="W147" s="112" t="s">
        <v>43</v>
      </c>
      <c r="X147" s="112" t="s">
        <v>43</v>
      </c>
      <c r="Y147" s="112" t="s">
        <v>43</v>
      </c>
      <c r="Z147" s="112" t="s">
        <v>44</v>
      </c>
      <c r="AA147" s="112" t="s">
        <v>43</v>
      </c>
      <c r="AB147" s="112" t="s">
        <v>43</v>
      </c>
      <c r="AC147" s="56" t="s">
        <v>180</v>
      </c>
      <c r="AD147" s="64" t="s">
        <v>180</v>
      </c>
      <c r="AE147" s="112" t="s">
        <v>180</v>
      </c>
      <c r="AF147" s="121" t="s">
        <v>43</v>
      </c>
      <c r="AG147" s="2"/>
    </row>
    <row r="148" customFormat="false" ht="34.5" hidden="false" customHeight="true" outlineLevel="0" collapsed="false">
      <c r="A148" s="1"/>
      <c r="B148" s="54" t="n">
        <f aca="false">B147+1</f>
        <v>142</v>
      </c>
      <c r="C148" s="55" t="s">
        <v>464</v>
      </c>
      <c r="D148" s="56" t="s">
        <v>481</v>
      </c>
      <c r="E148" s="56" t="s">
        <v>482</v>
      </c>
      <c r="F148" s="57" t="n">
        <v>552050.1965</v>
      </c>
      <c r="G148" s="57" t="n">
        <v>660034.509199999</v>
      </c>
      <c r="H148" s="58" t="n">
        <v>53.802372499209</v>
      </c>
      <c r="I148" s="58" t="n">
        <v>19.79056519512</v>
      </c>
      <c r="J148" s="59" t="s">
        <v>39</v>
      </c>
      <c r="K148" s="59" t="s">
        <v>470</v>
      </c>
      <c r="L148" s="60" t="s">
        <v>484</v>
      </c>
      <c r="M148" s="61" t="s">
        <v>49</v>
      </c>
      <c r="N148" s="61" t="s">
        <v>63</v>
      </c>
      <c r="O148" s="62" t="n">
        <v>117</v>
      </c>
      <c r="P148" s="56" t="n">
        <v>17</v>
      </c>
      <c r="Q148" s="56" t="n">
        <v>6</v>
      </c>
      <c r="R148" s="63" t="s">
        <v>43</v>
      </c>
      <c r="S148" s="63" t="s">
        <v>44</v>
      </c>
      <c r="T148" s="56" t="s">
        <v>43</v>
      </c>
      <c r="U148" s="112" t="s">
        <v>44</v>
      </c>
      <c r="V148" s="112" t="s">
        <v>43</v>
      </c>
      <c r="W148" s="112" t="s">
        <v>43</v>
      </c>
      <c r="X148" s="112" t="s">
        <v>43</v>
      </c>
      <c r="Y148" s="112" t="s">
        <v>43</v>
      </c>
      <c r="Z148" s="112" t="s">
        <v>44</v>
      </c>
      <c r="AA148" s="112" t="s">
        <v>43</v>
      </c>
      <c r="AB148" s="112" t="s">
        <v>43</v>
      </c>
      <c r="AC148" s="56" t="s">
        <v>180</v>
      </c>
      <c r="AD148" s="64" t="s">
        <v>180</v>
      </c>
      <c r="AE148" s="112" t="s">
        <v>180</v>
      </c>
      <c r="AF148" s="121" t="s">
        <v>43</v>
      </c>
      <c r="AG148" s="2"/>
    </row>
    <row r="149" customFormat="false" ht="34.5" hidden="false" customHeight="true" outlineLevel="0" collapsed="false">
      <c r="A149" s="1"/>
      <c r="B149" s="54" t="n">
        <f aca="false">B148+1</f>
        <v>143</v>
      </c>
      <c r="C149" s="55" t="s">
        <v>464</v>
      </c>
      <c r="D149" s="56" t="s">
        <v>485</v>
      </c>
      <c r="E149" s="56" t="s">
        <v>482</v>
      </c>
      <c r="F149" s="110" t="n">
        <v>586294</v>
      </c>
      <c r="G149" s="110" t="n">
        <v>628174.1</v>
      </c>
      <c r="H149" s="111" t="n">
        <v>53.511430399787</v>
      </c>
      <c r="I149" s="111" t="n">
        <v>20.301704097505</v>
      </c>
      <c r="J149" s="59" t="s">
        <v>39</v>
      </c>
      <c r="K149" s="59" t="s">
        <v>486</v>
      </c>
      <c r="L149" s="60" t="s">
        <v>487</v>
      </c>
      <c r="M149" s="61" t="s">
        <v>79</v>
      </c>
      <c r="N149" s="61" t="s">
        <v>63</v>
      </c>
      <c r="O149" s="62" t="n">
        <v>38</v>
      </c>
      <c r="P149" s="56" t="n">
        <v>24</v>
      </c>
      <c r="Q149" s="56" t="n">
        <v>3</v>
      </c>
      <c r="R149" s="63" t="s">
        <v>44</v>
      </c>
      <c r="S149" s="63" t="s">
        <v>44</v>
      </c>
      <c r="T149" s="56" t="s">
        <v>43</v>
      </c>
      <c r="U149" s="112" t="s">
        <v>44</v>
      </c>
      <c r="V149" s="112" t="s">
        <v>43</v>
      </c>
      <c r="W149" s="112" t="s">
        <v>43</v>
      </c>
      <c r="X149" s="186" t="s">
        <v>43</v>
      </c>
      <c r="Y149" s="112" t="s">
        <v>43</v>
      </c>
      <c r="Z149" s="112" t="s">
        <v>44</v>
      </c>
      <c r="AA149" s="112" t="s">
        <v>43</v>
      </c>
      <c r="AB149" s="112" t="s">
        <v>43</v>
      </c>
      <c r="AC149" s="56" t="s">
        <v>180</v>
      </c>
      <c r="AD149" s="64" t="s">
        <v>180</v>
      </c>
      <c r="AE149" s="112" t="s">
        <v>180</v>
      </c>
      <c r="AF149" s="121" t="s">
        <v>43</v>
      </c>
      <c r="AG149" s="2"/>
    </row>
    <row r="150" customFormat="false" ht="34.5" hidden="false" customHeight="true" outlineLevel="0" collapsed="false">
      <c r="A150" s="1"/>
      <c r="B150" s="54" t="n">
        <f aca="false">B149+1</f>
        <v>144</v>
      </c>
      <c r="C150" s="55" t="s">
        <v>464</v>
      </c>
      <c r="D150" s="56" t="s">
        <v>488</v>
      </c>
      <c r="E150" s="56" t="s">
        <v>489</v>
      </c>
      <c r="F150" s="110" t="n">
        <v>587620.51</v>
      </c>
      <c r="G150" s="110" t="n">
        <v>624912.48</v>
      </c>
      <c r="H150" s="111" t="n">
        <v>53.481892243762</v>
      </c>
      <c r="I150" s="111" t="n">
        <v>20.320796508294</v>
      </c>
      <c r="J150" s="59" t="s">
        <v>39</v>
      </c>
      <c r="K150" s="59" t="s">
        <v>486</v>
      </c>
      <c r="L150" s="60" t="s">
        <v>490</v>
      </c>
      <c r="M150" s="61" t="s">
        <v>49</v>
      </c>
      <c r="N150" s="61" t="s">
        <v>63</v>
      </c>
      <c r="O150" s="62" t="n">
        <v>100</v>
      </c>
      <c r="P150" s="56" t="n">
        <v>70</v>
      </c>
      <c r="Q150" s="56" t="n">
        <v>0</v>
      </c>
      <c r="R150" s="63" t="s">
        <v>43</v>
      </c>
      <c r="S150" s="63" t="s">
        <v>44</v>
      </c>
      <c r="T150" s="56" t="s">
        <v>44</v>
      </c>
      <c r="U150" s="112" t="s">
        <v>44</v>
      </c>
      <c r="V150" s="112" t="s">
        <v>44</v>
      </c>
      <c r="W150" s="112" t="s">
        <v>43</v>
      </c>
      <c r="X150" s="112" t="s">
        <v>44</v>
      </c>
      <c r="Y150" s="112" t="s">
        <v>43</v>
      </c>
      <c r="Z150" s="112" t="s">
        <v>44</v>
      </c>
      <c r="AA150" s="112" t="s">
        <v>43</v>
      </c>
      <c r="AB150" s="112" t="s">
        <v>43</v>
      </c>
      <c r="AC150" s="124" t="s">
        <v>208</v>
      </c>
      <c r="AD150" s="64" t="n">
        <v>895139030</v>
      </c>
      <c r="AE150" s="65" t="str">
        <f aca="false">HYPERLINK("mailto:info.pl@shell.com","info.pl@shell.com")</f>
        <v>info.pl@shell.com</v>
      </c>
      <c r="AF150" s="121" t="s">
        <v>44</v>
      </c>
      <c r="AG150" s="2"/>
    </row>
    <row r="151" customFormat="false" ht="34.5" hidden="false" customHeight="true" outlineLevel="0" collapsed="false">
      <c r="A151" s="1"/>
      <c r="B151" s="54" t="n">
        <f aca="false">B150+1</f>
        <v>145</v>
      </c>
      <c r="C151" s="55" t="s">
        <v>464</v>
      </c>
      <c r="D151" s="56" t="s">
        <v>491</v>
      </c>
      <c r="E151" s="56" t="s">
        <v>492</v>
      </c>
      <c r="F151" s="110" t="n">
        <v>588843.9</v>
      </c>
      <c r="G151" s="110" t="n">
        <v>617303.5</v>
      </c>
      <c r="H151" s="111" t="n">
        <v>53.413289963368</v>
      </c>
      <c r="I151" s="111" t="n">
        <v>20.337082540286</v>
      </c>
      <c r="J151" s="59" t="s">
        <v>39</v>
      </c>
      <c r="K151" s="59" t="s">
        <v>486</v>
      </c>
      <c r="L151" s="60"/>
      <c r="M151" s="61" t="s">
        <v>475</v>
      </c>
      <c r="N151" s="61" t="s">
        <v>493</v>
      </c>
      <c r="O151" s="62" t="n">
        <v>40</v>
      </c>
      <c r="P151" s="56" t="n">
        <v>20</v>
      </c>
      <c r="Q151" s="56" t="n">
        <v>0</v>
      </c>
      <c r="R151" s="63" t="s">
        <v>43</v>
      </c>
      <c r="S151" s="99" t="s">
        <v>43</v>
      </c>
      <c r="T151" s="56" t="s">
        <v>44</v>
      </c>
      <c r="U151" s="112" t="s">
        <v>44</v>
      </c>
      <c r="V151" s="112" t="s">
        <v>44</v>
      </c>
      <c r="W151" s="112" t="s">
        <v>43</v>
      </c>
      <c r="X151" s="112" t="s">
        <v>44</v>
      </c>
      <c r="Y151" s="112" t="s">
        <v>43</v>
      </c>
      <c r="Z151" s="112" t="s">
        <v>44</v>
      </c>
      <c r="AA151" s="112" t="s">
        <v>43</v>
      </c>
      <c r="AB151" s="112" t="s">
        <v>43</v>
      </c>
      <c r="AC151" s="56" t="s">
        <v>494</v>
      </c>
      <c r="AD151" s="64" t="n">
        <v>896268079</v>
      </c>
      <c r="AE151" s="112" t="s">
        <v>495</v>
      </c>
      <c r="AF151" s="121" t="s">
        <v>44</v>
      </c>
      <c r="AG151" s="2"/>
    </row>
    <row r="152" customFormat="false" ht="34.5" hidden="false" customHeight="true" outlineLevel="0" collapsed="false">
      <c r="A152" s="1"/>
      <c r="B152" s="68" t="n">
        <f aca="false">B151+1</f>
        <v>146</v>
      </c>
      <c r="C152" s="69" t="s">
        <v>464</v>
      </c>
      <c r="D152" s="70" t="s">
        <v>496</v>
      </c>
      <c r="E152" s="70" t="s">
        <v>497</v>
      </c>
      <c r="F152" s="71" t="n">
        <v>539984.8577858</v>
      </c>
      <c r="G152" s="71" t="n">
        <v>690539.919988</v>
      </c>
      <c r="H152" s="72" t="n">
        <v>54.077689999941</v>
      </c>
      <c r="I152" s="72" t="n">
        <v>19.611320033852</v>
      </c>
      <c r="J152" s="73" t="s">
        <v>39</v>
      </c>
      <c r="K152" s="73" t="s">
        <v>470</v>
      </c>
      <c r="L152" s="74" t="s">
        <v>498</v>
      </c>
      <c r="M152" s="75" t="s">
        <v>79</v>
      </c>
      <c r="N152" s="75" t="s">
        <v>63</v>
      </c>
      <c r="O152" s="76" t="n">
        <v>13</v>
      </c>
      <c r="P152" s="70" t="n">
        <v>5</v>
      </c>
      <c r="Q152" s="70" t="n">
        <v>0</v>
      </c>
      <c r="R152" s="130" t="s">
        <v>44</v>
      </c>
      <c r="S152" s="130" t="s">
        <v>43</v>
      </c>
      <c r="T152" s="107" t="s">
        <v>44</v>
      </c>
      <c r="U152" s="212" t="s">
        <v>44</v>
      </c>
      <c r="V152" s="212" t="s">
        <v>44</v>
      </c>
      <c r="W152" s="212" t="s">
        <v>43</v>
      </c>
      <c r="X152" s="212" t="s">
        <v>44</v>
      </c>
      <c r="Y152" s="212" t="s">
        <v>43</v>
      </c>
      <c r="Z152" s="212" t="s">
        <v>44</v>
      </c>
      <c r="AA152" s="212" t="s">
        <v>43</v>
      </c>
      <c r="AB152" s="212" t="s">
        <v>43</v>
      </c>
      <c r="AC152" s="70" t="s">
        <v>98</v>
      </c>
      <c r="AD152" s="78" t="n">
        <v>801114747</v>
      </c>
      <c r="AE152" s="70" t="s">
        <v>99</v>
      </c>
      <c r="AF152" s="213" t="s">
        <v>44</v>
      </c>
      <c r="AG152" s="2"/>
    </row>
    <row r="153" customFormat="false" ht="34.5" hidden="false" customHeight="true" outlineLevel="0" collapsed="false">
      <c r="A153" s="1"/>
      <c r="B153" s="81" t="n">
        <f aca="false">B152+1</f>
        <v>147</v>
      </c>
      <c r="C153" s="82" t="s">
        <v>499</v>
      </c>
      <c r="D153" s="83" t="s">
        <v>500</v>
      </c>
      <c r="E153" s="83" t="s">
        <v>501</v>
      </c>
      <c r="F153" s="115" t="n">
        <v>387917.54</v>
      </c>
      <c r="G153" s="115" t="n">
        <v>323356.8</v>
      </c>
      <c r="H153" s="116" t="n">
        <v>50.766326114415</v>
      </c>
      <c r="I153" s="116" t="n">
        <v>17.410144121994</v>
      </c>
      <c r="J153" s="86" t="s">
        <v>67</v>
      </c>
      <c r="K153" s="86" t="s">
        <v>177</v>
      </c>
      <c r="L153" s="87" t="s">
        <v>502</v>
      </c>
      <c r="M153" s="88" t="s">
        <v>142</v>
      </c>
      <c r="N153" s="88" t="s">
        <v>63</v>
      </c>
      <c r="O153" s="214" t="n">
        <v>52</v>
      </c>
      <c r="P153" s="83" t="n">
        <v>25</v>
      </c>
      <c r="Q153" s="83" t="n">
        <v>0</v>
      </c>
      <c r="R153" s="91" t="s">
        <v>44</v>
      </c>
      <c r="S153" s="91" t="s">
        <v>44</v>
      </c>
      <c r="T153" s="91" t="s">
        <v>43</v>
      </c>
      <c r="U153" s="206" t="s">
        <v>44</v>
      </c>
      <c r="V153" s="206" t="s">
        <v>43</v>
      </c>
      <c r="W153" s="206" t="s">
        <v>43</v>
      </c>
      <c r="X153" s="206" t="s">
        <v>43</v>
      </c>
      <c r="Y153" s="206" t="s">
        <v>43</v>
      </c>
      <c r="Z153" s="206" t="s">
        <v>44</v>
      </c>
      <c r="AA153" s="206" t="s">
        <v>43</v>
      </c>
      <c r="AB153" s="206" t="s">
        <v>43</v>
      </c>
      <c r="AC153" s="83" t="s">
        <v>503</v>
      </c>
      <c r="AD153" s="92" t="n">
        <v>774094900</v>
      </c>
      <c r="AE153" s="206" t="s">
        <v>504</v>
      </c>
      <c r="AF153" s="210" t="s">
        <v>44</v>
      </c>
      <c r="AG153" s="2"/>
    </row>
    <row r="154" customFormat="false" ht="34.5" hidden="false" customHeight="true" outlineLevel="0" collapsed="false">
      <c r="A154" s="1"/>
      <c r="B154" s="54" t="n">
        <f aca="false">B153+1</f>
        <v>148</v>
      </c>
      <c r="C154" s="55" t="s">
        <v>499</v>
      </c>
      <c r="D154" s="56" t="s">
        <v>505</v>
      </c>
      <c r="E154" s="56" t="s">
        <v>506</v>
      </c>
      <c r="F154" s="57" t="n">
        <v>389642.45</v>
      </c>
      <c r="G154" s="57" t="n">
        <v>322005.63</v>
      </c>
      <c r="H154" s="58" t="n">
        <v>50.754506999806</v>
      </c>
      <c r="I154" s="58" t="n">
        <v>17.435007028094</v>
      </c>
      <c r="J154" s="59" t="s">
        <v>67</v>
      </c>
      <c r="K154" s="59" t="s">
        <v>177</v>
      </c>
      <c r="L154" s="60" t="s">
        <v>507</v>
      </c>
      <c r="M154" s="61" t="s">
        <v>182</v>
      </c>
      <c r="N154" s="61" t="s">
        <v>63</v>
      </c>
      <c r="O154" s="62" t="n">
        <v>53</v>
      </c>
      <c r="P154" s="56" t="n">
        <v>21</v>
      </c>
      <c r="Q154" s="83" t="n">
        <v>0</v>
      </c>
      <c r="R154" s="63" t="s">
        <v>44</v>
      </c>
      <c r="S154" s="63" t="s">
        <v>44</v>
      </c>
      <c r="T154" s="63" t="s">
        <v>43</v>
      </c>
      <c r="U154" s="112" t="s">
        <v>44</v>
      </c>
      <c r="V154" s="112" t="s">
        <v>43</v>
      </c>
      <c r="W154" s="112" t="s">
        <v>43</v>
      </c>
      <c r="X154" s="112" t="s">
        <v>43</v>
      </c>
      <c r="Y154" s="112" t="s">
        <v>43</v>
      </c>
      <c r="Z154" s="112" t="s">
        <v>44</v>
      </c>
      <c r="AA154" s="112" t="s">
        <v>43</v>
      </c>
      <c r="AB154" s="112" t="s">
        <v>43</v>
      </c>
      <c r="AC154" s="56" t="s">
        <v>503</v>
      </c>
      <c r="AD154" s="64" t="n">
        <v>774094900</v>
      </c>
      <c r="AE154" s="112" t="s">
        <v>504</v>
      </c>
      <c r="AF154" s="121" t="s">
        <v>44</v>
      </c>
      <c r="AG154" s="2"/>
    </row>
    <row r="155" customFormat="false" ht="34.5" hidden="false" customHeight="true" outlineLevel="0" collapsed="false">
      <c r="A155" s="1"/>
      <c r="B155" s="54" t="n">
        <f aca="false">B154+1</f>
        <v>149</v>
      </c>
      <c r="C155" s="55" t="s">
        <v>499</v>
      </c>
      <c r="D155" s="56" t="s">
        <v>508</v>
      </c>
      <c r="E155" s="56" t="s">
        <v>509</v>
      </c>
      <c r="F155" s="57" t="n">
        <v>405254.6</v>
      </c>
      <c r="G155" s="57" t="n">
        <v>312847.27</v>
      </c>
      <c r="H155" s="58" t="n">
        <v>50.674904803366</v>
      </c>
      <c r="I155" s="58" t="n">
        <v>17.658687595511</v>
      </c>
      <c r="J155" s="59" t="s">
        <v>67</v>
      </c>
      <c r="K155" s="59" t="s">
        <v>177</v>
      </c>
      <c r="L155" s="60" t="s">
        <v>510</v>
      </c>
      <c r="M155" s="61" t="s">
        <v>182</v>
      </c>
      <c r="N155" s="61" t="s">
        <v>63</v>
      </c>
      <c r="O155" s="62" t="n">
        <v>190</v>
      </c>
      <c r="P155" s="56" t="n">
        <v>62</v>
      </c>
      <c r="Q155" s="56" t="n">
        <v>5</v>
      </c>
      <c r="R155" s="63" t="s">
        <v>44</v>
      </c>
      <c r="S155" s="63" t="s">
        <v>44</v>
      </c>
      <c r="T155" s="63" t="s">
        <v>44</v>
      </c>
      <c r="U155" s="112" t="s">
        <v>44</v>
      </c>
      <c r="V155" s="112" t="s">
        <v>44</v>
      </c>
      <c r="W155" s="112" t="s">
        <v>44</v>
      </c>
      <c r="X155" s="112" t="s">
        <v>44</v>
      </c>
      <c r="Y155" s="112" t="s">
        <v>44</v>
      </c>
      <c r="Z155" s="112" t="s">
        <v>44</v>
      </c>
      <c r="AA155" s="112" t="s">
        <v>43</v>
      </c>
      <c r="AB155" s="112" t="s">
        <v>156</v>
      </c>
      <c r="AC155" s="56" t="s">
        <v>511</v>
      </c>
      <c r="AD155" s="64" t="n">
        <v>608651918</v>
      </c>
      <c r="AE155" s="65" t="str">
        <f aca="false">HYPERLINK("mailto:krzysztof.sztwiorok@gmail.com","krzysztof.sztwiorok@gmail.com")</f>
        <v>krzysztof.sztwiorok@gmail.com</v>
      </c>
      <c r="AF155" s="121" t="s">
        <v>44</v>
      </c>
      <c r="AG155" s="2"/>
    </row>
    <row r="156" customFormat="false" ht="34.5" hidden="false" customHeight="true" outlineLevel="0" collapsed="false">
      <c r="A156" s="1"/>
      <c r="B156" s="54" t="n">
        <f aca="false">B155+1</f>
        <v>150</v>
      </c>
      <c r="C156" s="55" t="s">
        <v>499</v>
      </c>
      <c r="D156" s="56" t="s">
        <v>508</v>
      </c>
      <c r="E156" s="56" t="s">
        <v>512</v>
      </c>
      <c r="F156" s="57" t="n">
        <v>404797.18</v>
      </c>
      <c r="G156" s="57" t="n">
        <v>313173.84</v>
      </c>
      <c r="H156" s="58" t="n">
        <v>50.677767026409</v>
      </c>
      <c r="I156" s="58" t="n">
        <v>17.652129671991</v>
      </c>
      <c r="J156" s="59" t="s">
        <v>67</v>
      </c>
      <c r="K156" s="59" t="s">
        <v>177</v>
      </c>
      <c r="L156" s="60" t="s">
        <v>513</v>
      </c>
      <c r="M156" s="61" t="s">
        <v>142</v>
      </c>
      <c r="N156" s="61" t="s">
        <v>63</v>
      </c>
      <c r="O156" s="62" t="n">
        <v>163</v>
      </c>
      <c r="P156" s="56" t="n">
        <v>49</v>
      </c>
      <c r="Q156" s="56" t="n">
        <v>2</v>
      </c>
      <c r="R156" s="63" t="s">
        <v>44</v>
      </c>
      <c r="S156" s="63" t="s">
        <v>44</v>
      </c>
      <c r="T156" s="63" t="s">
        <v>44</v>
      </c>
      <c r="U156" s="112" t="s">
        <v>44</v>
      </c>
      <c r="V156" s="112" t="s">
        <v>44</v>
      </c>
      <c r="W156" s="112" t="s">
        <v>44</v>
      </c>
      <c r="X156" s="112" t="s">
        <v>44</v>
      </c>
      <c r="Y156" s="112" t="s">
        <v>43</v>
      </c>
      <c r="Z156" s="112" t="s">
        <v>44</v>
      </c>
      <c r="AA156" s="112" t="s">
        <v>43</v>
      </c>
      <c r="AB156" s="112" t="s">
        <v>156</v>
      </c>
      <c r="AC156" s="56" t="s">
        <v>511</v>
      </c>
      <c r="AD156" s="64" t="n">
        <v>608651918</v>
      </c>
      <c r="AE156" s="65" t="str">
        <f aca="false">HYPERLINK("mailto:krzysztof.sztwiorok@gmail.com","krzysztof.sztwiorok@gmail.com")</f>
        <v>krzysztof.sztwiorok@gmail.com</v>
      </c>
      <c r="AF156" s="121" t="s">
        <v>44</v>
      </c>
      <c r="AG156" s="2"/>
    </row>
    <row r="157" customFormat="false" ht="34.5" hidden="false" customHeight="true" outlineLevel="0" collapsed="false">
      <c r="A157" s="1"/>
      <c r="B157" s="54" t="n">
        <f aca="false">B156+1</f>
        <v>151</v>
      </c>
      <c r="C157" s="55" t="s">
        <v>499</v>
      </c>
      <c r="D157" s="56" t="s">
        <v>514</v>
      </c>
      <c r="E157" s="56" t="s">
        <v>515</v>
      </c>
      <c r="F157" s="57" t="n">
        <v>419188.98</v>
      </c>
      <c r="G157" s="57" t="n">
        <v>300981.26</v>
      </c>
      <c r="H157" s="58" t="n">
        <v>50.57028498258</v>
      </c>
      <c r="I157" s="58" t="n">
        <v>17.858498287721</v>
      </c>
      <c r="J157" s="59" t="s">
        <v>67</v>
      </c>
      <c r="K157" s="59" t="s">
        <v>177</v>
      </c>
      <c r="L157" s="60" t="s">
        <v>516</v>
      </c>
      <c r="M157" s="61" t="s">
        <v>142</v>
      </c>
      <c r="N157" s="61" t="s">
        <v>63</v>
      </c>
      <c r="O157" s="62" t="n">
        <v>34</v>
      </c>
      <c r="P157" s="56" t="n">
        <v>36</v>
      </c>
      <c r="Q157" s="83" t="n">
        <v>0</v>
      </c>
      <c r="R157" s="63" t="s">
        <v>44</v>
      </c>
      <c r="S157" s="63" t="s">
        <v>44</v>
      </c>
      <c r="T157" s="63" t="s">
        <v>43</v>
      </c>
      <c r="U157" s="112" t="s">
        <v>44</v>
      </c>
      <c r="V157" s="112" t="s">
        <v>43</v>
      </c>
      <c r="W157" s="112" t="s">
        <v>43</v>
      </c>
      <c r="X157" s="112" t="s">
        <v>43</v>
      </c>
      <c r="Y157" s="112" t="s">
        <v>43</v>
      </c>
      <c r="Z157" s="112" t="s">
        <v>44</v>
      </c>
      <c r="AA157" s="112" t="s">
        <v>43</v>
      </c>
      <c r="AB157" s="112" t="s">
        <v>43</v>
      </c>
      <c r="AC157" s="56" t="s">
        <v>503</v>
      </c>
      <c r="AD157" s="64" t="n">
        <v>774094900</v>
      </c>
      <c r="AE157" s="112" t="s">
        <v>504</v>
      </c>
      <c r="AF157" s="121" t="s">
        <v>44</v>
      </c>
      <c r="AG157" s="2"/>
    </row>
    <row r="158" customFormat="false" ht="34.5" hidden="false" customHeight="true" outlineLevel="0" collapsed="false">
      <c r="A158" s="1"/>
      <c r="B158" s="54" t="n">
        <f aca="false">B157+1</f>
        <v>152</v>
      </c>
      <c r="C158" s="55" t="s">
        <v>499</v>
      </c>
      <c r="D158" s="56" t="s">
        <v>514</v>
      </c>
      <c r="E158" s="56" t="s">
        <v>517</v>
      </c>
      <c r="F158" s="57" t="n">
        <v>419479.03</v>
      </c>
      <c r="G158" s="57" t="n">
        <v>300740.71</v>
      </c>
      <c r="H158" s="58" t="n">
        <v>50.568161531387</v>
      </c>
      <c r="I158" s="58" t="n">
        <v>17.862646641983</v>
      </c>
      <c r="J158" s="59" t="s">
        <v>67</v>
      </c>
      <c r="K158" s="59" t="s">
        <v>177</v>
      </c>
      <c r="L158" s="60" t="s">
        <v>516</v>
      </c>
      <c r="M158" s="61" t="s">
        <v>182</v>
      </c>
      <c r="N158" s="61" t="s">
        <v>63</v>
      </c>
      <c r="O158" s="62" t="n">
        <v>51</v>
      </c>
      <c r="P158" s="56" t="n">
        <v>34</v>
      </c>
      <c r="Q158" s="83" t="n">
        <v>0</v>
      </c>
      <c r="R158" s="63" t="s">
        <v>44</v>
      </c>
      <c r="S158" s="63" t="s">
        <v>44</v>
      </c>
      <c r="T158" s="63" t="s">
        <v>43</v>
      </c>
      <c r="U158" s="112" t="s">
        <v>44</v>
      </c>
      <c r="V158" s="112" t="s">
        <v>43</v>
      </c>
      <c r="W158" s="112" t="s">
        <v>43</v>
      </c>
      <c r="X158" s="112" t="s">
        <v>43</v>
      </c>
      <c r="Y158" s="112" t="s">
        <v>43</v>
      </c>
      <c r="Z158" s="112" t="s">
        <v>44</v>
      </c>
      <c r="AA158" s="112" t="s">
        <v>43</v>
      </c>
      <c r="AB158" s="112" t="s">
        <v>43</v>
      </c>
      <c r="AC158" s="56" t="s">
        <v>503</v>
      </c>
      <c r="AD158" s="64" t="n">
        <v>774094900</v>
      </c>
      <c r="AE158" s="112" t="s">
        <v>504</v>
      </c>
      <c r="AF158" s="121" t="s">
        <v>44</v>
      </c>
      <c r="AG158" s="2"/>
    </row>
    <row r="159" customFormat="false" ht="34.5" hidden="false" customHeight="true" outlineLevel="0" collapsed="false">
      <c r="A159" s="1"/>
      <c r="B159" s="54" t="n">
        <f aca="false">B158+1</f>
        <v>153</v>
      </c>
      <c r="C159" s="55" t="s">
        <v>499</v>
      </c>
      <c r="D159" s="56" t="s">
        <v>518</v>
      </c>
      <c r="E159" s="56" t="s">
        <v>519</v>
      </c>
      <c r="F159" s="57" t="n">
        <v>440630.3</v>
      </c>
      <c r="G159" s="57" t="n">
        <v>288678.89</v>
      </c>
      <c r="H159" s="58" t="n">
        <v>50.46219974755</v>
      </c>
      <c r="I159" s="58" t="n">
        <v>18.16328704825</v>
      </c>
      <c r="J159" s="59" t="s">
        <v>67</v>
      </c>
      <c r="K159" s="59" t="s">
        <v>177</v>
      </c>
      <c r="L159" s="60" t="s">
        <v>520</v>
      </c>
      <c r="M159" s="61" t="s">
        <v>182</v>
      </c>
      <c r="N159" s="61" t="s">
        <v>63</v>
      </c>
      <c r="O159" s="62" t="n">
        <v>158</v>
      </c>
      <c r="P159" s="56" t="n">
        <v>33</v>
      </c>
      <c r="Q159" s="83" t="n">
        <v>0</v>
      </c>
      <c r="R159" s="63" t="s">
        <v>44</v>
      </c>
      <c r="S159" s="63" t="s">
        <v>44</v>
      </c>
      <c r="T159" s="63" t="s">
        <v>44</v>
      </c>
      <c r="U159" s="112" t="s">
        <v>44</v>
      </c>
      <c r="V159" s="112" t="s">
        <v>44</v>
      </c>
      <c r="W159" s="112" t="s">
        <v>44</v>
      </c>
      <c r="X159" s="112" t="s">
        <v>44</v>
      </c>
      <c r="Y159" s="112" t="s">
        <v>44</v>
      </c>
      <c r="Z159" s="112" t="s">
        <v>44</v>
      </c>
      <c r="AA159" s="112" t="s">
        <v>43</v>
      </c>
      <c r="AB159" s="112" t="s">
        <v>156</v>
      </c>
      <c r="AC159" s="56" t="s">
        <v>45</v>
      </c>
      <c r="AD159" s="117" t="n">
        <v>801167536</v>
      </c>
      <c r="AE159" s="65" t="s">
        <v>157</v>
      </c>
      <c r="AF159" s="121" t="s">
        <v>44</v>
      </c>
      <c r="AG159" s="2"/>
    </row>
    <row r="160" customFormat="false" ht="34.5" hidden="false" customHeight="true" outlineLevel="0" collapsed="false">
      <c r="A160" s="1"/>
      <c r="B160" s="133" t="n">
        <f aca="false">B159+1</f>
        <v>154</v>
      </c>
      <c r="C160" s="28" t="s">
        <v>499</v>
      </c>
      <c r="D160" s="143" t="s">
        <v>518</v>
      </c>
      <c r="E160" s="143" t="s">
        <v>521</v>
      </c>
      <c r="F160" s="215" t="n">
        <v>440335.97</v>
      </c>
      <c r="G160" s="215" t="n">
        <v>288669.5</v>
      </c>
      <c r="H160" s="216" t="n">
        <v>50.462085390949</v>
      </c>
      <c r="I160" s="216" t="n">
        <v>18.159140949166</v>
      </c>
      <c r="J160" s="217" t="s">
        <v>67</v>
      </c>
      <c r="K160" s="217" t="s">
        <v>177</v>
      </c>
      <c r="L160" s="140" t="s">
        <v>520</v>
      </c>
      <c r="M160" s="218" t="s">
        <v>142</v>
      </c>
      <c r="N160" s="218" t="s">
        <v>63</v>
      </c>
      <c r="O160" s="142" t="n">
        <v>100</v>
      </c>
      <c r="P160" s="143" t="n">
        <v>27</v>
      </c>
      <c r="Q160" s="143" t="n">
        <v>0</v>
      </c>
      <c r="R160" s="219" t="s">
        <v>44</v>
      </c>
      <c r="S160" s="219" t="s">
        <v>44</v>
      </c>
      <c r="T160" s="219" t="s">
        <v>44</v>
      </c>
      <c r="U160" s="220" t="s">
        <v>44</v>
      </c>
      <c r="V160" s="220" t="s">
        <v>44</v>
      </c>
      <c r="W160" s="220" t="s">
        <v>43</v>
      </c>
      <c r="X160" s="220" t="s">
        <v>44</v>
      </c>
      <c r="Y160" s="220" t="s">
        <v>43</v>
      </c>
      <c r="Z160" s="220" t="s">
        <v>44</v>
      </c>
      <c r="AA160" s="220" t="s">
        <v>43</v>
      </c>
      <c r="AB160" s="220" t="s">
        <v>156</v>
      </c>
      <c r="AC160" s="143" t="s">
        <v>45</v>
      </c>
      <c r="AD160" s="221" t="n">
        <v>801167536</v>
      </c>
      <c r="AE160" s="222" t="s">
        <v>157</v>
      </c>
      <c r="AF160" s="223" t="s">
        <v>44</v>
      </c>
      <c r="AG160" s="2"/>
    </row>
    <row r="161" customFormat="false" ht="34.5" hidden="false" customHeight="true" outlineLevel="0" collapsed="false">
      <c r="A161" s="1"/>
      <c r="B161" s="42" t="n">
        <f aca="false">B160+1</f>
        <v>155</v>
      </c>
      <c r="C161" s="25" t="s">
        <v>522</v>
      </c>
      <c r="D161" s="43" t="s">
        <v>523</v>
      </c>
      <c r="E161" s="43" t="s">
        <v>524</v>
      </c>
      <c r="F161" s="44" t="n">
        <v>308746.2</v>
      </c>
      <c r="G161" s="44" t="n">
        <v>503913.78</v>
      </c>
      <c r="H161" s="45" t="n">
        <v>52.367729912194</v>
      </c>
      <c r="I161" s="45" t="n">
        <v>16.189892542484</v>
      </c>
      <c r="J161" s="46" t="s">
        <v>67</v>
      </c>
      <c r="K161" s="46" t="s">
        <v>325</v>
      </c>
      <c r="L161" s="47" t="s">
        <v>525</v>
      </c>
      <c r="M161" s="48" t="s">
        <v>526</v>
      </c>
      <c r="N161" s="48" t="s">
        <v>63</v>
      </c>
      <c r="O161" s="43" t="n">
        <v>25</v>
      </c>
      <c r="P161" s="43" t="n">
        <v>12</v>
      </c>
      <c r="Q161" s="43" t="n">
        <v>3</v>
      </c>
      <c r="R161" s="50" t="s">
        <v>43</v>
      </c>
      <c r="S161" s="50" t="s">
        <v>44</v>
      </c>
      <c r="T161" s="43" t="s">
        <v>43</v>
      </c>
      <c r="U161" s="43" t="s">
        <v>44</v>
      </c>
      <c r="V161" s="43" t="s">
        <v>43</v>
      </c>
      <c r="W161" s="43" t="s">
        <v>43</v>
      </c>
      <c r="X161" s="131" t="s">
        <v>43</v>
      </c>
      <c r="Y161" s="43" t="s">
        <v>43</v>
      </c>
      <c r="Z161" s="131" t="s">
        <v>44</v>
      </c>
      <c r="AA161" s="43" t="s">
        <v>43</v>
      </c>
      <c r="AB161" s="43" t="s">
        <v>43</v>
      </c>
      <c r="AC161" s="43" t="s">
        <v>527</v>
      </c>
      <c r="AD161" s="51" t="n">
        <v>504422022</v>
      </c>
      <c r="AE161" s="224" t="s">
        <v>528</v>
      </c>
      <c r="AF161" s="53" t="s">
        <v>44</v>
      </c>
      <c r="AG161" s="2"/>
    </row>
    <row r="162" customFormat="false" ht="34.5" hidden="false" customHeight="true" outlineLevel="0" collapsed="false">
      <c r="A162" s="1"/>
      <c r="B162" s="54" t="n">
        <f aca="false">B161+1</f>
        <v>156</v>
      </c>
      <c r="C162" s="55" t="s">
        <v>522</v>
      </c>
      <c r="D162" s="56" t="s">
        <v>523</v>
      </c>
      <c r="E162" s="56" t="s">
        <v>529</v>
      </c>
      <c r="F162" s="57" t="n">
        <v>308746.2</v>
      </c>
      <c r="G162" s="57" t="n">
        <v>503913.78</v>
      </c>
      <c r="H162" s="58" t="n">
        <v>52.367729912194</v>
      </c>
      <c r="I162" s="58" t="n">
        <v>16.189892542484</v>
      </c>
      <c r="J162" s="59" t="s">
        <v>67</v>
      </c>
      <c r="K162" s="59" t="s">
        <v>325</v>
      </c>
      <c r="L162" s="60" t="s">
        <v>525</v>
      </c>
      <c r="M162" s="61" t="s">
        <v>214</v>
      </c>
      <c r="N162" s="61" t="s">
        <v>63</v>
      </c>
      <c r="O162" s="56" t="n">
        <v>25</v>
      </c>
      <c r="P162" s="56" t="n">
        <v>12</v>
      </c>
      <c r="Q162" s="56" t="n">
        <v>3</v>
      </c>
      <c r="R162" s="63" t="s">
        <v>43</v>
      </c>
      <c r="S162" s="63" t="s">
        <v>44</v>
      </c>
      <c r="T162" s="56" t="s">
        <v>43</v>
      </c>
      <c r="U162" s="56" t="s">
        <v>44</v>
      </c>
      <c r="V162" s="56" t="s">
        <v>43</v>
      </c>
      <c r="W162" s="56" t="s">
        <v>43</v>
      </c>
      <c r="X162" s="112" t="s">
        <v>43</v>
      </c>
      <c r="Y162" s="112" t="s">
        <v>43</v>
      </c>
      <c r="Z162" s="112" t="s">
        <v>44</v>
      </c>
      <c r="AA162" s="56" t="s">
        <v>43</v>
      </c>
      <c r="AB162" s="112" t="s">
        <v>43</v>
      </c>
      <c r="AC162" s="56" t="s">
        <v>527</v>
      </c>
      <c r="AD162" s="64" t="n">
        <v>504422022</v>
      </c>
      <c r="AE162" s="225" t="s">
        <v>528</v>
      </c>
      <c r="AF162" s="66" t="s">
        <v>44</v>
      </c>
      <c r="AG162" s="2"/>
    </row>
    <row r="163" customFormat="false" ht="34.5" hidden="false" customHeight="true" outlineLevel="0" collapsed="false">
      <c r="A163" s="1"/>
      <c r="B163" s="54" t="n">
        <f aca="false">B162+1</f>
        <v>157</v>
      </c>
      <c r="C163" s="55" t="s">
        <v>522</v>
      </c>
      <c r="D163" s="56" t="s">
        <v>530</v>
      </c>
      <c r="E163" s="56" t="s">
        <v>531</v>
      </c>
      <c r="F163" s="57" t="n">
        <v>328264.82</v>
      </c>
      <c r="G163" s="57" t="n">
        <v>505359.73</v>
      </c>
      <c r="H163" s="58" t="n">
        <v>52.387189217689</v>
      </c>
      <c r="I163" s="58" t="n">
        <v>16.475620920676</v>
      </c>
      <c r="J163" s="59" t="s">
        <v>67</v>
      </c>
      <c r="K163" s="59" t="s">
        <v>325</v>
      </c>
      <c r="L163" s="60" t="s">
        <v>532</v>
      </c>
      <c r="M163" s="61" t="s">
        <v>526</v>
      </c>
      <c r="N163" s="61" t="s">
        <v>63</v>
      </c>
      <c r="O163" s="56" t="n">
        <v>53</v>
      </c>
      <c r="P163" s="56" t="n">
        <v>23</v>
      </c>
      <c r="Q163" s="56" t="n">
        <v>3</v>
      </c>
      <c r="R163" s="63" t="s">
        <v>43</v>
      </c>
      <c r="S163" s="63" t="s">
        <v>44</v>
      </c>
      <c r="T163" s="56" t="s">
        <v>43</v>
      </c>
      <c r="U163" s="56" t="s">
        <v>44</v>
      </c>
      <c r="V163" s="56" t="s">
        <v>44</v>
      </c>
      <c r="W163" s="56" t="s">
        <v>44</v>
      </c>
      <c r="X163" s="112" t="s">
        <v>44</v>
      </c>
      <c r="Y163" s="56" t="s">
        <v>43</v>
      </c>
      <c r="Z163" s="112" t="s">
        <v>44</v>
      </c>
      <c r="AA163" s="112" t="s">
        <v>44</v>
      </c>
      <c r="AB163" s="56" t="s">
        <v>43</v>
      </c>
      <c r="AC163" s="56" t="s">
        <v>527</v>
      </c>
      <c r="AD163" s="64" t="n">
        <v>504422022</v>
      </c>
      <c r="AE163" s="225" t="s">
        <v>528</v>
      </c>
      <c r="AF163" s="66" t="s">
        <v>44</v>
      </c>
      <c r="AG163" s="2"/>
    </row>
    <row r="164" customFormat="false" ht="34.5" hidden="false" customHeight="true" outlineLevel="0" collapsed="false">
      <c r="A164" s="1"/>
      <c r="B164" s="54" t="n">
        <f aca="false">B163+1</f>
        <v>158</v>
      </c>
      <c r="C164" s="55" t="s">
        <v>522</v>
      </c>
      <c r="D164" s="56" t="s">
        <v>530</v>
      </c>
      <c r="E164" s="56" t="s">
        <v>533</v>
      </c>
      <c r="F164" s="57" t="n">
        <v>328264.82</v>
      </c>
      <c r="G164" s="57" t="n">
        <v>505359.73</v>
      </c>
      <c r="H164" s="58" t="n">
        <v>52.387189217689</v>
      </c>
      <c r="I164" s="58" t="n">
        <v>16.475620920676</v>
      </c>
      <c r="J164" s="59" t="s">
        <v>67</v>
      </c>
      <c r="K164" s="59" t="s">
        <v>325</v>
      </c>
      <c r="L164" s="60" t="s">
        <v>534</v>
      </c>
      <c r="M164" s="61" t="s">
        <v>214</v>
      </c>
      <c r="N164" s="61" t="s">
        <v>63</v>
      </c>
      <c r="O164" s="56" t="n">
        <v>48</v>
      </c>
      <c r="P164" s="56" t="n">
        <v>18</v>
      </c>
      <c r="Q164" s="56" t="n">
        <v>3</v>
      </c>
      <c r="R164" s="63" t="s">
        <v>43</v>
      </c>
      <c r="S164" s="63" t="s">
        <v>44</v>
      </c>
      <c r="T164" s="56" t="s">
        <v>43</v>
      </c>
      <c r="U164" s="56" t="s">
        <v>44</v>
      </c>
      <c r="V164" s="56" t="s">
        <v>44</v>
      </c>
      <c r="W164" s="56" t="s">
        <v>44</v>
      </c>
      <c r="X164" s="112" t="s">
        <v>44</v>
      </c>
      <c r="Y164" s="56" t="s">
        <v>43</v>
      </c>
      <c r="Z164" s="112" t="s">
        <v>44</v>
      </c>
      <c r="AA164" s="56" t="s">
        <v>43</v>
      </c>
      <c r="AB164" s="56" t="s">
        <v>43</v>
      </c>
      <c r="AC164" s="56" t="s">
        <v>527</v>
      </c>
      <c r="AD164" s="64" t="n">
        <v>504422022</v>
      </c>
      <c r="AE164" s="225" t="s">
        <v>528</v>
      </c>
      <c r="AF164" s="66" t="s">
        <v>44</v>
      </c>
      <c r="AG164" s="2"/>
    </row>
    <row r="165" customFormat="false" ht="34.5" hidden="false" customHeight="true" outlineLevel="0" collapsed="false">
      <c r="A165" s="1"/>
      <c r="B165" s="54" t="n">
        <f aca="false">B164+1</f>
        <v>159</v>
      </c>
      <c r="C165" s="55" t="s">
        <v>522</v>
      </c>
      <c r="D165" s="56" t="s">
        <v>535</v>
      </c>
      <c r="E165" s="56" t="s">
        <v>536</v>
      </c>
      <c r="F165" s="57" t="n">
        <v>345599.03</v>
      </c>
      <c r="G165" s="57" t="n">
        <v>500724.75</v>
      </c>
      <c r="H165" s="58" t="n">
        <v>52.350704166011</v>
      </c>
      <c r="I165" s="58" t="n">
        <v>16.732326779233</v>
      </c>
      <c r="J165" s="59" t="s">
        <v>67</v>
      </c>
      <c r="K165" s="59" t="s">
        <v>325</v>
      </c>
      <c r="L165" s="60" t="s">
        <v>537</v>
      </c>
      <c r="M165" s="61" t="s">
        <v>526</v>
      </c>
      <c r="N165" s="61" t="s">
        <v>63</v>
      </c>
      <c r="O165" s="56" t="n">
        <v>25</v>
      </c>
      <c r="P165" s="56" t="n">
        <v>12</v>
      </c>
      <c r="Q165" s="56" t="n">
        <v>3</v>
      </c>
      <c r="R165" s="63" t="s">
        <v>43</v>
      </c>
      <c r="S165" s="63" t="s">
        <v>44</v>
      </c>
      <c r="T165" s="56" t="s">
        <v>43</v>
      </c>
      <c r="U165" s="56" t="s">
        <v>44</v>
      </c>
      <c r="V165" s="56" t="s">
        <v>43</v>
      </c>
      <c r="W165" s="56" t="s">
        <v>43</v>
      </c>
      <c r="X165" s="112" t="s">
        <v>43</v>
      </c>
      <c r="Y165" s="56" t="s">
        <v>43</v>
      </c>
      <c r="Z165" s="56" t="s">
        <v>44</v>
      </c>
      <c r="AA165" s="56" t="s">
        <v>43</v>
      </c>
      <c r="AB165" s="56" t="s">
        <v>43</v>
      </c>
      <c r="AC165" s="56" t="s">
        <v>527</v>
      </c>
      <c r="AD165" s="64" t="n">
        <v>504422022</v>
      </c>
      <c r="AE165" s="225" t="s">
        <v>528</v>
      </c>
      <c r="AF165" s="66" t="s">
        <v>44</v>
      </c>
      <c r="AG165" s="2"/>
    </row>
    <row r="166" customFormat="false" ht="34.5" hidden="false" customHeight="true" outlineLevel="0" collapsed="false">
      <c r="A166" s="1"/>
      <c r="B166" s="54" t="n">
        <f aca="false">B165+1</f>
        <v>160</v>
      </c>
      <c r="C166" s="55" t="s">
        <v>522</v>
      </c>
      <c r="D166" s="56" t="s">
        <v>535</v>
      </c>
      <c r="E166" s="1" t="s">
        <v>538</v>
      </c>
      <c r="F166" s="57" t="n">
        <v>345599.03</v>
      </c>
      <c r="G166" s="57" t="n">
        <v>500724.75</v>
      </c>
      <c r="H166" s="58" t="n">
        <v>52.350704166011</v>
      </c>
      <c r="I166" s="58" t="n">
        <v>16.732326779233</v>
      </c>
      <c r="J166" s="59" t="s">
        <v>67</v>
      </c>
      <c r="K166" s="59" t="s">
        <v>325</v>
      </c>
      <c r="L166" s="60" t="s">
        <v>537</v>
      </c>
      <c r="M166" s="61" t="s">
        <v>214</v>
      </c>
      <c r="N166" s="61" t="s">
        <v>63</v>
      </c>
      <c r="O166" s="56" t="n">
        <v>25</v>
      </c>
      <c r="P166" s="56" t="n">
        <v>12</v>
      </c>
      <c r="Q166" s="56" t="n">
        <v>3</v>
      </c>
      <c r="R166" s="63" t="s">
        <v>43</v>
      </c>
      <c r="S166" s="63" t="s">
        <v>44</v>
      </c>
      <c r="T166" s="56" t="s">
        <v>43</v>
      </c>
      <c r="U166" s="56" t="s">
        <v>44</v>
      </c>
      <c r="V166" s="56" t="s">
        <v>43</v>
      </c>
      <c r="W166" s="56" t="s">
        <v>43</v>
      </c>
      <c r="X166" s="112" t="s">
        <v>43</v>
      </c>
      <c r="Y166" s="112" t="s">
        <v>43</v>
      </c>
      <c r="Z166" s="56" t="s">
        <v>44</v>
      </c>
      <c r="AA166" s="56" t="s">
        <v>43</v>
      </c>
      <c r="AB166" s="112" t="s">
        <v>43</v>
      </c>
      <c r="AC166" s="56" t="s">
        <v>527</v>
      </c>
      <c r="AD166" s="64" t="n">
        <v>504422022</v>
      </c>
      <c r="AE166" s="225" t="s">
        <v>528</v>
      </c>
      <c r="AF166" s="66" t="s">
        <v>44</v>
      </c>
      <c r="AG166" s="2"/>
    </row>
    <row r="167" customFormat="false" ht="34.5" hidden="false" customHeight="true" outlineLevel="0" collapsed="false">
      <c r="A167" s="1"/>
      <c r="B167" s="54" t="n">
        <f aca="false">B166+1</f>
        <v>161</v>
      </c>
      <c r="C167" s="55" t="s">
        <v>522</v>
      </c>
      <c r="D167" s="56" t="s">
        <v>535</v>
      </c>
      <c r="E167" s="56" t="s">
        <v>539</v>
      </c>
      <c r="F167" s="57" t="n">
        <v>370053.2</v>
      </c>
      <c r="G167" s="57" t="n">
        <v>497549.74</v>
      </c>
      <c r="H167" s="58" t="n">
        <v>52.328511787127</v>
      </c>
      <c r="I167" s="58" t="n">
        <v>17.092475304615</v>
      </c>
      <c r="J167" s="59" t="s">
        <v>67</v>
      </c>
      <c r="K167" s="59" t="s">
        <v>325</v>
      </c>
      <c r="L167" s="60" t="s">
        <v>540</v>
      </c>
      <c r="M167" s="61" t="s">
        <v>214</v>
      </c>
      <c r="N167" s="61" t="s">
        <v>63</v>
      </c>
      <c r="O167" s="56" t="n">
        <v>42</v>
      </c>
      <c r="P167" s="56" t="n">
        <v>33</v>
      </c>
      <c r="Q167" s="56" t="n">
        <v>3</v>
      </c>
      <c r="R167" s="63" t="s">
        <v>43</v>
      </c>
      <c r="S167" s="63" t="s">
        <v>44</v>
      </c>
      <c r="T167" s="56" t="s">
        <v>43</v>
      </c>
      <c r="U167" s="56" t="s">
        <v>44</v>
      </c>
      <c r="V167" s="56" t="s">
        <v>44</v>
      </c>
      <c r="W167" s="56" t="s">
        <v>44</v>
      </c>
      <c r="X167" s="112" t="s">
        <v>44</v>
      </c>
      <c r="Y167" s="56" t="s">
        <v>43</v>
      </c>
      <c r="Z167" s="56" t="s">
        <v>44</v>
      </c>
      <c r="AA167" s="112" t="s">
        <v>43</v>
      </c>
      <c r="AB167" s="56" t="s">
        <v>43</v>
      </c>
      <c r="AC167" s="56" t="s">
        <v>527</v>
      </c>
      <c r="AD167" s="64" t="n">
        <v>504422022</v>
      </c>
      <c r="AE167" s="225" t="s">
        <v>528</v>
      </c>
      <c r="AF167" s="66" t="s">
        <v>44</v>
      </c>
      <c r="AG167" s="2"/>
    </row>
    <row r="168" customFormat="false" ht="34.5" hidden="false" customHeight="true" outlineLevel="0" collapsed="false">
      <c r="A168" s="1"/>
      <c r="B168" s="54" t="n">
        <f aca="false">B167+1</f>
        <v>162</v>
      </c>
      <c r="C168" s="55" t="s">
        <v>522</v>
      </c>
      <c r="D168" s="56" t="s">
        <v>535</v>
      </c>
      <c r="E168" s="56" t="s">
        <v>541</v>
      </c>
      <c r="F168" s="57" t="n">
        <v>370053.2</v>
      </c>
      <c r="G168" s="57" t="n">
        <v>497549.74</v>
      </c>
      <c r="H168" s="58" t="n">
        <v>52.328511787127</v>
      </c>
      <c r="I168" s="58" t="n">
        <v>17.092475304615</v>
      </c>
      <c r="J168" s="59" t="s">
        <v>67</v>
      </c>
      <c r="K168" s="59" t="s">
        <v>325</v>
      </c>
      <c r="L168" s="60" t="s">
        <v>542</v>
      </c>
      <c r="M168" s="61" t="s">
        <v>49</v>
      </c>
      <c r="N168" s="61" t="s">
        <v>63</v>
      </c>
      <c r="O168" s="56" t="n">
        <v>45</v>
      </c>
      <c r="P168" s="56" t="n">
        <v>23</v>
      </c>
      <c r="Q168" s="56" t="n">
        <v>3</v>
      </c>
      <c r="R168" s="63" t="s">
        <v>43</v>
      </c>
      <c r="S168" s="63" t="s">
        <v>44</v>
      </c>
      <c r="T168" s="56" t="s">
        <v>43</v>
      </c>
      <c r="U168" s="56" t="s">
        <v>44</v>
      </c>
      <c r="V168" s="56" t="s">
        <v>44</v>
      </c>
      <c r="W168" s="56" t="s">
        <v>44</v>
      </c>
      <c r="X168" s="112" t="s">
        <v>44</v>
      </c>
      <c r="Y168" s="56" t="s">
        <v>43</v>
      </c>
      <c r="Z168" s="112" t="s">
        <v>44</v>
      </c>
      <c r="AA168" s="56" t="s">
        <v>44</v>
      </c>
      <c r="AB168" s="56" t="s">
        <v>43</v>
      </c>
      <c r="AC168" s="56" t="s">
        <v>527</v>
      </c>
      <c r="AD168" s="64" t="n">
        <v>504422022</v>
      </c>
      <c r="AE168" s="225" t="s">
        <v>528</v>
      </c>
      <c r="AF168" s="66" t="s">
        <v>44</v>
      </c>
      <c r="AG168" s="2"/>
    </row>
    <row r="169" customFormat="false" ht="34.5" hidden="false" customHeight="true" outlineLevel="0" collapsed="false">
      <c r="A169" s="1"/>
      <c r="B169" s="54" t="n">
        <f aca="false">B168+1</f>
        <v>163</v>
      </c>
      <c r="C169" s="55" t="s">
        <v>522</v>
      </c>
      <c r="D169" s="56" t="s">
        <v>543</v>
      </c>
      <c r="E169" s="56" t="s">
        <v>544</v>
      </c>
      <c r="F169" s="57" t="n">
        <v>392337.77</v>
      </c>
      <c r="G169" s="57" t="n">
        <v>495849.79</v>
      </c>
      <c r="H169" s="58" t="n">
        <v>52.318057654567</v>
      </c>
      <c r="I169" s="58" t="n">
        <v>17.41999223741</v>
      </c>
      <c r="J169" s="59" t="s">
        <v>67</v>
      </c>
      <c r="K169" s="59" t="s">
        <v>325</v>
      </c>
      <c r="L169" s="60" t="s">
        <v>545</v>
      </c>
      <c r="M169" s="61" t="s">
        <v>214</v>
      </c>
      <c r="N169" s="61" t="s">
        <v>63</v>
      </c>
      <c r="O169" s="56" t="n">
        <v>25</v>
      </c>
      <c r="P169" s="56" t="n">
        <v>33</v>
      </c>
      <c r="Q169" s="56" t="n">
        <v>3</v>
      </c>
      <c r="R169" s="63" t="s">
        <v>43</v>
      </c>
      <c r="S169" s="63" t="s">
        <v>44</v>
      </c>
      <c r="T169" s="56" t="s">
        <v>43</v>
      </c>
      <c r="U169" s="56" t="s">
        <v>44</v>
      </c>
      <c r="V169" s="56" t="s">
        <v>43</v>
      </c>
      <c r="W169" s="56" t="s">
        <v>43</v>
      </c>
      <c r="X169" s="112" t="s">
        <v>43</v>
      </c>
      <c r="Y169" s="56" t="s">
        <v>43</v>
      </c>
      <c r="Z169" s="112" t="s">
        <v>44</v>
      </c>
      <c r="AA169" s="56" t="s">
        <v>43</v>
      </c>
      <c r="AB169" s="56" t="s">
        <v>43</v>
      </c>
      <c r="AC169" s="56" t="s">
        <v>527</v>
      </c>
      <c r="AD169" s="64" t="n">
        <v>504422022</v>
      </c>
      <c r="AE169" s="225" t="s">
        <v>528</v>
      </c>
      <c r="AF169" s="66" t="s">
        <v>44</v>
      </c>
      <c r="AG169" s="2"/>
    </row>
    <row r="170" customFormat="false" ht="34.5" hidden="false" customHeight="true" outlineLevel="0" collapsed="false">
      <c r="A170" s="1"/>
      <c r="B170" s="54" t="n">
        <f aca="false">B169+1</f>
        <v>164</v>
      </c>
      <c r="C170" s="55" t="s">
        <v>522</v>
      </c>
      <c r="D170" s="56" t="s">
        <v>543</v>
      </c>
      <c r="E170" s="56" t="s">
        <v>546</v>
      </c>
      <c r="F170" s="57" t="n">
        <v>392337.77</v>
      </c>
      <c r="G170" s="57" t="n">
        <v>495849.79</v>
      </c>
      <c r="H170" s="58" t="n">
        <v>52.318057654567</v>
      </c>
      <c r="I170" s="58" t="n">
        <v>17.41999223741</v>
      </c>
      <c r="J170" s="59" t="s">
        <v>67</v>
      </c>
      <c r="K170" s="59" t="s">
        <v>325</v>
      </c>
      <c r="L170" s="60" t="s">
        <v>545</v>
      </c>
      <c r="M170" s="61" t="s">
        <v>49</v>
      </c>
      <c r="N170" s="61" t="s">
        <v>63</v>
      </c>
      <c r="O170" s="56" t="n">
        <v>25</v>
      </c>
      <c r="P170" s="56" t="n">
        <v>33</v>
      </c>
      <c r="Q170" s="56" t="n">
        <v>3</v>
      </c>
      <c r="R170" s="63" t="s">
        <v>43</v>
      </c>
      <c r="S170" s="63" t="s">
        <v>44</v>
      </c>
      <c r="T170" s="56" t="s">
        <v>43</v>
      </c>
      <c r="U170" s="56" t="s">
        <v>44</v>
      </c>
      <c r="V170" s="56" t="s">
        <v>43</v>
      </c>
      <c r="W170" s="56" t="s">
        <v>43</v>
      </c>
      <c r="X170" s="112" t="s">
        <v>43</v>
      </c>
      <c r="Y170" s="112" t="s">
        <v>43</v>
      </c>
      <c r="Z170" s="112" t="s">
        <v>44</v>
      </c>
      <c r="AA170" s="56" t="s">
        <v>43</v>
      </c>
      <c r="AB170" s="56" t="s">
        <v>43</v>
      </c>
      <c r="AC170" s="56" t="s">
        <v>527</v>
      </c>
      <c r="AD170" s="64" t="n">
        <v>504422022</v>
      </c>
      <c r="AE170" s="225" t="s">
        <v>528</v>
      </c>
      <c r="AF170" s="66" t="s">
        <v>44</v>
      </c>
      <c r="AG170" s="2"/>
    </row>
    <row r="171" customFormat="false" ht="34.5" hidden="false" customHeight="true" outlineLevel="0" collapsed="false">
      <c r="A171" s="1"/>
      <c r="B171" s="54" t="n">
        <f aca="false">B170+1</f>
        <v>165</v>
      </c>
      <c r="C171" s="55" t="s">
        <v>522</v>
      </c>
      <c r="D171" s="56" t="s">
        <v>543</v>
      </c>
      <c r="E171" s="56" t="s">
        <v>547</v>
      </c>
      <c r="F171" s="57" t="n">
        <v>408153.27</v>
      </c>
      <c r="G171" s="57" t="n">
        <v>492893.07</v>
      </c>
      <c r="H171" s="58" t="n">
        <v>52.294350620236</v>
      </c>
      <c r="I171" s="58" t="n">
        <v>17.65282578197</v>
      </c>
      <c r="J171" s="59" t="s">
        <v>67</v>
      </c>
      <c r="K171" s="59" t="s">
        <v>325</v>
      </c>
      <c r="L171" s="60" t="s">
        <v>548</v>
      </c>
      <c r="M171" s="61" t="s">
        <v>214</v>
      </c>
      <c r="N171" s="61" t="s">
        <v>63</v>
      </c>
      <c r="O171" s="56" t="n">
        <v>33</v>
      </c>
      <c r="P171" s="56" t="n">
        <v>23</v>
      </c>
      <c r="Q171" s="56" t="n">
        <v>3</v>
      </c>
      <c r="R171" s="63" t="s">
        <v>43</v>
      </c>
      <c r="S171" s="63" t="s">
        <v>44</v>
      </c>
      <c r="T171" s="56" t="s">
        <v>43</v>
      </c>
      <c r="U171" s="56" t="s">
        <v>44</v>
      </c>
      <c r="V171" s="56" t="s">
        <v>43</v>
      </c>
      <c r="W171" s="56" t="s">
        <v>44</v>
      </c>
      <c r="X171" s="112" t="s">
        <v>43</v>
      </c>
      <c r="Y171" s="56" t="s">
        <v>43</v>
      </c>
      <c r="Z171" s="112" t="s">
        <v>44</v>
      </c>
      <c r="AA171" s="112" t="s">
        <v>43</v>
      </c>
      <c r="AB171" s="112" t="s">
        <v>43</v>
      </c>
      <c r="AC171" s="56" t="s">
        <v>527</v>
      </c>
      <c r="AD171" s="64" t="n">
        <v>504422022</v>
      </c>
      <c r="AE171" s="225" t="s">
        <v>528</v>
      </c>
      <c r="AF171" s="66" t="s">
        <v>44</v>
      </c>
      <c r="AG171" s="2"/>
    </row>
    <row r="172" customFormat="false" ht="34.5" hidden="false" customHeight="true" outlineLevel="0" collapsed="false">
      <c r="A172" s="1"/>
      <c r="B172" s="54" t="n">
        <f aca="false">B171+1</f>
        <v>166</v>
      </c>
      <c r="C172" s="55" t="s">
        <v>522</v>
      </c>
      <c r="D172" s="56" t="s">
        <v>543</v>
      </c>
      <c r="E172" s="56" t="s">
        <v>549</v>
      </c>
      <c r="F172" s="57" t="n">
        <v>408153.27</v>
      </c>
      <c r="G172" s="57" t="n">
        <v>492893.07</v>
      </c>
      <c r="H172" s="58" t="n">
        <v>52.294350620236</v>
      </c>
      <c r="I172" s="58" t="n">
        <v>17.65282578197</v>
      </c>
      <c r="J172" s="59" t="s">
        <v>67</v>
      </c>
      <c r="K172" s="59" t="s">
        <v>325</v>
      </c>
      <c r="L172" s="60" t="s">
        <v>548</v>
      </c>
      <c r="M172" s="61" t="s">
        <v>49</v>
      </c>
      <c r="N172" s="61" t="s">
        <v>63</v>
      </c>
      <c r="O172" s="56" t="n">
        <v>29</v>
      </c>
      <c r="P172" s="56" t="n">
        <v>18</v>
      </c>
      <c r="Q172" s="56" t="n">
        <v>3</v>
      </c>
      <c r="R172" s="63" t="s">
        <v>43</v>
      </c>
      <c r="S172" s="63" t="s">
        <v>44</v>
      </c>
      <c r="T172" s="56" t="s">
        <v>43</v>
      </c>
      <c r="U172" s="56" t="s">
        <v>44</v>
      </c>
      <c r="V172" s="56" t="s">
        <v>43</v>
      </c>
      <c r="W172" s="56" t="s">
        <v>44</v>
      </c>
      <c r="X172" s="112" t="s">
        <v>43</v>
      </c>
      <c r="Y172" s="56" t="s">
        <v>43</v>
      </c>
      <c r="Z172" s="112" t="s">
        <v>44</v>
      </c>
      <c r="AA172" s="56" t="s">
        <v>43</v>
      </c>
      <c r="AB172" s="56" t="s">
        <v>43</v>
      </c>
      <c r="AC172" s="56" t="s">
        <v>527</v>
      </c>
      <c r="AD172" s="64" t="n">
        <v>504422022</v>
      </c>
      <c r="AE172" s="225" t="s">
        <v>528</v>
      </c>
      <c r="AF172" s="66" t="s">
        <v>44</v>
      </c>
      <c r="AG172" s="2"/>
    </row>
    <row r="173" customFormat="false" ht="34.5" hidden="false" customHeight="true" outlineLevel="0" collapsed="false">
      <c r="A173" s="1"/>
      <c r="B173" s="54" t="n">
        <f aca="false">B172+1</f>
        <v>167</v>
      </c>
      <c r="C173" s="55" t="s">
        <v>522</v>
      </c>
      <c r="D173" s="56" t="s">
        <v>550</v>
      </c>
      <c r="E173" s="56" t="s">
        <v>551</v>
      </c>
      <c r="F173" s="57" t="n">
        <v>417333.01</v>
      </c>
      <c r="G173" s="57" t="n">
        <v>489061.89</v>
      </c>
      <c r="H173" s="58" t="n">
        <v>52.261362541897</v>
      </c>
      <c r="I173" s="58" t="n">
        <v>17.788376234663</v>
      </c>
      <c r="J173" s="59" t="s">
        <v>67</v>
      </c>
      <c r="K173" s="59" t="s">
        <v>325</v>
      </c>
      <c r="L173" s="60" t="s">
        <v>552</v>
      </c>
      <c r="M173" s="61" t="s">
        <v>214</v>
      </c>
      <c r="N173" s="61" t="s">
        <v>63</v>
      </c>
      <c r="O173" s="56" t="n">
        <v>25</v>
      </c>
      <c r="P173" s="56" t="n">
        <v>12</v>
      </c>
      <c r="Q173" s="56" t="n">
        <v>3</v>
      </c>
      <c r="R173" s="63" t="s">
        <v>43</v>
      </c>
      <c r="S173" s="63" t="s">
        <v>44</v>
      </c>
      <c r="T173" s="56" t="s">
        <v>43</v>
      </c>
      <c r="U173" s="56" t="s">
        <v>44</v>
      </c>
      <c r="V173" s="56" t="s">
        <v>43</v>
      </c>
      <c r="W173" s="56" t="s">
        <v>43</v>
      </c>
      <c r="X173" s="112" t="s">
        <v>43</v>
      </c>
      <c r="Y173" s="56" t="s">
        <v>43</v>
      </c>
      <c r="Z173" s="112" t="s">
        <v>44</v>
      </c>
      <c r="AA173" s="56" t="s">
        <v>43</v>
      </c>
      <c r="AB173" s="56" t="s">
        <v>43</v>
      </c>
      <c r="AC173" s="56" t="s">
        <v>527</v>
      </c>
      <c r="AD173" s="64" t="n">
        <v>504422022</v>
      </c>
      <c r="AE173" s="225" t="s">
        <v>528</v>
      </c>
      <c r="AF173" s="66" t="s">
        <v>44</v>
      </c>
      <c r="AG173" s="2"/>
    </row>
    <row r="174" customFormat="false" ht="34.5" hidden="false" customHeight="true" outlineLevel="0" collapsed="false">
      <c r="A174" s="1"/>
      <c r="B174" s="54" t="n">
        <f aca="false">B173+1</f>
        <v>168</v>
      </c>
      <c r="C174" s="55" t="s">
        <v>522</v>
      </c>
      <c r="D174" s="56" t="s">
        <v>550</v>
      </c>
      <c r="E174" s="56" t="s">
        <v>553</v>
      </c>
      <c r="F174" s="57" t="n">
        <v>428383.35</v>
      </c>
      <c r="G174" s="57" t="n">
        <v>484483.27</v>
      </c>
      <c r="H174" s="58" t="n">
        <v>52.22174339633</v>
      </c>
      <c r="I174" s="58" t="n">
        <v>17.95127688308</v>
      </c>
      <c r="J174" s="59" t="s">
        <v>67</v>
      </c>
      <c r="K174" s="59" t="s">
        <v>325</v>
      </c>
      <c r="L174" s="60" t="s">
        <v>554</v>
      </c>
      <c r="M174" s="61" t="s">
        <v>49</v>
      </c>
      <c r="N174" s="61" t="s">
        <v>63</v>
      </c>
      <c r="O174" s="56" t="n">
        <v>25</v>
      </c>
      <c r="P174" s="56" t="n">
        <v>12</v>
      </c>
      <c r="Q174" s="56" t="n">
        <v>3</v>
      </c>
      <c r="R174" s="63" t="s">
        <v>43</v>
      </c>
      <c r="S174" s="63" t="s">
        <v>44</v>
      </c>
      <c r="T174" s="56" t="s">
        <v>43</v>
      </c>
      <c r="U174" s="56" t="s">
        <v>44</v>
      </c>
      <c r="V174" s="56" t="s">
        <v>43</v>
      </c>
      <c r="W174" s="56" t="s">
        <v>43</v>
      </c>
      <c r="X174" s="112" t="s">
        <v>43</v>
      </c>
      <c r="Y174" s="112" t="s">
        <v>43</v>
      </c>
      <c r="Z174" s="112" t="s">
        <v>44</v>
      </c>
      <c r="AA174" s="56" t="s">
        <v>43</v>
      </c>
      <c r="AB174" s="56" t="s">
        <v>43</v>
      </c>
      <c r="AC174" s="56" t="s">
        <v>527</v>
      </c>
      <c r="AD174" s="64" t="n">
        <v>504422022</v>
      </c>
      <c r="AE174" s="225" t="s">
        <v>528</v>
      </c>
      <c r="AF174" s="66" t="s">
        <v>44</v>
      </c>
      <c r="AG174" s="2"/>
    </row>
    <row r="175" customFormat="false" ht="34.5" hidden="false" customHeight="true" outlineLevel="0" collapsed="false">
      <c r="A175" s="1"/>
      <c r="B175" s="54" t="n">
        <f aca="false">B174+1</f>
        <v>169</v>
      </c>
      <c r="C175" s="55" t="s">
        <v>522</v>
      </c>
      <c r="D175" s="56" t="s">
        <v>555</v>
      </c>
      <c r="E175" s="56" t="s">
        <v>556</v>
      </c>
      <c r="F175" s="57" t="n">
        <v>440047.53</v>
      </c>
      <c r="G175" s="57" t="n">
        <v>479648</v>
      </c>
      <c r="H175" s="58" t="n">
        <v>52.179657196749</v>
      </c>
      <c r="I175" s="58" t="n">
        <v>18.122914665557</v>
      </c>
      <c r="J175" s="59" t="s">
        <v>67</v>
      </c>
      <c r="K175" s="59" t="s">
        <v>325</v>
      </c>
      <c r="L175" s="60" t="s">
        <v>557</v>
      </c>
      <c r="M175" s="61" t="s">
        <v>49</v>
      </c>
      <c r="N175" s="61" t="s">
        <v>63</v>
      </c>
      <c r="O175" s="56" t="n">
        <v>94</v>
      </c>
      <c r="P175" s="56" t="n">
        <v>23</v>
      </c>
      <c r="Q175" s="56" t="n">
        <v>3</v>
      </c>
      <c r="R175" s="63" t="s">
        <v>43</v>
      </c>
      <c r="S175" s="63" t="s">
        <v>44</v>
      </c>
      <c r="T175" s="56" t="s">
        <v>44</v>
      </c>
      <c r="U175" s="56" t="s">
        <v>44</v>
      </c>
      <c r="V175" s="56" t="s">
        <v>44</v>
      </c>
      <c r="W175" s="56" t="s">
        <v>44</v>
      </c>
      <c r="X175" s="112" t="s">
        <v>44</v>
      </c>
      <c r="Y175" s="112" t="s">
        <v>43</v>
      </c>
      <c r="Z175" s="112" t="s">
        <v>44</v>
      </c>
      <c r="AA175" s="112" t="s">
        <v>43</v>
      </c>
      <c r="AB175" s="112" t="s">
        <v>43</v>
      </c>
      <c r="AC175" s="56" t="s">
        <v>527</v>
      </c>
      <c r="AD175" s="64" t="n">
        <v>504422022</v>
      </c>
      <c r="AE175" s="225" t="s">
        <v>528</v>
      </c>
      <c r="AF175" s="66" t="s">
        <v>44</v>
      </c>
      <c r="AG175" s="2"/>
    </row>
    <row r="176" customFormat="false" ht="34.5" hidden="false" customHeight="true" outlineLevel="0" collapsed="false">
      <c r="A176" s="1"/>
      <c r="B176" s="54" t="n">
        <f aca="false">B175+1</f>
        <v>170</v>
      </c>
      <c r="C176" s="55" t="s">
        <v>522</v>
      </c>
      <c r="D176" s="56" t="s">
        <v>555</v>
      </c>
      <c r="E176" s="56" t="s">
        <v>558</v>
      </c>
      <c r="F176" s="57" t="n">
        <v>440047.53</v>
      </c>
      <c r="G176" s="57" t="n">
        <v>479648</v>
      </c>
      <c r="H176" s="58" t="n">
        <v>52.179657196749</v>
      </c>
      <c r="I176" s="58" t="n">
        <v>18.122914665557</v>
      </c>
      <c r="J176" s="59" t="s">
        <v>67</v>
      </c>
      <c r="K176" s="59" t="s">
        <v>325</v>
      </c>
      <c r="L176" s="60" t="s">
        <v>559</v>
      </c>
      <c r="M176" s="61" t="s">
        <v>214</v>
      </c>
      <c r="N176" s="61" t="s">
        <v>63</v>
      </c>
      <c r="O176" s="56" t="n">
        <v>48</v>
      </c>
      <c r="P176" s="56" t="n">
        <v>18</v>
      </c>
      <c r="Q176" s="56" t="n">
        <v>3</v>
      </c>
      <c r="R176" s="63" t="s">
        <v>43</v>
      </c>
      <c r="S176" s="63" t="s">
        <v>44</v>
      </c>
      <c r="T176" s="56" t="s">
        <v>44</v>
      </c>
      <c r="U176" s="56" t="s">
        <v>44</v>
      </c>
      <c r="V176" s="56" t="s">
        <v>44</v>
      </c>
      <c r="W176" s="56" t="s">
        <v>44</v>
      </c>
      <c r="X176" s="112" t="s">
        <v>44</v>
      </c>
      <c r="Y176" s="112" t="s">
        <v>44</v>
      </c>
      <c r="Z176" s="112" t="s">
        <v>44</v>
      </c>
      <c r="AA176" s="112" t="s">
        <v>44</v>
      </c>
      <c r="AB176" s="56" t="s">
        <v>43</v>
      </c>
      <c r="AC176" s="56" t="s">
        <v>527</v>
      </c>
      <c r="AD176" s="64" t="n">
        <v>504422022</v>
      </c>
      <c r="AE176" s="225" t="s">
        <v>528</v>
      </c>
      <c r="AF176" s="66" t="s">
        <v>44</v>
      </c>
      <c r="AG176" s="2"/>
    </row>
    <row r="177" customFormat="false" ht="34.5" hidden="false" customHeight="true" outlineLevel="0" collapsed="false">
      <c r="A177" s="1"/>
      <c r="B177" s="54" t="n">
        <f aca="false">B176+1</f>
        <v>171</v>
      </c>
      <c r="C177" s="55" t="s">
        <v>214</v>
      </c>
      <c r="D177" s="56" t="s">
        <v>555</v>
      </c>
      <c r="E177" s="56" t="s">
        <v>560</v>
      </c>
      <c r="F177" s="57" t="n">
        <v>450595.17</v>
      </c>
      <c r="G177" s="57" t="n">
        <v>476495.22</v>
      </c>
      <c r="H177" s="58" t="n">
        <v>52.152351385655</v>
      </c>
      <c r="I177" s="58" t="n">
        <v>18.277667775888</v>
      </c>
      <c r="J177" s="59" t="s">
        <v>67</v>
      </c>
      <c r="K177" s="59" t="s">
        <v>325</v>
      </c>
      <c r="L177" s="60" t="s">
        <v>561</v>
      </c>
      <c r="M177" s="61" t="s">
        <v>49</v>
      </c>
      <c r="N177" s="61" t="s">
        <v>63</v>
      </c>
      <c r="O177" s="56" t="n">
        <v>16</v>
      </c>
      <c r="P177" s="56" t="n">
        <v>8</v>
      </c>
      <c r="Q177" s="56" t="n">
        <v>0</v>
      </c>
      <c r="R177" s="226" t="s">
        <v>43</v>
      </c>
      <c r="S177" s="226" t="s">
        <v>44</v>
      </c>
      <c r="T177" s="227" t="s">
        <v>43</v>
      </c>
      <c r="U177" s="227" t="s">
        <v>44</v>
      </c>
      <c r="V177" s="227" t="s">
        <v>43</v>
      </c>
      <c r="W177" s="227" t="s">
        <v>43</v>
      </c>
      <c r="X177" s="228" t="s">
        <v>43</v>
      </c>
      <c r="Y177" s="228" t="s">
        <v>43</v>
      </c>
      <c r="Z177" s="228" t="s">
        <v>44</v>
      </c>
      <c r="AA177" s="228" t="s">
        <v>43</v>
      </c>
      <c r="AB177" s="227" t="s">
        <v>43</v>
      </c>
      <c r="AC177" s="56" t="s">
        <v>562</v>
      </c>
      <c r="AD177" s="64" t="n">
        <v>632143619</v>
      </c>
      <c r="AE177" s="65" t="str">
        <f aca="false">HYPERLINK("mailto:rejon.konin@gddkia.gov.pl","rejon.konin@gddkia.gov.pl")</f>
        <v>rejon.konin@gddkia.gov.pl</v>
      </c>
      <c r="AF177" s="121" t="s">
        <v>44</v>
      </c>
      <c r="AG177" s="2"/>
    </row>
    <row r="178" customFormat="false" ht="34.5" hidden="false" customHeight="true" outlineLevel="0" collapsed="false">
      <c r="A178" s="1"/>
      <c r="B178" s="54" t="n">
        <f aca="false">B177+1</f>
        <v>172</v>
      </c>
      <c r="C178" s="55" t="s">
        <v>214</v>
      </c>
      <c r="D178" s="56" t="s">
        <v>555</v>
      </c>
      <c r="E178" s="56" t="s">
        <v>560</v>
      </c>
      <c r="F178" s="57" t="n">
        <v>450595.17</v>
      </c>
      <c r="G178" s="57" t="n">
        <v>476495.22</v>
      </c>
      <c r="H178" s="58" t="n">
        <v>52.152351385655</v>
      </c>
      <c r="I178" s="58" t="n">
        <v>18.277667775888</v>
      </c>
      <c r="J178" s="59" t="s">
        <v>67</v>
      </c>
      <c r="K178" s="59" t="s">
        <v>325</v>
      </c>
      <c r="L178" s="60" t="s">
        <v>561</v>
      </c>
      <c r="M178" s="61" t="s">
        <v>214</v>
      </c>
      <c r="N178" s="61" t="s">
        <v>63</v>
      </c>
      <c r="O178" s="56" t="n">
        <v>21</v>
      </c>
      <c r="P178" s="56" t="n">
        <v>8</v>
      </c>
      <c r="Q178" s="56" t="n">
        <v>0</v>
      </c>
      <c r="R178" s="226" t="s">
        <v>43</v>
      </c>
      <c r="S178" s="226" t="s">
        <v>44</v>
      </c>
      <c r="T178" s="227" t="s">
        <v>43</v>
      </c>
      <c r="U178" s="227" t="s">
        <v>44</v>
      </c>
      <c r="V178" s="227" t="s">
        <v>43</v>
      </c>
      <c r="W178" s="227" t="s">
        <v>43</v>
      </c>
      <c r="X178" s="228" t="s">
        <v>43</v>
      </c>
      <c r="Y178" s="228" t="s">
        <v>43</v>
      </c>
      <c r="Z178" s="228" t="s">
        <v>44</v>
      </c>
      <c r="AA178" s="228" t="s">
        <v>43</v>
      </c>
      <c r="AB178" s="227" t="s">
        <v>43</v>
      </c>
      <c r="AC178" s="56" t="s">
        <v>562</v>
      </c>
      <c r="AD178" s="64" t="n">
        <v>632143619</v>
      </c>
      <c r="AE178" s="65" t="str">
        <f aca="false">HYPERLINK("mailto:rejon.konin@gddkia.gov.pl","rejon.konin@gddkia.gov.pl")</f>
        <v>rejon.konin@gddkia.gov.pl</v>
      </c>
      <c r="AF178" s="121" t="s">
        <v>44</v>
      </c>
      <c r="AG178" s="2"/>
    </row>
    <row r="179" customFormat="false" ht="34.5" hidden="false" customHeight="true" outlineLevel="0" collapsed="false">
      <c r="A179" s="1"/>
      <c r="B179" s="54" t="n">
        <f aca="false">B178+1</f>
        <v>173</v>
      </c>
      <c r="C179" s="55" t="s">
        <v>214</v>
      </c>
      <c r="D179" s="56" t="s">
        <v>563</v>
      </c>
      <c r="E179" s="56" t="s">
        <v>564</v>
      </c>
      <c r="F179" s="57" t="n">
        <v>462853.34</v>
      </c>
      <c r="G179" s="57" t="n">
        <v>476399.7</v>
      </c>
      <c r="H179" s="58" t="n">
        <v>52.152453696968</v>
      </c>
      <c r="I179" s="58" t="n">
        <v>18.45689085477</v>
      </c>
      <c r="J179" s="59" t="s">
        <v>67</v>
      </c>
      <c r="K179" s="59" t="s">
        <v>325</v>
      </c>
      <c r="L179" s="60" t="s">
        <v>565</v>
      </c>
      <c r="M179" s="61" t="s">
        <v>49</v>
      </c>
      <c r="N179" s="61" t="s">
        <v>63</v>
      </c>
      <c r="O179" s="56" t="n">
        <v>28</v>
      </c>
      <c r="P179" s="56" t="n">
        <v>12</v>
      </c>
      <c r="Q179" s="56" t="n">
        <v>3</v>
      </c>
      <c r="R179" s="226" t="s">
        <v>43</v>
      </c>
      <c r="S179" s="226" t="s">
        <v>44</v>
      </c>
      <c r="T179" s="227" t="s">
        <v>43</v>
      </c>
      <c r="U179" s="227" t="s">
        <v>44</v>
      </c>
      <c r="V179" s="227" t="s">
        <v>43</v>
      </c>
      <c r="W179" s="227" t="s">
        <v>43</v>
      </c>
      <c r="X179" s="228" t="s">
        <v>43</v>
      </c>
      <c r="Y179" s="228" t="s">
        <v>43</v>
      </c>
      <c r="Z179" s="228" t="s">
        <v>44</v>
      </c>
      <c r="AA179" s="228" t="s">
        <v>43</v>
      </c>
      <c r="AB179" s="227" t="s">
        <v>43</v>
      </c>
      <c r="AC179" s="56" t="s">
        <v>562</v>
      </c>
      <c r="AD179" s="64" t="n">
        <v>632143619</v>
      </c>
      <c r="AE179" s="65" t="s">
        <v>566</v>
      </c>
      <c r="AF179" s="121" t="s">
        <v>44</v>
      </c>
      <c r="AG179" s="2"/>
    </row>
    <row r="180" customFormat="false" ht="34.5" hidden="false" customHeight="true" outlineLevel="0" collapsed="false">
      <c r="A180" s="1"/>
      <c r="B180" s="54" t="n">
        <f aca="false">B179+1</f>
        <v>174</v>
      </c>
      <c r="C180" s="55" t="s">
        <v>214</v>
      </c>
      <c r="D180" s="56" t="s">
        <v>563</v>
      </c>
      <c r="E180" s="56" t="s">
        <v>567</v>
      </c>
      <c r="F180" s="57" t="n">
        <v>462853.34</v>
      </c>
      <c r="G180" s="57" t="n">
        <v>476399.7</v>
      </c>
      <c r="H180" s="58" t="n">
        <v>52.152453696968</v>
      </c>
      <c r="I180" s="58" t="n">
        <v>18.45689085477</v>
      </c>
      <c r="J180" s="59" t="s">
        <v>67</v>
      </c>
      <c r="K180" s="59" t="s">
        <v>325</v>
      </c>
      <c r="L180" s="60" t="s">
        <v>565</v>
      </c>
      <c r="M180" s="61" t="s">
        <v>214</v>
      </c>
      <c r="N180" s="61" t="s">
        <v>63</v>
      </c>
      <c r="O180" s="56" t="n">
        <v>36</v>
      </c>
      <c r="P180" s="56" t="n">
        <v>15</v>
      </c>
      <c r="Q180" s="56" t="n">
        <v>4</v>
      </c>
      <c r="R180" s="226" t="s">
        <v>43</v>
      </c>
      <c r="S180" s="226" t="s">
        <v>44</v>
      </c>
      <c r="T180" s="227" t="s">
        <v>43</v>
      </c>
      <c r="U180" s="227" t="s">
        <v>44</v>
      </c>
      <c r="V180" s="227" t="s">
        <v>43</v>
      </c>
      <c r="W180" s="227" t="s">
        <v>43</v>
      </c>
      <c r="X180" s="228" t="s">
        <v>43</v>
      </c>
      <c r="Y180" s="228" t="s">
        <v>43</v>
      </c>
      <c r="Z180" s="228" t="s">
        <v>44</v>
      </c>
      <c r="AA180" s="228" t="s">
        <v>43</v>
      </c>
      <c r="AB180" s="227" t="s">
        <v>43</v>
      </c>
      <c r="AC180" s="56" t="s">
        <v>562</v>
      </c>
      <c r="AD180" s="64" t="n">
        <v>632143619</v>
      </c>
      <c r="AE180" s="65" t="s">
        <v>566</v>
      </c>
      <c r="AF180" s="121" t="s">
        <v>44</v>
      </c>
      <c r="AG180" s="2"/>
    </row>
    <row r="181" customFormat="false" ht="34.5" hidden="false" customHeight="true" outlineLevel="0" collapsed="false">
      <c r="A181" s="1"/>
      <c r="B181" s="54" t="n">
        <f aca="false">B180+1</f>
        <v>175</v>
      </c>
      <c r="C181" s="229" t="s">
        <v>214</v>
      </c>
      <c r="D181" s="103" t="s">
        <v>568</v>
      </c>
      <c r="E181" s="103" t="s">
        <v>569</v>
      </c>
      <c r="F181" s="230" t="n">
        <v>474984.51</v>
      </c>
      <c r="G181" s="230" t="n">
        <v>474365.05</v>
      </c>
      <c r="H181" s="231" t="n">
        <v>52.134838857823</v>
      </c>
      <c r="I181" s="231" t="n">
        <v>18.634401727066</v>
      </c>
      <c r="J181" s="232" t="s">
        <v>67</v>
      </c>
      <c r="K181" s="59" t="s">
        <v>325</v>
      </c>
      <c r="L181" s="60" t="s">
        <v>570</v>
      </c>
      <c r="M181" s="61" t="s">
        <v>214</v>
      </c>
      <c r="N181" s="61" t="s">
        <v>63</v>
      </c>
      <c r="O181" s="56" t="n">
        <v>33</v>
      </c>
      <c r="P181" s="56" t="n">
        <v>37</v>
      </c>
      <c r="Q181" s="56" t="n">
        <v>4</v>
      </c>
      <c r="R181" s="63" t="s">
        <v>43</v>
      </c>
      <c r="S181" s="63" t="s">
        <v>44</v>
      </c>
      <c r="T181" s="56" t="s">
        <v>44</v>
      </c>
      <c r="U181" s="112" t="s">
        <v>44</v>
      </c>
      <c r="V181" s="112" t="s">
        <v>44</v>
      </c>
      <c r="W181" s="112" t="s">
        <v>44</v>
      </c>
      <c r="X181" s="112" t="s">
        <v>44</v>
      </c>
      <c r="Y181" s="112" t="s">
        <v>44</v>
      </c>
      <c r="Z181" s="112" t="s">
        <v>44</v>
      </c>
      <c r="AA181" s="112" t="s">
        <v>43</v>
      </c>
      <c r="AB181" s="112" t="s">
        <v>156</v>
      </c>
      <c r="AC181" s="56" t="s">
        <v>562</v>
      </c>
      <c r="AD181" s="117" t="n">
        <v>632688601</v>
      </c>
      <c r="AE181" s="65" t="str">
        <f aca="false">HYPERLINK("mailto:sp801@stacje.lotospaliwa.pl","sp801@stacje.lotospaliwa.pl")</f>
        <v>sp801@stacje.lotospaliwa.pl</v>
      </c>
      <c r="AF181" s="121" t="s">
        <v>44</v>
      </c>
      <c r="AG181" s="2"/>
    </row>
    <row r="182" customFormat="false" ht="34.5" hidden="false" customHeight="true" outlineLevel="0" collapsed="false">
      <c r="A182" s="1"/>
      <c r="B182" s="54" t="n">
        <f aca="false">B181+1</f>
        <v>176</v>
      </c>
      <c r="C182" s="229" t="s">
        <v>214</v>
      </c>
      <c r="D182" s="103" t="s">
        <v>568</v>
      </c>
      <c r="E182" s="103" t="s">
        <v>571</v>
      </c>
      <c r="F182" s="230" t="n">
        <v>474984.51</v>
      </c>
      <c r="G182" s="230" t="n">
        <v>474365.05</v>
      </c>
      <c r="H182" s="231" t="n">
        <v>52.134838857823</v>
      </c>
      <c r="I182" s="231" t="n">
        <v>18.634401727066</v>
      </c>
      <c r="J182" s="232" t="s">
        <v>67</v>
      </c>
      <c r="K182" s="59" t="s">
        <v>325</v>
      </c>
      <c r="L182" s="60" t="s">
        <v>570</v>
      </c>
      <c r="M182" s="61" t="s">
        <v>49</v>
      </c>
      <c r="N182" s="61" t="s">
        <v>63</v>
      </c>
      <c r="O182" s="56" t="n">
        <v>42</v>
      </c>
      <c r="P182" s="56" t="n">
        <v>39</v>
      </c>
      <c r="Q182" s="56" t="n">
        <v>3</v>
      </c>
      <c r="R182" s="63" t="s">
        <v>43</v>
      </c>
      <c r="S182" s="63" t="s">
        <v>44</v>
      </c>
      <c r="T182" s="56" t="s">
        <v>44</v>
      </c>
      <c r="U182" s="112" t="s">
        <v>44</v>
      </c>
      <c r="V182" s="112" t="s">
        <v>44</v>
      </c>
      <c r="W182" s="112" t="s">
        <v>44</v>
      </c>
      <c r="X182" s="112" t="s">
        <v>44</v>
      </c>
      <c r="Y182" s="112" t="s">
        <v>44</v>
      </c>
      <c r="Z182" s="112" t="s">
        <v>44</v>
      </c>
      <c r="AA182" s="112" t="s">
        <v>43</v>
      </c>
      <c r="AB182" s="112" t="s">
        <v>156</v>
      </c>
      <c r="AC182" s="56" t="s">
        <v>562</v>
      </c>
      <c r="AD182" s="117" t="n">
        <v>632688601</v>
      </c>
      <c r="AE182" s="65" t="str">
        <f aca="false">HYPERLINK("mailto:sp802@stacje.lotospaliwa.pl","sp802@stacje.lotospaliwa.pl")</f>
        <v>sp802@stacje.lotospaliwa.pl</v>
      </c>
      <c r="AF182" s="121" t="s">
        <v>44</v>
      </c>
      <c r="AG182" s="2"/>
    </row>
    <row r="183" customFormat="false" ht="34.5" hidden="false" customHeight="true" outlineLevel="0" collapsed="false">
      <c r="A183" s="1"/>
      <c r="B183" s="54" t="n">
        <f aca="false">B182+1</f>
        <v>177</v>
      </c>
      <c r="C183" s="229" t="s">
        <v>214</v>
      </c>
      <c r="D183" s="103" t="s">
        <v>568</v>
      </c>
      <c r="E183" s="103" t="s">
        <v>572</v>
      </c>
      <c r="F183" s="230" t="n">
        <v>484379.88</v>
      </c>
      <c r="G183" s="230" t="n">
        <v>470155.52</v>
      </c>
      <c r="H183" s="231" t="n">
        <v>52.097326552957</v>
      </c>
      <c r="I183" s="231" t="n">
        <v>18.77190565936</v>
      </c>
      <c r="J183" s="232" t="s">
        <v>67</v>
      </c>
      <c r="K183" s="59" t="s">
        <v>325</v>
      </c>
      <c r="L183" s="60" t="s">
        <v>573</v>
      </c>
      <c r="M183" s="61" t="s">
        <v>49</v>
      </c>
      <c r="N183" s="61" t="s">
        <v>63</v>
      </c>
      <c r="O183" s="56" t="n">
        <v>25</v>
      </c>
      <c r="P183" s="56" t="n">
        <v>12</v>
      </c>
      <c r="Q183" s="56" t="n">
        <v>3</v>
      </c>
      <c r="R183" s="226" t="s">
        <v>43</v>
      </c>
      <c r="S183" s="226" t="s">
        <v>44</v>
      </c>
      <c r="T183" s="227" t="s">
        <v>43</v>
      </c>
      <c r="U183" s="228" t="s">
        <v>44</v>
      </c>
      <c r="V183" s="228" t="s">
        <v>43</v>
      </c>
      <c r="W183" s="228" t="s">
        <v>43</v>
      </c>
      <c r="X183" s="228" t="s">
        <v>43</v>
      </c>
      <c r="Y183" s="228" t="s">
        <v>43</v>
      </c>
      <c r="Z183" s="228" t="s">
        <v>44</v>
      </c>
      <c r="AA183" s="228" t="s">
        <v>43</v>
      </c>
      <c r="AB183" s="228" t="s">
        <v>43</v>
      </c>
      <c r="AC183" s="56" t="s">
        <v>562</v>
      </c>
      <c r="AD183" s="64" t="n">
        <v>632143619</v>
      </c>
      <c r="AE183" s="65" t="s">
        <v>566</v>
      </c>
      <c r="AF183" s="121" t="s">
        <v>44</v>
      </c>
      <c r="AG183" s="2"/>
    </row>
    <row r="184" customFormat="false" ht="34.5" hidden="false" customHeight="true" outlineLevel="0" collapsed="false">
      <c r="A184" s="1"/>
      <c r="B184" s="54" t="n">
        <f aca="false">B183+1</f>
        <v>178</v>
      </c>
      <c r="C184" s="229" t="s">
        <v>214</v>
      </c>
      <c r="D184" s="103" t="s">
        <v>568</v>
      </c>
      <c r="E184" s="103" t="s">
        <v>574</v>
      </c>
      <c r="F184" s="230" t="n">
        <v>484379.88</v>
      </c>
      <c r="G184" s="230" t="n">
        <v>470155.52</v>
      </c>
      <c r="H184" s="231" t="n">
        <v>52.097326552957</v>
      </c>
      <c r="I184" s="231" t="n">
        <v>18.77190565936</v>
      </c>
      <c r="J184" s="232" t="s">
        <v>67</v>
      </c>
      <c r="K184" s="59" t="s">
        <v>325</v>
      </c>
      <c r="L184" s="60" t="s">
        <v>573</v>
      </c>
      <c r="M184" s="61" t="s">
        <v>214</v>
      </c>
      <c r="N184" s="61" t="s">
        <v>63</v>
      </c>
      <c r="O184" s="56" t="n">
        <v>25</v>
      </c>
      <c r="P184" s="56" t="n">
        <v>12</v>
      </c>
      <c r="Q184" s="56" t="n">
        <v>3</v>
      </c>
      <c r="R184" s="226" t="s">
        <v>43</v>
      </c>
      <c r="S184" s="226" t="s">
        <v>44</v>
      </c>
      <c r="T184" s="227" t="s">
        <v>43</v>
      </c>
      <c r="U184" s="228" t="s">
        <v>44</v>
      </c>
      <c r="V184" s="228" t="s">
        <v>43</v>
      </c>
      <c r="W184" s="228" t="s">
        <v>43</v>
      </c>
      <c r="X184" s="228" t="s">
        <v>43</v>
      </c>
      <c r="Y184" s="228" t="s">
        <v>43</v>
      </c>
      <c r="Z184" s="228" t="s">
        <v>44</v>
      </c>
      <c r="AA184" s="228" t="s">
        <v>43</v>
      </c>
      <c r="AB184" s="228" t="s">
        <v>43</v>
      </c>
      <c r="AC184" s="56" t="s">
        <v>562</v>
      </c>
      <c r="AD184" s="64" t="n">
        <v>632143619</v>
      </c>
      <c r="AE184" s="65" t="s">
        <v>566</v>
      </c>
      <c r="AF184" s="121" t="s">
        <v>44</v>
      </c>
      <c r="AG184" s="2"/>
    </row>
    <row r="185" customFormat="false" ht="34.5" hidden="false" customHeight="true" outlineLevel="0" collapsed="false">
      <c r="A185" s="1"/>
      <c r="B185" s="54" t="n">
        <f aca="false">B184+1</f>
        <v>179</v>
      </c>
      <c r="C185" s="55" t="s">
        <v>214</v>
      </c>
      <c r="D185" s="56" t="s">
        <v>575</v>
      </c>
      <c r="E185" s="112" t="s">
        <v>576</v>
      </c>
      <c r="F185" s="125" t="n">
        <v>396330.08</v>
      </c>
      <c r="G185" s="125" t="n">
        <v>516838.7</v>
      </c>
      <c r="H185" s="126" t="n">
        <v>52.50751350274</v>
      </c>
      <c r="I185" s="126" t="n">
        <v>17.472050527837</v>
      </c>
      <c r="J185" s="199" t="s">
        <v>39</v>
      </c>
      <c r="K185" s="199" t="s">
        <v>577</v>
      </c>
      <c r="L185" s="123" t="s">
        <v>578</v>
      </c>
      <c r="M185" s="61" t="s">
        <v>214</v>
      </c>
      <c r="N185" s="61" t="s">
        <v>63</v>
      </c>
      <c r="O185" s="56" t="n">
        <v>43</v>
      </c>
      <c r="P185" s="56" t="n">
        <v>21</v>
      </c>
      <c r="Q185" s="143" t="n">
        <v>3</v>
      </c>
      <c r="R185" s="215" t="s">
        <v>43</v>
      </c>
      <c r="S185" s="143" t="s">
        <v>44</v>
      </c>
      <c r="T185" s="112" t="s">
        <v>43</v>
      </c>
      <c r="U185" s="112" t="s">
        <v>44</v>
      </c>
      <c r="V185" s="112" t="s">
        <v>43</v>
      </c>
      <c r="W185" s="220" t="s">
        <v>44</v>
      </c>
      <c r="X185" s="112" t="s">
        <v>43</v>
      </c>
      <c r="Y185" s="112" t="s">
        <v>43</v>
      </c>
      <c r="Z185" s="112" t="s">
        <v>44</v>
      </c>
      <c r="AA185" s="220" t="s">
        <v>43</v>
      </c>
      <c r="AB185" s="220" t="s">
        <v>43</v>
      </c>
      <c r="AC185" s="56" t="s">
        <v>579</v>
      </c>
      <c r="AD185" s="233" t="n">
        <v>618668821</v>
      </c>
      <c r="AE185" s="234" t="s">
        <v>580</v>
      </c>
      <c r="AF185" s="235" t="s">
        <v>44</v>
      </c>
      <c r="AG185" s="2"/>
    </row>
    <row r="186" customFormat="false" ht="34.5" hidden="false" customHeight="true" outlineLevel="0" collapsed="false">
      <c r="A186" s="1"/>
      <c r="B186" s="54" t="n">
        <f aca="false">B185+1</f>
        <v>180</v>
      </c>
      <c r="C186" s="55" t="s">
        <v>214</v>
      </c>
      <c r="D186" s="56" t="s">
        <v>575</v>
      </c>
      <c r="E186" s="112" t="s">
        <v>581</v>
      </c>
      <c r="F186" s="125" t="n">
        <v>396330.08</v>
      </c>
      <c r="G186" s="125" t="n">
        <v>516838.7</v>
      </c>
      <c r="H186" s="126" t="n">
        <v>52.50751350274</v>
      </c>
      <c r="I186" s="126" t="n">
        <v>17.472050527837</v>
      </c>
      <c r="J186" s="199" t="s">
        <v>39</v>
      </c>
      <c r="K186" s="199" t="s">
        <v>577</v>
      </c>
      <c r="L186" s="123" t="s">
        <v>578</v>
      </c>
      <c r="M186" s="61" t="s">
        <v>94</v>
      </c>
      <c r="N186" s="61" t="s">
        <v>63</v>
      </c>
      <c r="O186" s="56" t="n">
        <v>43</v>
      </c>
      <c r="P186" s="56" t="n">
        <v>21</v>
      </c>
      <c r="Q186" s="143" t="n">
        <v>3</v>
      </c>
      <c r="R186" s="215" t="s">
        <v>43</v>
      </c>
      <c r="S186" s="143" t="s">
        <v>44</v>
      </c>
      <c r="T186" s="112" t="s">
        <v>43</v>
      </c>
      <c r="U186" s="112" t="s">
        <v>44</v>
      </c>
      <c r="V186" s="112" t="s">
        <v>43</v>
      </c>
      <c r="W186" s="220" t="s">
        <v>44</v>
      </c>
      <c r="X186" s="112" t="s">
        <v>43</v>
      </c>
      <c r="Y186" s="112" t="s">
        <v>43</v>
      </c>
      <c r="Z186" s="112" t="s">
        <v>44</v>
      </c>
      <c r="AA186" s="220" t="s">
        <v>43</v>
      </c>
      <c r="AB186" s="220" t="s">
        <v>43</v>
      </c>
      <c r="AC186" s="56" t="s">
        <v>579</v>
      </c>
      <c r="AD186" s="233" t="n">
        <v>618668821</v>
      </c>
      <c r="AE186" s="234" t="s">
        <v>580</v>
      </c>
      <c r="AF186" s="235" t="s">
        <v>44</v>
      </c>
      <c r="AG186" s="2"/>
    </row>
    <row r="187" customFormat="false" ht="34.5" hidden="false" customHeight="true" outlineLevel="0" collapsed="false">
      <c r="A187" s="1"/>
      <c r="B187" s="54" t="n">
        <f aca="false">B186+1</f>
        <v>181</v>
      </c>
      <c r="C187" s="55" t="s">
        <v>214</v>
      </c>
      <c r="D187" s="56" t="s">
        <v>582</v>
      </c>
      <c r="E187" s="56" t="s">
        <v>583</v>
      </c>
      <c r="F187" s="57" t="n">
        <v>386862.57</v>
      </c>
      <c r="G187" s="57" t="n">
        <v>508940.71</v>
      </c>
      <c r="H187" s="58" t="n">
        <v>52.434633984292</v>
      </c>
      <c r="I187" s="58" t="n">
        <v>17.335255847321</v>
      </c>
      <c r="J187" s="199" t="s">
        <v>39</v>
      </c>
      <c r="K187" s="199" t="s">
        <v>577</v>
      </c>
      <c r="L187" s="60" t="s">
        <v>584</v>
      </c>
      <c r="M187" s="61" t="s">
        <v>214</v>
      </c>
      <c r="N187" s="61" t="s">
        <v>63</v>
      </c>
      <c r="O187" s="56" t="n">
        <v>20</v>
      </c>
      <c r="P187" s="56" t="n">
        <v>15</v>
      </c>
      <c r="Q187" s="56" t="n">
        <v>3</v>
      </c>
      <c r="R187" s="112" t="s">
        <v>43</v>
      </c>
      <c r="S187" s="143" t="s">
        <v>44</v>
      </c>
      <c r="T187" s="112" t="s">
        <v>43</v>
      </c>
      <c r="U187" s="112" t="s">
        <v>44</v>
      </c>
      <c r="V187" s="112" t="s">
        <v>43</v>
      </c>
      <c r="W187" s="112" t="s">
        <v>43</v>
      </c>
      <c r="X187" s="112" t="s">
        <v>43</v>
      </c>
      <c r="Y187" s="112" t="s">
        <v>43</v>
      </c>
      <c r="Z187" s="112" t="s">
        <v>44</v>
      </c>
      <c r="AA187" s="220" t="s">
        <v>43</v>
      </c>
      <c r="AB187" s="220" t="s">
        <v>43</v>
      </c>
      <c r="AC187" s="56" t="s">
        <v>579</v>
      </c>
      <c r="AD187" s="233" t="n">
        <v>618668821</v>
      </c>
      <c r="AE187" s="234" t="s">
        <v>580</v>
      </c>
      <c r="AF187" s="235" t="s">
        <v>44</v>
      </c>
      <c r="AG187" s="2"/>
    </row>
    <row r="188" customFormat="false" ht="34.5" hidden="false" customHeight="true" outlineLevel="0" collapsed="false">
      <c r="A188" s="1"/>
      <c r="B188" s="54" t="n">
        <f aca="false">B187+1</f>
        <v>182</v>
      </c>
      <c r="C188" s="55" t="s">
        <v>214</v>
      </c>
      <c r="D188" s="56" t="s">
        <v>582</v>
      </c>
      <c r="E188" s="56" t="s">
        <v>585</v>
      </c>
      <c r="F188" s="57" t="n">
        <v>386862.57</v>
      </c>
      <c r="G188" s="57" t="n">
        <v>508940.71</v>
      </c>
      <c r="H188" s="58" t="n">
        <v>52.434633984292</v>
      </c>
      <c r="I188" s="58" t="n">
        <v>17.335255847321</v>
      </c>
      <c r="J188" s="199" t="s">
        <v>39</v>
      </c>
      <c r="K188" s="199" t="s">
        <v>577</v>
      </c>
      <c r="L188" s="60" t="s">
        <v>584</v>
      </c>
      <c r="M188" s="61" t="s">
        <v>94</v>
      </c>
      <c r="N188" s="61" t="s">
        <v>63</v>
      </c>
      <c r="O188" s="56" t="n">
        <v>20</v>
      </c>
      <c r="P188" s="56" t="n">
        <v>15</v>
      </c>
      <c r="Q188" s="56" t="n">
        <v>3</v>
      </c>
      <c r="R188" s="112" t="s">
        <v>43</v>
      </c>
      <c r="S188" s="143" t="s">
        <v>44</v>
      </c>
      <c r="T188" s="112" t="s">
        <v>43</v>
      </c>
      <c r="U188" s="112" t="s">
        <v>44</v>
      </c>
      <c r="V188" s="112" t="s">
        <v>43</v>
      </c>
      <c r="W188" s="112" t="s">
        <v>43</v>
      </c>
      <c r="X188" s="112" t="s">
        <v>43</v>
      </c>
      <c r="Y188" s="112" t="s">
        <v>43</v>
      </c>
      <c r="Z188" s="112" t="s">
        <v>44</v>
      </c>
      <c r="AA188" s="220" t="s">
        <v>43</v>
      </c>
      <c r="AB188" s="220" t="s">
        <v>43</v>
      </c>
      <c r="AC188" s="56" t="s">
        <v>579</v>
      </c>
      <c r="AD188" s="233" t="n">
        <v>618668821</v>
      </c>
      <c r="AE188" s="234" t="s">
        <v>580</v>
      </c>
      <c r="AF188" s="235" t="s">
        <v>44</v>
      </c>
      <c r="AG188" s="2"/>
    </row>
    <row r="189" customFormat="false" ht="34.5" hidden="false" customHeight="true" outlineLevel="0" collapsed="false">
      <c r="A189" s="1"/>
      <c r="B189" s="54" t="n">
        <f aca="false">B188+1</f>
        <v>183</v>
      </c>
      <c r="C189" s="55" t="s">
        <v>214</v>
      </c>
      <c r="D189" s="56" t="s">
        <v>582</v>
      </c>
      <c r="E189" s="56" t="s">
        <v>586</v>
      </c>
      <c r="F189" s="57" t="n">
        <v>377604.15</v>
      </c>
      <c r="G189" s="57" t="n">
        <v>501387</v>
      </c>
      <c r="H189" s="58" t="n">
        <v>52.36474098757</v>
      </c>
      <c r="I189" s="58" t="n">
        <v>17.201857456082</v>
      </c>
      <c r="J189" s="199" t="s">
        <v>39</v>
      </c>
      <c r="K189" s="199" t="s">
        <v>577</v>
      </c>
      <c r="L189" s="60" t="s">
        <v>587</v>
      </c>
      <c r="M189" s="61" t="s">
        <v>214</v>
      </c>
      <c r="N189" s="61" t="s">
        <v>63</v>
      </c>
      <c r="O189" s="56" t="n">
        <v>20</v>
      </c>
      <c r="P189" s="56" t="n">
        <v>15</v>
      </c>
      <c r="Q189" s="56" t="n">
        <v>5</v>
      </c>
      <c r="R189" s="112" t="s">
        <v>43</v>
      </c>
      <c r="S189" s="143" t="s">
        <v>44</v>
      </c>
      <c r="T189" s="112" t="s">
        <v>43</v>
      </c>
      <c r="U189" s="112" t="s">
        <v>44</v>
      </c>
      <c r="V189" s="112" t="s">
        <v>43</v>
      </c>
      <c r="W189" s="112" t="s">
        <v>44</v>
      </c>
      <c r="X189" s="112" t="s">
        <v>43</v>
      </c>
      <c r="Y189" s="112" t="s">
        <v>43</v>
      </c>
      <c r="Z189" s="112" t="s">
        <v>44</v>
      </c>
      <c r="AA189" s="220" t="s">
        <v>43</v>
      </c>
      <c r="AB189" s="220" t="s">
        <v>43</v>
      </c>
      <c r="AC189" s="56" t="s">
        <v>579</v>
      </c>
      <c r="AD189" s="233" t="n">
        <v>618668821</v>
      </c>
      <c r="AE189" s="234" t="s">
        <v>580</v>
      </c>
      <c r="AF189" s="235" t="s">
        <v>44</v>
      </c>
      <c r="AG189" s="2"/>
    </row>
    <row r="190" customFormat="false" ht="34.5" hidden="false" customHeight="true" outlineLevel="0" collapsed="false">
      <c r="A190" s="1"/>
      <c r="B190" s="54" t="n">
        <f aca="false">B189+1</f>
        <v>184</v>
      </c>
      <c r="C190" s="55" t="s">
        <v>214</v>
      </c>
      <c r="D190" s="56" t="s">
        <v>582</v>
      </c>
      <c r="E190" s="56" t="s">
        <v>588</v>
      </c>
      <c r="F190" s="57" t="n">
        <v>377604.15</v>
      </c>
      <c r="G190" s="57" t="n">
        <v>501387</v>
      </c>
      <c r="H190" s="58" t="n">
        <v>52.36474098757</v>
      </c>
      <c r="I190" s="58" t="n">
        <v>17.201857456082</v>
      </c>
      <c r="J190" s="199" t="s">
        <v>39</v>
      </c>
      <c r="K190" s="199" t="s">
        <v>577</v>
      </c>
      <c r="L190" s="60" t="s">
        <v>589</v>
      </c>
      <c r="M190" s="61" t="s">
        <v>94</v>
      </c>
      <c r="N190" s="61" t="s">
        <v>63</v>
      </c>
      <c r="O190" s="143" t="n">
        <v>20</v>
      </c>
      <c r="P190" s="143" t="n">
        <v>15</v>
      </c>
      <c r="Q190" s="143" t="n">
        <v>5</v>
      </c>
      <c r="R190" s="112" t="s">
        <v>43</v>
      </c>
      <c r="S190" s="143" t="s">
        <v>44</v>
      </c>
      <c r="T190" s="112" t="s">
        <v>43</v>
      </c>
      <c r="U190" s="112" t="s">
        <v>44</v>
      </c>
      <c r="V190" s="112" t="s">
        <v>43</v>
      </c>
      <c r="W190" s="112" t="s">
        <v>44</v>
      </c>
      <c r="X190" s="112" t="s">
        <v>43</v>
      </c>
      <c r="Y190" s="112" t="s">
        <v>43</v>
      </c>
      <c r="Z190" s="112" t="s">
        <v>44</v>
      </c>
      <c r="AA190" s="220" t="s">
        <v>43</v>
      </c>
      <c r="AB190" s="220" t="s">
        <v>43</v>
      </c>
      <c r="AC190" s="56" t="s">
        <v>579</v>
      </c>
      <c r="AD190" s="233" t="n">
        <v>618668821</v>
      </c>
      <c r="AE190" s="234" t="s">
        <v>580</v>
      </c>
      <c r="AF190" s="235" t="s">
        <v>44</v>
      </c>
      <c r="AG190" s="2"/>
    </row>
    <row r="191" customFormat="false" ht="34.5" hidden="false" customHeight="true" outlineLevel="0" collapsed="false">
      <c r="A191" s="1"/>
      <c r="B191" s="54" t="n">
        <f aca="false">B190+1</f>
        <v>185</v>
      </c>
      <c r="C191" s="229" t="s">
        <v>214</v>
      </c>
      <c r="D191" s="103" t="s">
        <v>590</v>
      </c>
      <c r="E191" s="103" t="s">
        <v>591</v>
      </c>
      <c r="F191" s="230" t="n">
        <v>344797.217</v>
      </c>
      <c r="G191" s="230" t="n">
        <v>427355.58</v>
      </c>
      <c r="H191" s="231" t="n">
        <v>51.691137786568</v>
      </c>
      <c r="I191" s="231" t="n">
        <v>16.753847536197</v>
      </c>
      <c r="J191" s="232" t="s">
        <v>39</v>
      </c>
      <c r="K191" s="232" t="s">
        <v>592</v>
      </c>
      <c r="L191" s="236" t="s">
        <v>593</v>
      </c>
      <c r="M191" s="61" t="s">
        <v>214</v>
      </c>
      <c r="N191" s="61" t="s">
        <v>63</v>
      </c>
      <c r="O191" s="56" t="n">
        <v>40</v>
      </c>
      <c r="P191" s="56" t="n">
        <v>55</v>
      </c>
      <c r="Q191" s="56" t="n">
        <v>10</v>
      </c>
      <c r="R191" s="57" t="s">
        <v>44</v>
      </c>
      <c r="S191" s="62" t="s">
        <v>44</v>
      </c>
      <c r="T191" s="56" t="s">
        <v>43</v>
      </c>
      <c r="U191" s="112" t="s">
        <v>44</v>
      </c>
      <c r="V191" s="112" t="s">
        <v>43</v>
      </c>
      <c r="W191" s="112" t="s">
        <v>44</v>
      </c>
      <c r="X191" s="112" t="s">
        <v>43</v>
      </c>
      <c r="Y191" s="112" t="s">
        <v>43</v>
      </c>
      <c r="Z191" s="112" t="s">
        <v>44</v>
      </c>
      <c r="AA191" s="112" t="s">
        <v>43</v>
      </c>
      <c r="AB191" s="112" t="s">
        <v>43</v>
      </c>
      <c r="AC191" s="56" t="s">
        <v>579</v>
      </c>
      <c r="AD191" s="233" t="n">
        <v>618668821</v>
      </c>
      <c r="AE191" s="234" t="str">
        <f aca="false">HYPERLINK("mailto:sekretariat_poznan@gddkia.gov.pl","sekretariat_poznan@gddkia.gov.pl")</f>
        <v>sekretariat_poznan@gddkia.gov.pl</v>
      </c>
      <c r="AF191" s="235" t="s">
        <v>44</v>
      </c>
      <c r="AG191" s="2"/>
    </row>
    <row r="192" customFormat="false" ht="34.5" hidden="false" customHeight="true" outlineLevel="0" collapsed="false">
      <c r="A192" s="1"/>
      <c r="B192" s="54" t="n">
        <f aca="false">B191+1</f>
        <v>186</v>
      </c>
      <c r="C192" s="229" t="s">
        <v>214</v>
      </c>
      <c r="D192" s="103" t="s">
        <v>590</v>
      </c>
      <c r="E192" s="103" t="s">
        <v>594</v>
      </c>
      <c r="F192" s="230" t="n">
        <v>344797.217</v>
      </c>
      <c r="G192" s="230" t="n">
        <v>427355.58</v>
      </c>
      <c r="H192" s="231" t="n">
        <v>51.691137786568</v>
      </c>
      <c r="I192" s="231" t="n">
        <v>16.753847536197</v>
      </c>
      <c r="J192" s="232" t="s">
        <v>39</v>
      </c>
      <c r="K192" s="232" t="s">
        <v>592</v>
      </c>
      <c r="L192" s="236" t="s">
        <v>593</v>
      </c>
      <c r="M192" s="61" t="s">
        <v>182</v>
      </c>
      <c r="N192" s="61" t="s">
        <v>63</v>
      </c>
      <c r="O192" s="56" t="n">
        <v>70</v>
      </c>
      <c r="P192" s="56" t="n">
        <v>59</v>
      </c>
      <c r="Q192" s="56" t="n">
        <v>10</v>
      </c>
      <c r="R192" s="57" t="s">
        <v>44</v>
      </c>
      <c r="S192" s="62" t="s">
        <v>44</v>
      </c>
      <c r="T192" s="56" t="s">
        <v>43</v>
      </c>
      <c r="U192" s="112" t="s">
        <v>44</v>
      </c>
      <c r="V192" s="112" t="s">
        <v>43</v>
      </c>
      <c r="W192" s="112" t="s">
        <v>43</v>
      </c>
      <c r="X192" s="112" t="s">
        <v>43</v>
      </c>
      <c r="Y192" s="112" t="s">
        <v>43</v>
      </c>
      <c r="Z192" s="112" t="s">
        <v>44</v>
      </c>
      <c r="AA192" s="112" t="s">
        <v>43</v>
      </c>
      <c r="AB192" s="112" t="s">
        <v>43</v>
      </c>
      <c r="AC192" s="56" t="s">
        <v>579</v>
      </c>
      <c r="AD192" s="233" t="n">
        <v>618668821</v>
      </c>
      <c r="AE192" s="234" t="s">
        <v>580</v>
      </c>
      <c r="AF192" s="235" t="s">
        <v>44</v>
      </c>
      <c r="AG192" s="2"/>
    </row>
    <row r="193" customFormat="false" ht="34.5" hidden="false" customHeight="true" outlineLevel="0" collapsed="false">
      <c r="A193" s="1"/>
      <c r="B193" s="54" t="n">
        <f aca="false">B192+1</f>
        <v>187</v>
      </c>
      <c r="C193" s="229" t="s">
        <v>214</v>
      </c>
      <c r="D193" s="103" t="s">
        <v>595</v>
      </c>
      <c r="E193" s="103" t="s">
        <v>596</v>
      </c>
      <c r="F193" s="230" t="n">
        <v>344797.217</v>
      </c>
      <c r="G193" s="230" t="n">
        <v>427355.58</v>
      </c>
      <c r="H193" s="231" t="n">
        <v>51.691137786568</v>
      </c>
      <c r="I193" s="231" t="n">
        <v>16.753847536197</v>
      </c>
      <c r="J193" s="232" t="s">
        <v>39</v>
      </c>
      <c r="K193" s="232" t="s">
        <v>592</v>
      </c>
      <c r="L193" s="236" t="s">
        <v>597</v>
      </c>
      <c r="M193" s="61" t="s">
        <v>214</v>
      </c>
      <c r="N193" s="61" t="s">
        <v>63</v>
      </c>
      <c r="O193" s="56" t="n">
        <v>28</v>
      </c>
      <c r="P193" s="56" t="n">
        <v>63</v>
      </c>
      <c r="Q193" s="56" t="n">
        <v>12</v>
      </c>
      <c r="R193" s="57" t="s">
        <v>44</v>
      </c>
      <c r="S193" s="62" t="s">
        <v>44</v>
      </c>
      <c r="T193" s="56" t="s">
        <v>43</v>
      </c>
      <c r="U193" s="112" t="s">
        <v>44</v>
      </c>
      <c r="V193" s="112" t="s">
        <v>43</v>
      </c>
      <c r="W193" s="112" t="s">
        <v>43</v>
      </c>
      <c r="X193" s="112" t="s">
        <v>43</v>
      </c>
      <c r="Y193" s="112" t="s">
        <v>43</v>
      </c>
      <c r="Z193" s="112" t="s">
        <v>44</v>
      </c>
      <c r="AA193" s="112" t="s">
        <v>43</v>
      </c>
      <c r="AB193" s="112" t="s">
        <v>43</v>
      </c>
      <c r="AC193" s="56" t="s">
        <v>579</v>
      </c>
      <c r="AD193" s="233" t="n">
        <v>618668821</v>
      </c>
      <c r="AE193" s="234" t="s">
        <v>580</v>
      </c>
      <c r="AF193" s="235" t="s">
        <v>44</v>
      </c>
      <c r="AG193" s="2"/>
    </row>
    <row r="194" customFormat="false" ht="34.5" hidden="false" customHeight="true" outlineLevel="0" collapsed="false">
      <c r="A194" s="1"/>
      <c r="B194" s="54" t="n">
        <f aca="false">B193+1</f>
        <v>188</v>
      </c>
      <c r="C194" s="229" t="s">
        <v>214</v>
      </c>
      <c r="D194" s="103" t="s">
        <v>595</v>
      </c>
      <c r="E194" s="103" t="s">
        <v>598</v>
      </c>
      <c r="F194" s="230" t="n">
        <v>344797.217</v>
      </c>
      <c r="G194" s="230" t="n">
        <v>427355.58</v>
      </c>
      <c r="H194" s="231" t="n">
        <v>51.691137786568</v>
      </c>
      <c r="I194" s="231" t="n">
        <v>16.753847536197</v>
      </c>
      <c r="J194" s="232" t="s">
        <v>39</v>
      </c>
      <c r="K194" s="232" t="s">
        <v>592</v>
      </c>
      <c r="L194" s="236" t="s">
        <v>597</v>
      </c>
      <c r="M194" s="61" t="s">
        <v>182</v>
      </c>
      <c r="N194" s="61" t="s">
        <v>63</v>
      </c>
      <c r="O194" s="56" t="n">
        <v>30</v>
      </c>
      <c r="P194" s="56" t="n">
        <v>44</v>
      </c>
      <c r="Q194" s="56" t="n">
        <v>14</v>
      </c>
      <c r="R194" s="57" t="s">
        <v>44</v>
      </c>
      <c r="S194" s="62" t="s">
        <v>44</v>
      </c>
      <c r="T194" s="56" t="s">
        <v>43</v>
      </c>
      <c r="U194" s="112" t="s">
        <v>44</v>
      </c>
      <c r="V194" s="112" t="s">
        <v>43</v>
      </c>
      <c r="W194" s="112" t="s">
        <v>44</v>
      </c>
      <c r="X194" s="112" t="s">
        <v>43</v>
      </c>
      <c r="Y194" s="112" t="s">
        <v>43</v>
      </c>
      <c r="Z194" s="112" t="s">
        <v>44</v>
      </c>
      <c r="AA194" s="112" t="s">
        <v>43</v>
      </c>
      <c r="AB194" s="112" t="s">
        <v>43</v>
      </c>
      <c r="AC194" s="56" t="s">
        <v>579</v>
      </c>
      <c r="AD194" s="233" t="n">
        <v>618668821</v>
      </c>
      <c r="AE194" s="234" t="s">
        <v>580</v>
      </c>
      <c r="AF194" s="235" t="s">
        <v>44</v>
      </c>
      <c r="AG194" s="2"/>
    </row>
    <row r="195" customFormat="false" ht="34.5" hidden="false" customHeight="true" outlineLevel="0" collapsed="false">
      <c r="A195" s="1"/>
      <c r="B195" s="54" t="n">
        <f aca="false">B194+1</f>
        <v>189</v>
      </c>
      <c r="C195" s="82" t="s">
        <v>214</v>
      </c>
      <c r="D195" s="56" t="s">
        <v>599</v>
      </c>
      <c r="E195" s="56" t="s">
        <v>600</v>
      </c>
      <c r="F195" s="57" t="n">
        <v>347930.46</v>
      </c>
      <c r="G195" s="57" t="n">
        <v>502992.17</v>
      </c>
      <c r="H195" s="58" t="n">
        <v>52.371731707511</v>
      </c>
      <c r="I195" s="58" t="n">
        <v>16.765511713765</v>
      </c>
      <c r="J195" s="59" t="s">
        <v>39</v>
      </c>
      <c r="K195" s="59" t="s">
        <v>601</v>
      </c>
      <c r="L195" s="60" t="s">
        <v>602</v>
      </c>
      <c r="M195" s="61" t="s">
        <v>214</v>
      </c>
      <c r="N195" s="61" t="s">
        <v>63</v>
      </c>
      <c r="O195" s="56" t="n">
        <v>43</v>
      </c>
      <c r="P195" s="56" t="n">
        <v>26</v>
      </c>
      <c r="Q195" s="56" t="n">
        <v>5</v>
      </c>
      <c r="R195" s="99" t="s">
        <v>43</v>
      </c>
      <c r="S195" s="99" t="s">
        <v>44</v>
      </c>
      <c r="T195" s="98" t="s">
        <v>43</v>
      </c>
      <c r="U195" s="186" t="s">
        <v>44</v>
      </c>
      <c r="V195" s="186" t="s">
        <v>43</v>
      </c>
      <c r="W195" s="186" t="s">
        <v>44</v>
      </c>
      <c r="X195" s="186" t="s">
        <v>43</v>
      </c>
      <c r="Y195" s="186" t="s">
        <v>43</v>
      </c>
      <c r="Z195" s="186" t="s">
        <v>44</v>
      </c>
      <c r="AA195" s="186" t="s">
        <v>43</v>
      </c>
      <c r="AB195" s="186" t="s">
        <v>43</v>
      </c>
      <c r="AC195" s="56" t="s">
        <v>579</v>
      </c>
      <c r="AD195" s="233" t="n">
        <v>618668821</v>
      </c>
      <c r="AE195" s="234" t="s">
        <v>580</v>
      </c>
      <c r="AF195" s="235" t="s">
        <v>44</v>
      </c>
      <c r="AG195" s="2"/>
    </row>
    <row r="196" customFormat="false" ht="34.5" hidden="false" customHeight="true" outlineLevel="0" collapsed="false">
      <c r="A196" s="1"/>
      <c r="B196" s="54" t="n">
        <f aca="false">B195+1</f>
        <v>190</v>
      </c>
      <c r="C196" s="55" t="s">
        <v>214</v>
      </c>
      <c r="D196" s="56" t="s">
        <v>603</v>
      </c>
      <c r="E196" s="56" t="s">
        <v>604</v>
      </c>
      <c r="F196" s="57" t="n">
        <v>347910.56</v>
      </c>
      <c r="G196" s="57" t="n">
        <v>503205.56</v>
      </c>
      <c r="H196" s="58" t="n">
        <v>52.373643754648</v>
      </c>
      <c r="I196" s="58" t="n">
        <v>16.765122713436</v>
      </c>
      <c r="J196" s="59" t="s">
        <v>39</v>
      </c>
      <c r="K196" s="59" t="s">
        <v>601</v>
      </c>
      <c r="L196" s="60" t="s">
        <v>605</v>
      </c>
      <c r="M196" s="61" t="s">
        <v>214</v>
      </c>
      <c r="N196" s="61" t="s">
        <v>63</v>
      </c>
      <c r="O196" s="56" t="n">
        <v>43</v>
      </c>
      <c r="P196" s="56" t="n">
        <v>27</v>
      </c>
      <c r="Q196" s="56" t="n">
        <v>5</v>
      </c>
      <c r="R196" s="99" t="s">
        <v>43</v>
      </c>
      <c r="S196" s="99" t="s">
        <v>44</v>
      </c>
      <c r="T196" s="98" t="s">
        <v>43</v>
      </c>
      <c r="U196" s="186" t="s">
        <v>44</v>
      </c>
      <c r="V196" s="186" t="s">
        <v>43</v>
      </c>
      <c r="W196" s="186" t="s">
        <v>44</v>
      </c>
      <c r="X196" s="186" t="s">
        <v>43</v>
      </c>
      <c r="Y196" s="186" t="s">
        <v>43</v>
      </c>
      <c r="Z196" s="186" t="s">
        <v>44</v>
      </c>
      <c r="AA196" s="186" t="s">
        <v>43</v>
      </c>
      <c r="AB196" s="186" t="s">
        <v>43</v>
      </c>
      <c r="AC196" s="56" t="s">
        <v>579</v>
      </c>
      <c r="AD196" s="233" t="n">
        <v>618668821</v>
      </c>
      <c r="AE196" s="234" t="s">
        <v>580</v>
      </c>
      <c r="AF196" s="235" t="s">
        <v>44</v>
      </c>
      <c r="AG196" s="2"/>
    </row>
    <row r="197" customFormat="false" ht="34.5" hidden="false" customHeight="true" outlineLevel="0" collapsed="false">
      <c r="A197" s="1"/>
      <c r="B197" s="54" t="n">
        <f aca="false">B196+1</f>
        <v>191</v>
      </c>
      <c r="C197" s="55" t="s">
        <v>214</v>
      </c>
      <c r="D197" s="56" t="s">
        <v>606</v>
      </c>
      <c r="E197" s="56" t="s">
        <v>607</v>
      </c>
      <c r="F197" s="110" t="n">
        <v>445383.31</v>
      </c>
      <c r="G197" s="110" t="n">
        <v>378875.88</v>
      </c>
      <c r="H197" s="111" t="n">
        <v>51.273945819267</v>
      </c>
      <c r="I197" s="111" t="n">
        <v>18.216787401232</v>
      </c>
      <c r="J197" s="59" t="s">
        <v>39</v>
      </c>
      <c r="K197" s="188" t="s">
        <v>608</v>
      </c>
      <c r="L197" s="60" t="s">
        <v>609</v>
      </c>
      <c r="M197" s="61" t="s">
        <v>49</v>
      </c>
      <c r="N197" s="61" t="s">
        <v>63</v>
      </c>
      <c r="O197" s="56" t="n">
        <v>45</v>
      </c>
      <c r="P197" s="98" t="n">
        <v>43</v>
      </c>
      <c r="Q197" s="98" t="n">
        <v>3</v>
      </c>
      <c r="R197" s="57" t="s">
        <v>43</v>
      </c>
      <c r="S197" s="62" t="s">
        <v>44</v>
      </c>
      <c r="T197" s="56" t="s">
        <v>610</v>
      </c>
      <c r="U197" s="112" t="s">
        <v>44</v>
      </c>
      <c r="V197" s="112" t="s">
        <v>43</v>
      </c>
      <c r="W197" s="112" t="s">
        <v>610</v>
      </c>
      <c r="X197" s="112" t="s">
        <v>43</v>
      </c>
      <c r="Y197" s="112" t="s">
        <v>43</v>
      </c>
      <c r="Z197" s="112" t="s">
        <v>44</v>
      </c>
      <c r="AA197" s="112" t="s">
        <v>43</v>
      </c>
      <c r="AB197" s="112" t="s">
        <v>43</v>
      </c>
      <c r="AC197" s="56" t="s">
        <v>579</v>
      </c>
      <c r="AD197" s="233" t="n">
        <v>618668821</v>
      </c>
      <c r="AE197" s="234" t="str">
        <f aca="false">HYPERLINK("mailto:bp.poznan@gddkia.gov.pl","bp.poznan@gddkia.gov.pl")</f>
        <v>bp.poznan@gddkia.gov.pl</v>
      </c>
      <c r="AF197" s="121" t="s">
        <v>44</v>
      </c>
      <c r="AG197" s="2"/>
    </row>
    <row r="198" customFormat="false" ht="34.5" hidden="false" customHeight="true" outlineLevel="0" collapsed="false">
      <c r="A198" s="1"/>
      <c r="B198" s="133" t="n">
        <f aca="false">B197+1</f>
        <v>192</v>
      </c>
      <c r="C198" s="28" t="s">
        <v>214</v>
      </c>
      <c r="D198" s="143" t="s">
        <v>606</v>
      </c>
      <c r="E198" s="143" t="s">
        <v>611</v>
      </c>
      <c r="F198" s="237" t="n">
        <v>448581.35</v>
      </c>
      <c r="G198" s="237" t="n">
        <v>382164.95</v>
      </c>
      <c r="H198" s="238" t="n">
        <v>51.3038255147</v>
      </c>
      <c r="I198" s="238" t="n">
        <v>18.262169702515</v>
      </c>
      <c r="J198" s="217" t="s">
        <v>39</v>
      </c>
      <c r="K198" s="239" t="s">
        <v>608</v>
      </c>
      <c r="L198" s="140" t="s">
        <v>609</v>
      </c>
      <c r="M198" s="218" t="s">
        <v>182</v>
      </c>
      <c r="N198" s="218" t="s">
        <v>63</v>
      </c>
      <c r="O198" s="143" t="n">
        <v>46</v>
      </c>
      <c r="P198" s="136" t="n">
        <v>43</v>
      </c>
      <c r="Q198" s="136" t="n">
        <v>3</v>
      </c>
      <c r="R198" s="215" t="s">
        <v>43</v>
      </c>
      <c r="S198" s="142" t="s">
        <v>44</v>
      </c>
      <c r="T198" s="143" t="s">
        <v>43</v>
      </c>
      <c r="U198" s="220" t="s">
        <v>44</v>
      </c>
      <c r="V198" s="220" t="s">
        <v>43</v>
      </c>
      <c r="W198" s="220" t="s">
        <v>43</v>
      </c>
      <c r="X198" s="220" t="s">
        <v>43</v>
      </c>
      <c r="Y198" s="220" t="s">
        <v>43</v>
      </c>
      <c r="Z198" s="220" t="s">
        <v>44</v>
      </c>
      <c r="AA198" s="220" t="s">
        <v>43</v>
      </c>
      <c r="AB198" s="220" t="s">
        <v>43</v>
      </c>
      <c r="AC198" s="143" t="s">
        <v>579</v>
      </c>
      <c r="AD198" s="240" t="n">
        <v>618668821</v>
      </c>
      <c r="AE198" s="241" t="str">
        <f aca="false">HYPERLINK("mailto:bp.poznan@gddkia.gov.pl","bp.poznan@gddkia.gov.pl")</f>
        <v>bp.poznan@gddkia.gov.pl</v>
      </c>
      <c r="AF198" s="223" t="s">
        <v>44</v>
      </c>
      <c r="AG198" s="2"/>
    </row>
    <row r="199" customFormat="false" ht="34.5" hidden="false" customHeight="true" outlineLevel="0" collapsed="false">
      <c r="A199" s="1"/>
      <c r="B199" s="42" t="n">
        <f aca="false">B198+1</f>
        <v>193</v>
      </c>
      <c r="C199" s="25" t="s">
        <v>612</v>
      </c>
      <c r="D199" s="43" t="s">
        <v>613</v>
      </c>
      <c r="E199" s="43" t="s">
        <v>614</v>
      </c>
      <c r="F199" s="44" t="n">
        <v>659066.86</v>
      </c>
      <c r="G199" s="44" t="n">
        <v>250312.31</v>
      </c>
      <c r="H199" s="45" t="n">
        <v>50.098730244987</v>
      </c>
      <c r="I199" s="45" t="n">
        <v>21.224849106229</v>
      </c>
      <c r="J199" s="25" t="s">
        <v>67</v>
      </c>
      <c r="K199" s="25" t="s">
        <v>177</v>
      </c>
      <c r="L199" s="47" t="s">
        <v>615</v>
      </c>
      <c r="M199" s="43" t="s">
        <v>616</v>
      </c>
      <c r="N199" s="43" t="s">
        <v>63</v>
      </c>
      <c r="O199" s="49" t="n">
        <v>158</v>
      </c>
      <c r="P199" s="43" t="n">
        <v>43</v>
      </c>
      <c r="Q199" s="43" t="n">
        <v>10</v>
      </c>
      <c r="R199" s="50" t="s">
        <v>44</v>
      </c>
      <c r="S199" s="50" t="s">
        <v>44</v>
      </c>
      <c r="T199" s="50" t="s">
        <v>43</v>
      </c>
      <c r="U199" s="50" t="s">
        <v>44</v>
      </c>
      <c r="V199" s="50" t="s">
        <v>43</v>
      </c>
      <c r="W199" s="50" t="s">
        <v>43</v>
      </c>
      <c r="X199" s="50" t="s">
        <v>43</v>
      </c>
      <c r="Y199" s="50" t="s">
        <v>43</v>
      </c>
      <c r="Z199" s="50" t="s">
        <v>44</v>
      </c>
      <c r="AA199" s="50" t="s">
        <v>43</v>
      </c>
      <c r="AB199" s="50" t="s">
        <v>43</v>
      </c>
      <c r="AC199" s="43" t="s">
        <v>617</v>
      </c>
      <c r="AD199" s="51" t="n">
        <v>885665090</v>
      </c>
      <c r="AE199" s="52" t="str">
        <f aca="false">HYPERLINK("mailto:oua.debica@avrgrupa.pl","oua.debica@avrgrupa.pl")</f>
        <v>oua.debica@avrgrupa.pl</v>
      </c>
      <c r="AF199" s="151" t="s">
        <v>44</v>
      </c>
      <c r="AG199" s="2"/>
    </row>
    <row r="200" customFormat="false" ht="34.5" hidden="false" customHeight="true" outlineLevel="0" collapsed="false">
      <c r="A200" s="1"/>
      <c r="B200" s="54" t="n">
        <f aca="false">B199+1</f>
        <v>194</v>
      </c>
      <c r="C200" s="55" t="s">
        <v>612</v>
      </c>
      <c r="D200" s="56" t="s">
        <v>618</v>
      </c>
      <c r="E200" s="56" t="s">
        <v>619</v>
      </c>
      <c r="F200" s="57" t="n">
        <v>658715.76</v>
      </c>
      <c r="G200" s="57" t="n">
        <v>250062.47</v>
      </c>
      <c r="H200" s="58" t="n">
        <v>50.096578190979</v>
      </c>
      <c r="I200" s="58" t="n">
        <v>21.21983839145</v>
      </c>
      <c r="J200" s="55" t="s">
        <v>67</v>
      </c>
      <c r="K200" s="55" t="s">
        <v>177</v>
      </c>
      <c r="L200" s="60" t="s">
        <v>620</v>
      </c>
      <c r="M200" s="56" t="s">
        <v>621</v>
      </c>
      <c r="N200" s="56" t="s">
        <v>63</v>
      </c>
      <c r="O200" s="62" t="n">
        <v>158</v>
      </c>
      <c r="P200" s="56" t="n">
        <v>43</v>
      </c>
      <c r="Q200" s="56" t="n">
        <v>10</v>
      </c>
      <c r="R200" s="63" t="s">
        <v>44</v>
      </c>
      <c r="S200" s="63" t="s">
        <v>44</v>
      </c>
      <c r="T200" s="63" t="s">
        <v>43</v>
      </c>
      <c r="U200" s="63" t="s">
        <v>44</v>
      </c>
      <c r="V200" s="63" t="s">
        <v>43</v>
      </c>
      <c r="W200" s="63" t="s">
        <v>43</v>
      </c>
      <c r="X200" s="63" t="s">
        <v>43</v>
      </c>
      <c r="Y200" s="63" t="s">
        <v>43</v>
      </c>
      <c r="Z200" s="63" t="s">
        <v>44</v>
      </c>
      <c r="AA200" s="63" t="s">
        <v>43</v>
      </c>
      <c r="AB200" s="63" t="s">
        <v>43</v>
      </c>
      <c r="AC200" s="56" t="s">
        <v>617</v>
      </c>
      <c r="AD200" s="64" t="n">
        <v>885665090</v>
      </c>
      <c r="AE200" s="65" t="str">
        <f aca="false">HYPERLINK("mailto:oua.debica@avrgrupa.pl","oua.debica@avrgrupa.pl")</f>
        <v>oua.debica@avrgrupa.pl</v>
      </c>
      <c r="AF200" s="121" t="s">
        <v>44</v>
      </c>
      <c r="AG200" s="2"/>
    </row>
    <row r="201" customFormat="false" ht="34.5" hidden="false" customHeight="true" outlineLevel="0" collapsed="false">
      <c r="A201" s="1"/>
      <c r="B201" s="54"/>
      <c r="C201" s="242"/>
      <c r="D201" s="98"/>
      <c r="E201" s="227"/>
      <c r="F201" s="110"/>
      <c r="G201" s="110"/>
      <c r="H201" s="111"/>
      <c r="I201" s="111"/>
      <c r="J201" s="188"/>
      <c r="K201" s="188"/>
      <c r="L201" s="189"/>
      <c r="M201" s="190"/>
      <c r="N201" s="190"/>
      <c r="O201" s="97"/>
      <c r="P201" s="98"/>
      <c r="Q201" s="98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8"/>
      <c r="AD201" s="243"/>
      <c r="AE201" s="186"/>
      <c r="AF201" s="235"/>
      <c r="AG201" s="244"/>
    </row>
    <row r="202" customFormat="false" ht="34.5" hidden="false" customHeight="true" outlineLevel="0" collapsed="false">
      <c r="A202" s="1"/>
      <c r="B202" s="54"/>
      <c r="C202" s="242"/>
      <c r="D202" s="98"/>
      <c r="E202" s="227"/>
      <c r="F202" s="110"/>
      <c r="G202" s="110"/>
      <c r="H202" s="111"/>
      <c r="I202" s="111"/>
      <c r="J202" s="188"/>
      <c r="K202" s="188"/>
      <c r="L202" s="189"/>
      <c r="M202" s="190"/>
      <c r="N202" s="190"/>
      <c r="O202" s="97"/>
      <c r="P202" s="98"/>
      <c r="Q202" s="98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8"/>
      <c r="AD202" s="243"/>
      <c r="AE202" s="186"/>
      <c r="AF202" s="235"/>
      <c r="AG202" s="244"/>
    </row>
    <row r="203" customFormat="false" ht="34.5" hidden="false" customHeight="true" outlineLevel="0" collapsed="false">
      <c r="A203" s="1"/>
      <c r="B203" s="54"/>
      <c r="C203" s="55"/>
      <c r="D203" s="56"/>
      <c r="E203" s="56"/>
      <c r="F203" s="57"/>
      <c r="G203" s="57"/>
      <c r="H203" s="58"/>
      <c r="I203" s="58"/>
      <c r="J203" s="59"/>
      <c r="K203" s="59"/>
      <c r="L203" s="60"/>
      <c r="M203" s="61"/>
      <c r="N203" s="61"/>
      <c r="O203" s="62"/>
      <c r="P203" s="56"/>
      <c r="Q203" s="56"/>
      <c r="R203" s="63"/>
      <c r="S203" s="63"/>
      <c r="T203" s="63"/>
      <c r="U203" s="112"/>
      <c r="V203" s="112"/>
      <c r="W203" s="112"/>
      <c r="X203" s="112"/>
      <c r="Y203" s="112"/>
      <c r="Z203" s="112"/>
      <c r="AA203" s="112"/>
      <c r="AB203" s="112"/>
      <c r="AC203" s="56"/>
      <c r="AD203" s="64"/>
      <c r="AE203" s="65"/>
      <c r="AF203" s="121"/>
      <c r="AG203" s="193"/>
    </row>
    <row r="204" customFormat="false" ht="34.5" hidden="false" customHeight="true" outlineLevel="0" collapsed="false">
      <c r="A204" s="1"/>
      <c r="B204" s="54"/>
      <c r="C204" s="55"/>
      <c r="D204" s="56"/>
      <c r="E204" s="56"/>
      <c r="F204" s="57"/>
      <c r="G204" s="57"/>
      <c r="H204" s="58"/>
      <c r="I204" s="58"/>
      <c r="J204" s="59"/>
      <c r="K204" s="59"/>
      <c r="L204" s="60"/>
      <c r="M204" s="61"/>
      <c r="N204" s="61"/>
      <c r="O204" s="62"/>
      <c r="P204" s="56"/>
      <c r="Q204" s="56"/>
      <c r="R204" s="63"/>
      <c r="S204" s="63"/>
      <c r="T204" s="63"/>
      <c r="U204" s="112"/>
      <c r="V204" s="112"/>
      <c r="W204" s="112"/>
      <c r="X204" s="112"/>
      <c r="Y204" s="112"/>
      <c r="Z204" s="112"/>
      <c r="AA204" s="112"/>
      <c r="AB204" s="112"/>
      <c r="AC204" s="56"/>
      <c r="AD204" s="64"/>
      <c r="AE204" s="65"/>
      <c r="AF204" s="121"/>
      <c r="AG204" s="193"/>
    </row>
    <row r="205" customFormat="false" ht="34.5" hidden="false" customHeight="true" outlineLevel="0" collapsed="false">
      <c r="A205" s="1"/>
      <c r="B205" s="54"/>
      <c r="C205" s="242"/>
      <c r="D205" s="98"/>
      <c r="E205" s="227"/>
      <c r="F205" s="110"/>
      <c r="G205" s="110"/>
      <c r="H205" s="111"/>
      <c r="I205" s="111"/>
      <c r="J205" s="188"/>
      <c r="K205" s="188"/>
      <c r="L205" s="189"/>
      <c r="M205" s="190"/>
      <c r="N205" s="190"/>
      <c r="O205" s="97"/>
      <c r="P205" s="97"/>
      <c r="Q205" s="97"/>
      <c r="R205" s="97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8"/>
      <c r="AD205" s="98"/>
      <c r="AE205" s="98"/>
      <c r="AF205" s="235"/>
      <c r="AG205" s="244"/>
    </row>
    <row r="206" customFormat="false" ht="34.5" hidden="false" customHeight="true" outlineLevel="0" collapsed="false">
      <c r="A206" s="1"/>
      <c r="B206" s="54"/>
      <c r="C206" s="242"/>
      <c r="D206" s="98"/>
      <c r="E206" s="227"/>
      <c r="F206" s="110"/>
      <c r="G206" s="110"/>
      <c r="H206" s="111"/>
      <c r="I206" s="111"/>
      <c r="J206" s="188"/>
      <c r="K206" s="188"/>
      <c r="L206" s="189"/>
      <c r="M206" s="190"/>
      <c r="N206" s="190"/>
      <c r="O206" s="97"/>
      <c r="P206" s="97"/>
      <c r="Q206" s="97"/>
      <c r="R206" s="97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8"/>
      <c r="AD206" s="98"/>
      <c r="AE206" s="98"/>
      <c r="AF206" s="235"/>
      <c r="AG206" s="244"/>
    </row>
    <row r="207" customFormat="false" ht="34.5" hidden="false" customHeight="true" outlineLevel="0" collapsed="false">
      <c r="A207" s="1"/>
      <c r="B207" s="54"/>
      <c r="C207" s="242"/>
      <c r="D207" s="98"/>
      <c r="E207" s="227"/>
      <c r="F207" s="110"/>
      <c r="G207" s="110"/>
      <c r="H207" s="111"/>
      <c r="I207" s="111"/>
      <c r="J207" s="188"/>
      <c r="K207" s="188"/>
      <c r="L207" s="189"/>
      <c r="M207" s="190"/>
      <c r="N207" s="190"/>
      <c r="O207" s="97"/>
      <c r="P207" s="97"/>
      <c r="Q207" s="97"/>
      <c r="R207" s="97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8"/>
      <c r="AD207" s="98"/>
      <c r="AE207" s="98"/>
      <c r="AF207" s="235"/>
      <c r="AG207" s="244"/>
    </row>
    <row r="208" customFormat="false" ht="34.5" hidden="false" customHeight="true" outlineLevel="0" collapsed="false">
      <c r="A208" s="1"/>
      <c r="B208" s="54"/>
      <c r="C208" s="242"/>
      <c r="D208" s="98"/>
      <c r="E208" s="227"/>
      <c r="F208" s="245"/>
      <c r="G208" s="245"/>
      <c r="H208" s="246"/>
      <c r="I208" s="246"/>
      <c r="J208" s="188"/>
      <c r="K208" s="188"/>
      <c r="L208" s="189"/>
      <c r="M208" s="190"/>
      <c r="N208" s="190"/>
      <c r="O208" s="97"/>
      <c r="P208" s="97"/>
      <c r="Q208" s="97"/>
      <c r="R208" s="97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8"/>
      <c r="AD208" s="243"/>
      <c r="AE208" s="186"/>
      <c r="AF208" s="235"/>
      <c r="AG208" s="244"/>
    </row>
    <row r="209" customFormat="false" ht="34.5" hidden="false" customHeight="true" outlineLevel="0" collapsed="false">
      <c r="A209" s="1"/>
      <c r="B209" s="54"/>
      <c r="C209" s="55"/>
      <c r="D209" s="56"/>
      <c r="E209" s="56"/>
      <c r="F209" s="57"/>
      <c r="G209" s="57"/>
      <c r="H209" s="58"/>
      <c r="I209" s="58"/>
      <c r="J209" s="59"/>
      <c r="K209" s="59"/>
      <c r="L209" s="60"/>
      <c r="M209" s="61"/>
      <c r="N209" s="61"/>
      <c r="O209" s="62"/>
      <c r="P209" s="56"/>
      <c r="Q209" s="56"/>
      <c r="R209" s="247"/>
      <c r="S209" s="247"/>
      <c r="T209" s="247"/>
      <c r="U209" s="63"/>
      <c r="V209" s="63"/>
      <c r="W209" s="63"/>
      <c r="X209" s="63"/>
      <c r="Y209" s="63"/>
      <c r="Z209" s="63"/>
      <c r="AA209" s="63"/>
      <c r="AB209" s="63"/>
      <c r="AC209" s="56"/>
      <c r="AD209" s="64"/>
      <c r="AE209" s="65"/>
      <c r="AF209" s="121"/>
      <c r="AG209" s="2"/>
    </row>
    <row r="210" customFormat="false" ht="34.5" hidden="false" customHeight="true" outlineLevel="0" collapsed="false">
      <c r="A210" s="1"/>
      <c r="B210" s="54"/>
      <c r="C210" s="55"/>
      <c r="D210" s="56"/>
      <c r="E210" s="56"/>
      <c r="F210" s="57"/>
      <c r="G210" s="57"/>
      <c r="H210" s="58"/>
      <c r="I210" s="58"/>
      <c r="J210" s="59"/>
      <c r="K210" s="59"/>
      <c r="L210" s="60"/>
      <c r="M210" s="61"/>
      <c r="N210" s="61"/>
      <c r="O210" s="62"/>
      <c r="P210" s="56"/>
      <c r="Q210" s="56"/>
      <c r="R210" s="247"/>
      <c r="S210" s="247"/>
      <c r="T210" s="247"/>
      <c r="U210" s="63"/>
      <c r="V210" s="63"/>
      <c r="W210" s="63"/>
      <c r="X210" s="63"/>
      <c r="Y210" s="63"/>
      <c r="Z210" s="63"/>
      <c r="AA210" s="63"/>
      <c r="AB210" s="63"/>
      <c r="AC210" s="56"/>
      <c r="AD210" s="64"/>
      <c r="AE210" s="65"/>
      <c r="AF210" s="121"/>
      <c r="AG210" s="2"/>
    </row>
    <row r="211" customFormat="false" ht="34.5" hidden="false" customHeight="true" outlineLevel="0" collapsed="false">
      <c r="A211" s="1"/>
      <c r="B211" s="54"/>
      <c r="C211" s="55"/>
      <c r="D211" s="56"/>
      <c r="E211" s="56"/>
      <c r="F211" s="57"/>
      <c r="G211" s="57"/>
      <c r="H211" s="58"/>
      <c r="I211" s="58"/>
      <c r="J211" s="59"/>
      <c r="K211" s="59"/>
      <c r="L211" s="60"/>
      <c r="M211" s="61"/>
      <c r="N211" s="61"/>
      <c r="O211" s="62"/>
      <c r="P211" s="56"/>
      <c r="Q211" s="56"/>
      <c r="R211" s="247"/>
      <c r="S211" s="247"/>
      <c r="T211" s="247"/>
      <c r="U211" s="63"/>
      <c r="V211" s="63"/>
      <c r="W211" s="63"/>
      <c r="X211" s="63"/>
      <c r="Y211" s="63"/>
      <c r="Z211" s="63"/>
      <c r="AA211" s="63"/>
      <c r="AB211" s="63"/>
      <c r="AC211" s="56"/>
      <c r="AD211" s="64"/>
      <c r="AE211" s="65"/>
      <c r="AF211" s="121"/>
      <c r="AG211" s="2"/>
    </row>
    <row r="212" customFormat="false" ht="34.5" hidden="false" customHeight="true" outlineLevel="0" collapsed="false">
      <c r="A212" s="1"/>
      <c r="B212" s="54"/>
      <c r="C212" s="55"/>
      <c r="D212" s="56"/>
      <c r="E212" s="56"/>
      <c r="F212" s="57"/>
      <c r="G212" s="57"/>
      <c r="H212" s="58"/>
      <c r="I212" s="58"/>
      <c r="J212" s="59"/>
      <c r="K212" s="59"/>
      <c r="L212" s="60"/>
      <c r="M212" s="61"/>
      <c r="N212" s="61"/>
      <c r="O212" s="62"/>
      <c r="P212" s="56"/>
      <c r="Q212" s="56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56"/>
      <c r="AD212" s="64"/>
      <c r="AE212" s="65"/>
      <c r="AF212" s="121"/>
      <c r="AG212" s="2"/>
    </row>
    <row r="213" customFormat="false" ht="34.5" hidden="false" customHeight="true" outlineLevel="0" collapsed="false">
      <c r="A213" s="1"/>
      <c r="B213" s="54"/>
      <c r="C213" s="55"/>
      <c r="D213" s="56"/>
      <c r="E213" s="56"/>
      <c r="F213" s="125"/>
      <c r="G213" s="125"/>
      <c r="H213" s="126"/>
      <c r="I213" s="126"/>
      <c r="J213" s="59"/>
      <c r="K213" s="59"/>
      <c r="L213" s="60"/>
      <c r="M213" s="61"/>
      <c r="N213" s="61"/>
      <c r="O213" s="62"/>
      <c r="P213" s="56"/>
      <c r="Q213" s="56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56"/>
      <c r="AD213" s="64"/>
      <c r="AE213" s="65"/>
      <c r="AF213" s="121"/>
      <c r="AG213" s="2"/>
    </row>
    <row r="214" customFormat="false" ht="34.5" hidden="false" customHeight="true" outlineLevel="0" collapsed="false">
      <c r="A214" s="1"/>
      <c r="B214" s="68"/>
      <c r="C214" s="69"/>
      <c r="D214" s="70"/>
      <c r="E214" s="70"/>
      <c r="F214" s="71"/>
      <c r="G214" s="71"/>
      <c r="H214" s="72"/>
      <c r="I214" s="72"/>
      <c r="J214" s="73"/>
      <c r="K214" s="73"/>
      <c r="L214" s="74"/>
      <c r="M214" s="75"/>
      <c r="N214" s="75"/>
      <c r="O214" s="76"/>
      <c r="P214" s="70"/>
      <c r="Q214" s="70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0"/>
      <c r="AD214" s="78"/>
      <c r="AE214" s="79"/>
      <c r="AF214" s="156"/>
      <c r="AG214" s="2"/>
    </row>
    <row r="215" customFormat="false" ht="34.5" hidden="false" customHeight="true" outlineLevel="0" collapsed="false">
      <c r="A215" s="1"/>
      <c r="B215" s="81"/>
      <c r="C215" s="82"/>
      <c r="D215" s="83"/>
      <c r="E215" s="83"/>
      <c r="F215" s="115"/>
      <c r="G215" s="115"/>
      <c r="H215" s="116"/>
      <c r="I215" s="116"/>
      <c r="J215" s="86"/>
      <c r="K215" s="86"/>
      <c r="L215" s="87"/>
      <c r="M215" s="88"/>
      <c r="N215" s="88"/>
      <c r="O215" s="214"/>
      <c r="P215" s="158"/>
      <c r="Q215" s="158"/>
      <c r="R215" s="214"/>
      <c r="S215" s="214"/>
      <c r="T215" s="214"/>
      <c r="U215" s="214"/>
      <c r="V215" s="214"/>
      <c r="W215" s="214"/>
      <c r="X215" s="206"/>
      <c r="Y215" s="206"/>
      <c r="Z215" s="206"/>
      <c r="AA215" s="206"/>
      <c r="AB215" s="206"/>
      <c r="AC215" s="88"/>
      <c r="AD215" s="88"/>
      <c r="AE215" s="88"/>
      <c r="AF215" s="167"/>
      <c r="AG215" s="2"/>
    </row>
    <row r="216" customFormat="false" ht="34.5" hidden="false" customHeight="true" outlineLevel="0" collapsed="false">
      <c r="A216" s="1"/>
      <c r="B216" s="54"/>
      <c r="C216" s="55"/>
      <c r="D216" s="56"/>
      <c r="E216" s="56"/>
      <c r="F216" s="57"/>
      <c r="G216" s="57"/>
      <c r="H216" s="58"/>
      <c r="I216" s="58"/>
      <c r="J216" s="59"/>
      <c r="K216" s="59"/>
      <c r="L216" s="60"/>
      <c r="M216" s="61"/>
      <c r="N216" s="61"/>
      <c r="O216" s="62"/>
      <c r="P216" s="248"/>
      <c r="Q216" s="248"/>
      <c r="R216" s="62"/>
      <c r="S216" s="62"/>
      <c r="T216" s="62"/>
      <c r="U216" s="62"/>
      <c r="V216" s="62"/>
      <c r="W216" s="62"/>
      <c r="X216" s="112"/>
      <c r="Y216" s="112"/>
      <c r="Z216" s="112"/>
      <c r="AA216" s="112"/>
      <c r="AB216" s="112"/>
      <c r="AC216" s="61"/>
      <c r="AD216" s="61"/>
      <c r="AE216" s="61"/>
      <c r="AF216" s="249"/>
      <c r="AG216" s="2"/>
    </row>
    <row r="217" customFormat="false" ht="34.5" hidden="false" customHeight="true" outlineLevel="0" collapsed="false">
      <c r="A217" s="1"/>
      <c r="B217" s="54"/>
      <c r="C217" s="55"/>
      <c r="D217" s="56"/>
      <c r="E217" s="56"/>
      <c r="F217" s="57"/>
      <c r="G217" s="57"/>
      <c r="H217" s="58"/>
      <c r="I217" s="58"/>
      <c r="J217" s="59"/>
      <c r="K217" s="59"/>
      <c r="L217" s="60"/>
      <c r="M217" s="61"/>
      <c r="N217" s="61"/>
      <c r="O217" s="62"/>
      <c r="P217" s="248"/>
      <c r="Q217" s="248"/>
      <c r="R217" s="62"/>
      <c r="S217" s="62"/>
      <c r="T217" s="62"/>
      <c r="U217" s="62"/>
      <c r="V217" s="112"/>
      <c r="W217" s="112"/>
      <c r="X217" s="112"/>
      <c r="Y217" s="112"/>
      <c r="Z217" s="112"/>
      <c r="AA217" s="112"/>
      <c r="AB217" s="112"/>
      <c r="AC217" s="61"/>
      <c r="AD217" s="61"/>
      <c r="AE217" s="61"/>
      <c r="AF217" s="249"/>
      <c r="AG217" s="2"/>
    </row>
    <row r="218" customFormat="false" ht="34.5" hidden="false" customHeight="true" outlineLevel="0" collapsed="false">
      <c r="A218" s="1"/>
      <c r="B218" s="54"/>
      <c r="C218" s="55"/>
      <c r="D218" s="56"/>
      <c r="E218" s="56"/>
      <c r="F218" s="57"/>
      <c r="G218" s="57"/>
      <c r="H218" s="58"/>
      <c r="I218" s="58"/>
      <c r="J218" s="59"/>
      <c r="K218" s="59"/>
      <c r="L218" s="60"/>
      <c r="M218" s="61"/>
      <c r="N218" s="61"/>
      <c r="O218" s="62"/>
      <c r="P218" s="248"/>
      <c r="Q218" s="248"/>
      <c r="R218" s="62"/>
      <c r="S218" s="62"/>
      <c r="T218" s="62"/>
      <c r="U218" s="62"/>
      <c r="V218" s="112"/>
      <c r="W218" s="112"/>
      <c r="X218" s="112"/>
      <c r="Y218" s="112"/>
      <c r="Z218" s="112"/>
      <c r="AA218" s="112"/>
      <c r="AB218" s="112"/>
      <c r="AC218" s="61"/>
      <c r="AD218" s="61"/>
      <c r="AE218" s="61"/>
      <c r="AF218" s="249"/>
      <c r="AG218" s="2"/>
    </row>
    <row r="219" customFormat="false" ht="34.5" hidden="false" customHeight="true" outlineLevel="0" collapsed="false">
      <c r="A219" s="1"/>
      <c r="B219" s="54"/>
      <c r="C219" s="55"/>
      <c r="D219" s="56"/>
      <c r="E219" s="56"/>
      <c r="F219" s="57"/>
      <c r="G219" s="57"/>
      <c r="H219" s="58"/>
      <c r="I219" s="58"/>
      <c r="J219" s="59"/>
      <c r="K219" s="59"/>
      <c r="L219" s="60"/>
      <c r="M219" s="61"/>
      <c r="N219" s="61"/>
      <c r="O219" s="62"/>
      <c r="P219" s="248"/>
      <c r="Q219" s="248"/>
      <c r="R219" s="62"/>
      <c r="S219" s="62"/>
      <c r="T219" s="62"/>
      <c r="U219" s="62"/>
      <c r="V219" s="62"/>
      <c r="W219" s="62"/>
      <c r="X219" s="112"/>
      <c r="Y219" s="112"/>
      <c r="Z219" s="112"/>
      <c r="AA219" s="112"/>
      <c r="AB219" s="112"/>
      <c r="AC219" s="61"/>
      <c r="AD219" s="61"/>
      <c r="AE219" s="61"/>
      <c r="AF219" s="249"/>
      <c r="AG219" s="2"/>
    </row>
    <row r="220" customFormat="false" ht="34.5" hidden="false" customHeight="true" outlineLevel="0" collapsed="false">
      <c r="A220" s="1"/>
      <c r="B220" s="54"/>
      <c r="C220" s="55"/>
      <c r="D220" s="56"/>
      <c r="E220" s="56"/>
      <c r="F220" s="57"/>
      <c r="G220" s="57"/>
      <c r="H220" s="58"/>
      <c r="I220" s="58"/>
      <c r="J220" s="59"/>
      <c r="K220" s="59"/>
      <c r="L220" s="60"/>
      <c r="M220" s="61"/>
      <c r="N220" s="61"/>
      <c r="O220" s="62"/>
      <c r="P220" s="248"/>
      <c r="Q220" s="248"/>
      <c r="R220" s="62"/>
      <c r="S220" s="62"/>
      <c r="T220" s="62"/>
      <c r="U220" s="62"/>
      <c r="V220" s="62"/>
      <c r="W220" s="62"/>
      <c r="X220" s="112"/>
      <c r="Y220" s="112"/>
      <c r="Z220" s="112"/>
      <c r="AA220" s="112"/>
      <c r="AB220" s="112"/>
      <c r="AC220" s="61"/>
      <c r="AD220" s="61"/>
      <c r="AE220" s="61"/>
      <c r="AF220" s="249"/>
      <c r="AG220" s="2"/>
    </row>
    <row r="221" customFormat="false" ht="34.5" hidden="false" customHeight="true" outlineLevel="0" collapsed="false">
      <c r="A221" s="1"/>
      <c r="B221" s="54"/>
      <c r="C221" s="55"/>
      <c r="D221" s="56"/>
      <c r="E221" s="56"/>
      <c r="F221" s="57"/>
      <c r="G221" s="57"/>
      <c r="H221" s="58"/>
      <c r="I221" s="58"/>
      <c r="J221" s="59"/>
      <c r="K221" s="59"/>
      <c r="L221" s="60"/>
      <c r="M221" s="61"/>
      <c r="N221" s="61"/>
      <c r="O221" s="62"/>
      <c r="P221" s="248"/>
      <c r="Q221" s="248"/>
      <c r="R221" s="62"/>
      <c r="S221" s="112"/>
      <c r="T221" s="62"/>
      <c r="U221" s="62"/>
      <c r="V221" s="62"/>
      <c r="W221" s="112"/>
      <c r="X221" s="112"/>
      <c r="Y221" s="112"/>
      <c r="Z221" s="112"/>
      <c r="AA221" s="112"/>
      <c r="AB221" s="112"/>
      <c r="AC221" s="61"/>
      <c r="AD221" s="61"/>
      <c r="AE221" s="61"/>
      <c r="AF221" s="249"/>
      <c r="AG221" s="2"/>
    </row>
    <row r="222" customFormat="false" ht="34.5" hidden="false" customHeight="true" outlineLevel="0" collapsed="false">
      <c r="A222" s="1"/>
      <c r="B222" s="54"/>
      <c r="C222" s="55"/>
      <c r="D222" s="56"/>
      <c r="E222" s="56"/>
      <c r="F222" s="57"/>
      <c r="G222" s="57"/>
      <c r="H222" s="58"/>
      <c r="I222" s="58"/>
      <c r="J222" s="59"/>
      <c r="K222" s="59"/>
      <c r="L222" s="60"/>
      <c r="M222" s="61"/>
      <c r="N222" s="61"/>
      <c r="O222" s="62"/>
      <c r="P222" s="248"/>
      <c r="Q222" s="248"/>
      <c r="R222" s="62"/>
      <c r="S222" s="112"/>
      <c r="T222" s="62"/>
      <c r="U222" s="62"/>
      <c r="V222" s="62"/>
      <c r="W222" s="112"/>
      <c r="X222" s="112"/>
      <c r="Y222" s="112"/>
      <c r="Z222" s="112"/>
      <c r="AA222" s="112"/>
      <c r="AB222" s="112"/>
      <c r="AC222" s="61"/>
      <c r="AD222" s="61"/>
      <c r="AE222" s="61"/>
      <c r="AF222" s="249"/>
      <c r="AG222" s="2"/>
    </row>
    <row r="223" customFormat="false" ht="34.5" hidden="false" customHeight="true" outlineLevel="0" collapsed="false">
      <c r="A223" s="1"/>
      <c r="B223" s="54"/>
      <c r="C223" s="55"/>
      <c r="D223" s="56"/>
      <c r="E223" s="56"/>
      <c r="F223" s="57"/>
      <c r="G223" s="57"/>
      <c r="H223" s="58"/>
      <c r="I223" s="58"/>
      <c r="J223" s="59"/>
      <c r="K223" s="59"/>
      <c r="L223" s="60"/>
      <c r="M223" s="61"/>
      <c r="N223" s="61"/>
      <c r="O223" s="62"/>
      <c r="P223" s="248"/>
      <c r="Q223" s="248"/>
      <c r="R223" s="62"/>
      <c r="S223" s="112"/>
      <c r="T223" s="62"/>
      <c r="U223" s="62"/>
      <c r="V223" s="62"/>
      <c r="W223" s="112"/>
      <c r="X223" s="112"/>
      <c r="Y223" s="112"/>
      <c r="Z223" s="112"/>
      <c r="AA223" s="112"/>
      <c r="AB223" s="112"/>
      <c r="AC223" s="61"/>
      <c r="AD223" s="61"/>
      <c r="AE223" s="61"/>
      <c r="AF223" s="249"/>
      <c r="AG223" s="2"/>
    </row>
    <row r="224" customFormat="false" ht="34.5" hidden="false" customHeight="true" outlineLevel="0" collapsed="false">
      <c r="A224" s="1"/>
      <c r="B224" s="54"/>
      <c r="C224" s="55"/>
      <c r="D224" s="56"/>
      <c r="E224" s="56"/>
      <c r="F224" s="57"/>
      <c r="G224" s="57"/>
      <c r="H224" s="58"/>
      <c r="I224" s="58"/>
      <c r="J224" s="59"/>
      <c r="K224" s="59"/>
      <c r="L224" s="60"/>
      <c r="M224" s="61"/>
      <c r="N224" s="61"/>
      <c r="O224" s="62"/>
      <c r="P224" s="248"/>
      <c r="Q224" s="248"/>
      <c r="R224" s="62"/>
      <c r="S224" s="62"/>
      <c r="T224" s="62"/>
      <c r="U224" s="62"/>
      <c r="V224" s="62"/>
      <c r="W224" s="112"/>
      <c r="X224" s="62"/>
      <c r="Y224" s="112"/>
      <c r="Z224" s="112"/>
      <c r="AA224" s="112"/>
      <c r="AB224" s="112"/>
      <c r="AC224" s="61"/>
      <c r="AD224" s="61"/>
      <c r="AE224" s="61"/>
      <c r="AF224" s="249"/>
      <c r="AG224" s="2"/>
    </row>
    <row r="225" customFormat="false" ht="34.5" hidden="false" customHeight="true" outlineLevel="0" collapsed="false">
      <c r="A225" s="1"/>
      <c r="B225" s="54"/>
      <c r="C225" s="55"/>
      <c r="D225" s="56"/>
      <c r="E225" s="56"/>
      <c r="F225" s="57"/>
      <c r="G225" s="57"/>
      <c r="H225" s="58"/>
      <c r="I225" s="58"/>
      <c r="J225" s="59"/>
      <c r="K225" s="59"/>
      <c r="L225" s="60"/>
      <c r="M225" s="61"/>
      <c r="N225" s="61"/>
      <c r="O225" s="62"/>
      <c r="P225" s="248"/>
      <c r="Q225" s="248"/>
      <c r="R225" s="62"/>
      <c r="S225" s="62"/>
      <c r="T225" s="62"/>
      <c r="U225" s="62"/>
      <c r="V225" s="62"/>
      <c r="W225" s="112"/>
      <c r="X225" s="62"/>
      <c r="Y225" s="112"/>
      <c r="Z225" s="112"/>
      <c r="AA225" s="112"/>
      <c r="AB225" s="112"/>
      <c r="AC225" s="61"/>
      <c r="AD225" s="61"/>
      <c r="AE225" s="61"/>
      <c r="AF225" s="249"/>
      <c r="AG225" s="2"/>
    </row>
    <row r="226" customFormat="false" ht="34.5" hidden="false" customHeight="true" outlineLevel="0" collapsed="false">
      <c r="A226" s="1"/>
      <c r="B226" s="133"/>
      <c r="C226" s="28"/>
      <c r="D226" s="143"/>
      <c r="E226" s="143"/>
      <c r="F226" s="215"/>
      <c r="G226" s="215"/>
      <c r="H226" s="216"/>
      <c r="I226" s="216"/>
      <c r="J226" s="217"/>
      <c r="K226" s="217"/>
      <c r="L226" s="140"/>
      <c r="M226" s="218"/>
      <c r="N226" s="218"/>
      <c r="O226" s="142"/>
      <c r="P226" s="169"/>
      <c r="Q226" s="169"/>
      <c r="R226" s="142"/>
      <c r="S226" s="142"/>
      <c r="T226" s="142"/>
      <c r="U226" s="142"/>
      <c r="V226" s="142"/>
      <c r="W226" s="142"/>
      <c r="X226" s="142"/>
      <c r="Y226" s="220"/>
      <c r="Z226" s="220"/>
      <c r="AA226" s="220"/>
      <c r="AB226" s="220"/>
      <c r="AC226" s="218"/>
      <c r="AD226" s="218"/>
      <c r="AE226" s="218"/>
      <c r="AF226" s="178"/>
      <c r="AG226" s="2"/>
    </row>
    <row r="227" customFormat="false" ht="34.5" hidden="false" customHeight="true" outlineLevel="0" collapsed="false">
      <c r="A227" s="1"/>
      <c r="B227" s="42"/>
      <c r="C227" s="25"/>
      <c r="D227" s="43"/>
      <c r="E227" s="43"/>
      <c r="F227" s="250"/>
      <c r="G227" s="250"/>
      <c r="H227" s="251"/>
      <c r="I227" s="251"/>
      <c r="J227" s="46"/>
      <c r="K227" s="46"/>
      <c r="L227" s="47"/>
      <c r="M227" s="48"/>
      <c r="N227" s="48"/>
      <c r="O227" s="49"/>
      <c r="P227" s="43"/>
      <c r="Q227" s="43"/>
      <c r="R227" s="50"/>
      <c r="S227" s="252"/>
      <c r="T227" s="43"/>
      <c r="U227" s="43"/>
      <c r="V227" s="43"/>
      <c r="W227" s="43"/>
      <c r="X227" s="131"/>
      <c r="Y227" s="131"/>
      <c r="Z227" s="131"/>
      <c r="AA227" s="131"/>
      <c r="AB227" s="43"/>
      <c r="AC227" s="43"/>
      <c r="AD227" s="253"/>
      <c r="AE227" s="52"/>
      <c r="AF227" s="151"/>
      <c r="AG227" s="2"/>
    </row>
    <row r="228" customFormat="false" ht="34.5" hidden="false" customHeight="true" outlineLevel="0" collapsed="false">
      <c r="A228" s="1"/>
      <c r="B228" s="54"/>
      <c r="C228" s="55"/>
      <c r="D228" s="56"/>
      <c r="E228" s="56"/>
      <c r="F228" s="254"/>
      <c r="G228" s="254"/>
      <c r="H228" s="255"/>
      <c r="I228" s="255"/>
      <c r="J228" s="59"/>
      <c r="K228" s="59"/>
      <c r="L228" s="60"/>
      <c r="M228" s="61"/>
      <c r="N228" s="61"/>
      <c r="O228" s="62"/>
      <c r="P228" s="56"/>
      <c r="Q228" s="56"/>
      <c r="R228" s="63"/>
      <c r="S228" s="99"/>
      <c r="T228" s="56"/>
      <c r="U228" s="56"/>
      <c r="V228" s="56"/>
      <c r="W228" s="56"/>
      <c r="X228" s="112"/>
      <c r="Y228" s="112"/>
      <c r="Z228" s="112"/>
      <c r="AA228" s="112"/>
      <c r="AB228" s="56"/>
      <c r="AC228" s="56"/>
      <c r="AD228" s="117"/>
      <c r="AE228" s="65"/>
      <c r="AF228" s="121"/>
      <c r="AG228" s="2"/>
    </row>
    <row r="229" customFormat="false" ht="34.5" hidden="false" customHeight="true" outlineLevel="0" collapsed="false">
      <c r="A229" s="1"/>
      <c r="B229" s="54"/>
      <c r="C229" s="55"/>
      <c r="D229" s="56"/>
      <c r="E229" s="56"/>
      <c r="F229" s="254"/>
      <c r="G229" s="254"/>
      <c r="H229" s="255"/>
      <c r="I229" s="255"/>
      <c r="J229" s="59"/>
      <c r="K229" s="59"/>
      <c r="L229" s="60"/>
      <c r="M229" s="61"/>
      <c r="N229" s="61"/>
      <c r="O229" s="62"/>
      <c r="P229" s="56"/>
      <c r="Q229" s="56"/>
      <c r="R229" s="63"/>
      <c r="S229" s="99"/>
      <c r="T229" s="56"/>
      <c r="U229" s="112"/>
      <c r="V229" s="112"/>
      <c r="W229" s="112"/>
      <c r="X229" s="112"/>
      <c r="Y229" s="112"/>
      <c r="Z229" s="112"/>
      <c r="AA229" s="112"/>
      <c r="AB229" s="112"/>
      <c r="AC229" s="56"/>
      <c r="AD229" s="112"/>
      <c r="AE229" s="234"/>
      <c r="AF229" s="256"/>
      <c r="AG229" s="2"/>
    </row>
    <row r="230" customFormat="false" ht="34.5" hidden="false" customHeight="true" outlineLevel="0" collapsed="false">
      <c r="A230" s="1"/>
      <c r="B230" s="54"/>
      <c r="C230" s="55"/>
      <c r="D230" s="56"/>
      <c r="E230" s="56"/>
      <c r="F230" s="254"/>
      <c r="G230" s="254"/>
      <c r="H230" s="255"/>
      <c r="I230" s="255"/>
      <c r="J230" s="59"/>
      <c r="K230" s="59"/>
      <c r="L230" s="60"/>
      <c r="M230" s="61"/>
      <c r="N230" s="61"/>
      <c r="O230" s="62"/>
      <c r="P230" s="56"/>
      <c r="Q230" s="56"/>
      <c r="R230" s="63"/>
      <c r="S230" s="99"/>
      <c r="T230" s="56"/>
      <c r="U230" s="112"/>
      <c r="V230" s="112"/>
      <c r="W230" s="112"/>
      <c r="X230" s="112"/>
      <c r="Y230" s="112"/>
      <c r="Z230" s="112"/>
      <c r="AA230" s="112"/>
      <c r="AB230" s="112"/>
      <c r="AC230" s="56"/>
      <c r="AD230" s="112"/>
      <c r="AE230" s="56"/>
      <c r="AF230" s="256"/>
      <c r="AG230" s="2"/>
    </row>
    <row r="231" customFormat="false" ht="34.5" hidden="false" customHeight="true" outlineLevel="0" collapsed="false">
      <c r="A231" s="1"/>
      <c r="B231" s="54"/>
      <c r="C231" s="55"/>
      <c r="D231" s="56"/>
      <c r="E231" s="98"/>
      <c r="F231" s="254"/>
      <c r="G231" s="254"/>
      <c r="H231" s="255"/>
      <c r="I231" s="255"/>
      <c r="J231" s="59"/>
      <c r="K231" s="59"/>
      <c r="L231" s="60"/>
      <c r="M231" s="61"/>
      <c r="N231" s="61"/>
      <c r="O231" s="62"/>
      <c r="P231" s="56"/>
      <c r="Q231" s="56"/>
      <c r="R231" s="257"/>
      <c r="S231" s="99"/>
      <c r="T231" s="56"/>
      <c r="U231" s="112"/>
      <c r="V231" s="112"/>
      <c r="W231" s="112"/>
      <c r="X231" s="112"/>
      <c r="Y231" s="112"/>
      <c r="Z231" s="112"/>
      <c r="AA231" s="112"/>
      <c r="AB231" s="112"/>
      <c r="AC231" s="56"/>
      <c r="AD231" s="64"/>
      <c r="AE231" s="258"/>
      <c r="AF231" s="121"/>
      <c r="AG231" s="2"/>
    </row>
    <row r="232" customFormat="false" ht="34.5" hidden="false" customHeight="true" outlineLevel="0" collapsed="false">
      <c r="A232" s="1"/>
      <c r="B232" s="54"/>
      <c r="C232" s="55"/>
      <c r="D232" s="56"/>
      <c r="E232" s="98"/>
      <c r="F232" s="254"/>
      <c r="G232" s="254"/>
      <c r="H232" s="255"/>
      <c r="I232" s="255"/>
      <c r="J232" s="59"/>
      <c r="K232" s="59"/>
      <c r="L232" s="60"/>
      <c r="M232" s="61"/>
      <c r="N232" s="61"/>
      <c r="O232" s="62"/>
      <c r="P232" s="56"/>
      <c r="Q232" s="56"/>
      <c r="R232" s="257"/>
      <c r="S232" s="99"/>
      <c r="T232" s="56"/>
      <c r="U232" s="112"/>
      <c r="V232" s="112"/>
      <c r="W232" s="112"/>
      <c r="X232" s="112"/>
      <c r="Y232" s="112"/>
      <c r="Z232" s="112"/>
      <c r="AA232" s="112"/>
      <c r="AB232" s="112"/>
      <c r="AC232" s="56"/>
      <c r="AD232" s="64"/>
      <c r="AE232" s="258"/>
      <c r="AF232" s="121"/>
      <c r="AG232" s="2"/>
    </row>
    <row r="233" customFormat="false" ht="34.5" hidden="false" customHeight="true" outlineLevel="0" collapsed="false">
      <c r="A233" s="1"/>
      <c r="B233" s="54"/>
      <c r="C233" s="55"/>
      <c r="D233" s="56"/>
      <c r="E233" s="56"/>
      <c r="F233" s="125"/>
      <c r="G233" s="125"/>
      <c r="H233" s="126"/>
      <c r="I233" s="126"/>
      <c r="J233" s="125"/>
      <c r="K233" s="59"/>
      <c r="L233" s="60"/>
      <c r="M233" s="61"/>
      <c r="N233" s="61"/>
      <c r="O233" s="62"/>
      <c r="P233" s="56"/>
      <c r="Q233" s="56"/>
      <c r="R233" s="63"/>
      <c r="S233" s="63"/>
      <c r="T233" s="99"/>
      <c r="U233" s="99"/>
      <c r="V233" s="99"/>
      <c r="W233" s="99"/>
      <c r="X233" s="99"/>
      <c r="Y233" s="99"/>
      <c r="Z233" s="112"/>
      <c r="AA233" s="112"/>
      <c r="AB233" s="112"/>
      <c r="AC233" s="61"/>
      <c r="AD233" s="61"/>
      <c r="AE233" s="61"/>
      <c r="AF233" s="101"/>
      <c r="AG233" s="2"/>
    </row>
    <row r="234" customFormat="false" ht="34.5" hidden="false" customHeight="true" outlineLevel="0" collapsed="false">
      <c r="A234" s="1"/>
      <c r="B234" s="54"/>
      <c r="C234" s="55"/>
      <c r="D234" s="56"/>
      <c r="E234" s="56"/>
      <c r="F234" s="125"/>
      <c r="G234" s="125"/>
      <c r="H234" s="126"/>
      <c r="I234" s="126"/>
      <c r="J234" s="125"/>
      <c r="K234" s="59"/>
      <c r="L234" s="60"/>
      <c r="M234" s="61"/>
      <c r="N234" s="61"/>
      <c r="O234" s="62"/>
      <c r="P234" s="56"/>
      <c r="Q234" s="56"/>
      <c r="R234" s="63"/>
      <c r="S234" s="99"/>
      <c r="T234" s="63"/>
      <c r="U234" s="99"/>
      <c r="V234" s="99"/>
      <c r="W234" s="99"/>
      <c r="X234" s="99"/>
      <c r="Y234" s="99"/>
      <c r="Z234" s="112"/>
      <c r="AA234" s="112"/>
      <c r="AB234" s="112"/>
      <c r="AC234" s="61"/>
      <c r="AD234" s="190"/>
      <c r="AE234" s="190"/>
      <c r="AF234" s="101"/>
      <c r="AG234" s="2"/>
    </row>
    <row r="235" customFormat="false" ht="34.5" hidden="false" customHeight="true" outlineLevel="0" collapsed="false">
      <c r="A235" s="1"/>
      <c r="B235" s="54"/>
      <c r="C235" s="242"/>
      <c r="D235" s="98"/>
      <c r="E235" s="98"/>
      <c r="F235" s="125"/>
      <c r="G235" s="125"/>
      <c r="H235" s="126"/>
      <c r="I235" s="126"/>
      <c r="J235" s="125"/>
      <c r="K235" s="59"/>
      <c r="L235" s="60"/>
      <c r="M235" s="61"/>
      <c r="N235" s="61"/>
      <c r="O235" s="62"/>
      <c r="P235" s="56"/>
      <c r="Q235" s="56"/>
      <c r="R235" s="99"/>
      <c r="S235" s="99"/>
      <c r="T235" s="99"/>
      <c r="U235" s="99"/>
      <c r="V235" s="99"/>
      <c r="W235" s="99"/>
      <c r="X235" s="99"/>
      <c r="Y235" s="99"/>
      <c r="Z235" s="186"/>
      <c r="AA235" s="186"/>
      <c r="AB235" s="186"/>
      <c r="AC235" s="190"/>
      <c r="AD235" s="190"/>
      <c r="AE235" s="190"/>
      <c r="AF235" s="191"/>
      <c r="AG235" s="2"/>
    </row>
    <row r="236" customFormat="false" ht="34.5" hidden="false" customHeight="true" outlineLevel="0" collapsed="false">
      <c r="A236" s="1"/>
      <c r="B236" s="54"/>
      <c r="C236" s="242"/>
      <c r="D236" s="98"/>
      <c r="E236" s="98"/>
      <c r="F236" s="125"/>
      <c r="G236" s="125"/>
      <c r="H236" s="126"/>
      <c r="I236" s="126"/>
      <c r="J236" s="125"/>
      <c r="K236" s="59"/>
      <c r="L236" s="60"/>
      <c r="M236" s="61"/>
      <c r="N236" s="61"/>
      <c r="O236" s="62"/>
      <c r="P236" s="56"/>
      <c r="Q236" s="56"/>
      <c r="R236" s="99"/>
      <c r="S236" s="99"/>
      <c r="T236" s="99"/>
      <c r="U236" s="99"/>
      <c r="V236" s="99"/>
      <c r="W236" s="99"/>
      <c r="X236" s="99"/>
      <c r="Y236" s="99"/>
      <c r="Z236" s="186"/>
      <c r="AA236" s="186"/>
      <c r="AB236" s="186"/>
      <c r="AC236" s="190"/>
      <c r="AD236" s="190"/>
      <c r="AE236" s="190"/>
      <c r="AF236" s="191"/>
      <c r="AG236" s="2"/>
    </row>
    <row r="237" customFormat="false" ht="34.5" hidden="false" customHeight="true" outlineLevel="0" collapsed="false">
      <c r="A237" s="1"/>
      <c r="B237" s="54"/>
      <c r="C237" s="242"/>
      <c r="D237" s="98"/>
      <c r="E237" s="98"/>
      <c r="F237" s="125"/>
      <c r="G237" s="125"/>
      <c r="H237" s="126"/>
      <c r="I237" s="126"/>
      <c r="J237" s="125"/>
      <c r="K237" s="59"/>
      <c r="L237" s="60"/>
      <c r="M237" s="61"/>
      <c r="N237" s="61"/>
      <c r="O237" s="62"/>
      <c r="P237" s="56"/>
      <c r="Q237" s="56"/>
      <c r="R237" s="99"/>
      <c r="S237" s="99"/>
      <c r="T237" s="99"/>
      <c r="U237" s="99"/>
      <c r="V237" s="99"/>
      <c r="W237" s="99"/>
      <c r="X237" s="99"/>
      <c r="Y237" s="99"/>
      <c r="Z237" s="186"/>
      <c r="AA237" s="186"/>
      <c r="AB237" s="186"/>
      <c r="AC237" s="190"/>
      <c r="AD237" s="190"/>
      <c r="AE237" s="190"/>
      <c r="AF237" s="191"/>
      <c r="AG237" s="2"/>
    </row>
    <row r="238" customFormat="false" ht="34.5" hidden="false" customHeight="true" outlineLevel="0" collapsed="false">
      <c r="A238" s="1"/>
      <c r="B238" s="54"/>
      <c r="C238" s="55"/>
      <c r="D238" s="56"/>
      <c r="E238" s="56"/>
      <c r="F238" s="125"/>
      <c r="G238" s="125"/>
      <c r="H238" s="126"/>
      <c r="I238" s="126"/>
      <c r="J238" s="125"/>
      <c r="K238" s="59"/>
      <c r="L238" s="60"/>
      <c r="M238" s="61"/>
      <c r="N238" s="61"/>
      <c r="O238" s="62"/>
      <c r="P238" s="56"/>
      <c r="Q238" s="56"/>
      <c r="R238" s="63"/>
      <c r="S238" s="63"/>
      <c r="T238" s="99"/>
      <c r="U238" s="99"/>
      <c r="V238" s="99"/>
      <c r="W238" s="99"/>
      <c r="X238" s="99"/>
      <c r="Y238" s="99"/>
      <c r="Z238" s="112"/>
      <c r="AA238" s="112"/>
      <c r="AB238" s="112"/>
      <c r="AC238" s="190"/>
      <c r="AD238" s="97"/>
      <c r="AE238" s="259"/>
      <c r="AF238" s="101"/>
      <c r="AG238" s="2"/>
    </row>
    <row r="239" customFormat="false" ht="34.5" hidden="false" customHeight="true" outlineLevel="0" collapsed="false">
      <c r="A239" s="1"/>
      <c r="B239" s="54"/>
      <c r="C239" s="55"/>
      <c r="D239" s="56"/>
      <c r="E239" s="56"/>
      <c r="F239" s="125"/>
      <c r="G239" s="125"/>
      <c r="H239" s="126"/>
      <c r="I239" s="126"/>
      <c r="J239" s="125"/>
      <c r="K239" s="59"/>
      <c r="L239" s="60"/>
      <c r="M239" s="61"/>
      <c r="N239" s="61"/>
      <c r="O239" s="62"/>
      <c r="P239" s="56"/>
      <c r="Q239" s="56"/>
      <c r="R239" s="63"/>
      <c r="S239" s="63"/>
      <c r="T239" s="63"/>
      <c r="U239" s="99"/>
      <c r="V239" s="99"/>
      <c r="W239" s="99"/>
      <c r="X239" s="99"/>
      <c r="Y239" s="99"/>
      <c r="Z239" s="112"/>
      <c r="AA239" s="112"/>
      <c r="AB239" s="112"/>
      <c r="AC239" s="190"/>
      <c r="AD239" s="97"/>
      <c r="AE239" s="259"/>
      <c r="AF239" s="101"/>
      <c r="AG239" s="2"/>
    </row>
    <row r="240" customFormat="false" ht="34.5" hidden="false" customHeight="true" outlineLevel="0" collapsed="false">
      <c r="A240" s="1"/>
      <c r="B240" s="54"/>
      <c r="C240" s="55"/>
      <c r="D240" s="56"/>
      <c r="E240" s="56"/>
      <c r="F240" s="125"/>
      <c r="G240" s="125"/>
      <c r="H240" s="126"/>
      <c r="I240" s="126"/>
      <c r="J240" s="125"/>
      <c r="K240" s="59"/>
      <c r="L240" s="60"/>
      <c r="M240" s="61"/>
      <c r="N240" s="61"/>
      <c r="O240" s="62"/>
      <c r="P240" s="56"/>
      <c r="Q240" s="56"/>
      <c r="R240" s="63"/>
      <c r="S240" s="63"/>
      <c r="T240" s="63"/>
      <c r="U240" s="99"/>
      <c r="V240" s="99"/>
      <c r="W240" s="99"/>
      <c r="X240" s="99"/>
      <c r="Y240" s="99"/>
      <c r="Z240" s="112"/>
      <c r="AA240" s="112"/>
      <c r="AB240" s="112"/>
      <c r="AC240" s="190"/>
      <c r="AD240" s="190"/>
      <c r="AE240" s="259"/>
      <c r="AF240" s="101"/>
      <c r="AG240" s="2"/>
    </row>
    <row r="241" customFormat="false" ht="34.5" hidden="false" customHeight="true" outlineLevel="0" collapsed="false">
      <c r="A241" s="1"/>
      <c r="B241" s="54"/>
      <c r="C241" s="242"/>
      <c r="D241" s="98"/>
      <c r="E241" s="98"/>
      <c r="F241" s="125"/>
      <c r="G241" s="125"/>
      <c r="H241" s="126"/>
      <c r="I241" s="126"/>
      <c r="J241" s="125"/>
      <c r="K241" s="59"/>
      <c r="L241" s="60"/>
      <c r="M241" s="61"/>
      <c r="N241" s="61"/>
      <c r="O241" s="62"/>
      <c r="P241" s="56"/>
      <c r="Q241" s="56"/>
      <c r="R241" s="99"/>
      <c r="S241" s="99"/>
      <c r="T241" s="99"/>
      <c r="U241" s="99"/>
      <c r="V241" s="99"/>
      <c r="W241" s="99"/>
      <c r="X241" s="99"/>
      <c r="Y241" s="99"/>
      <c r="Z241" s="186"/>
      <c r="AA241" s="186"/>
      <c r="AB241" s="186"/>
      <c r="AC241" s="190"/>
      <c r="AD241" s="97"/>
      <c r="AE241" s="259"/>
      <c r="AF241" s="191"/>
      <c r="AG241" s="2"/>
    </row>
    <row r="242" customFormat="false" ht="34.5" hidden="false" customHeight="true" outlineLevel="0" collapsed="false">
      <c r="A242" s="1"/>
      <c r="B242" s="54"/>
      <c r="C242" s="242"/>
      <c r="D242" s="98"/>
      <c r="E242" s="98"/>
      <c r="F242" s="125"/>
      <c r="G242" s="125"/>
      <c r="H242" s="126"/>
      <c r="I242" s="126"/>
      <c r="J242" s="125"/>
      <c r="K242" s="59"/>
      <c r="L242" s="60"/>
      <c r="M242" s="61"/>
      <c r="N242" s="61"/>
      <c r="O242" s="62"/>
      <c r="P242" s="56"/>
      <c r="Q242" s="56"/>
      <c r="R242" s="99"/>
      <c r="S242" s="99"/>
      <c r="T242" s="99"/>
      <c r="U242" s="99"/>
      <c r="V242" s="99"/>
      <c r="W242" s="99"/>
      <c r="X242" s="99"/>
      <c r="Y242" s="99"/>
      <c r="Z242" s="186"/>
      <c r="AA242" s="186"/>
      <c r="AB242" s="186"/>
      <c r="AC242" s="190"/>
      <c r="AD242" s="190"/>
      <c r="AE242" s="259"/>
      <c r="AF242" s="191"/>
      <c r="AG242" s="2"/>
    </row>
    <row r="243" customFormat="false" ht="34.5" hidden="false" customHeight="true" outlineLevel="0" collapsed="false">
      <c r="A243" s="1"/>
      <c r="B243" s="54"/>
      <c r="C243" s="55"/>
      <c r="D243" s="56"/>
      <c r="E243" s="56"/>
      <c r="F243" s="125"/>
      <c r="G243" s="125"/>
      <c r="H243" s="126"/>
      <c r="I243" s="126"/>
      <c r="J243" s="125"/>
      <c r="K243" s="59"/>
      <c r="L243" s="60"/>
      <c r="M243" s="61"/>
      <c r="N243" s="61"/>
      <c r="O243" s="62"/>
      <c r="P243" s="56"/>
      <c r="Q243" s="56"/>
      <c r="R243" s="63"/>
      <c r="S243" s="63"/>
      <c r="T243" s="63"/>
      <c r="U243" s="99"/>
      <c r="V243" s="99"/>
      <c r="W243" s="99"/>
      <c r="X243" s="99"/>
      <c r="Y243" s="99"/>
      <c r="Z243" s="112"/>
      <c r="AA243" s="112"/>
      <c r="AB243" s="112"/>
      <c r="AC243" s="190"/>
      <c r="AD243" s="97"/>
      <c r="AE243" s="190"/>
      <c r="AF243" s="101"/>
      <c r="AG243" s="2"/>
    </row>
    <row r="244" customFormat="false" ht="34.5" hidden="false" customHeight="true" outlineLevel="0" collapsed="false">
      <c r="A244" s="1"/>
      <c r="B244" s="54"/>
      <c r="C244" s="55"/>
      <c r="D244" s="56"/>
      <c r="E244" s="56"/>
      <c r="F244" s="125"/>
      <c r="G244" s="125"/>
      <c r="H244" s="126"/>
      <c r="I244" s="126"/>
      <c r="J244" s="125"/>
      <c r="K244" s="59"/>
      <c r="L244" s="60"/>
      <c r="M244" s="61"/>
      <c r="N244" s="61"/>
      <c r="O244" s="62"/>
      <c r="P244" s="56"/>
      <c r="Q244" s="56"/>
      <c r="R244" s="63"/>
      <c r="S244" s="63"/>
      <c r="T244" s="63"/>
      <c r="U244" s="99"/>
      <c r="V244" s="99"/>
      <c r="W244" s="99"/>
      <c r="X244" s="99"/>
      <c r="Y244" s="99"/>
      <c r="Z244" s="112"/>
      <c r="AA244" s="112"/>
      <c r="AB244" s="112"/>
      <c r="AC244" s="190"/>
      <c r="AD244" s="97"/>
      <c r="AE244" s="259"/>
      <c r="AF244" s="101"/>
      <c r="AG244" s="2"/>
    </row>
    <row r="245" customFormat="false" ht="34.5" hidden="false" customHeight="true" outlineLevel="0" collapsed="false">
      <c r="A245" s="1"/>
      <c r="B245" s="54"/>
      <c r="C245" s="55"/>
      <c r="D245" s="56"/>
      <c r="E245" s="56"/>
      <c r="F245" s="125"/>
      <c r="G245" s="125"/>
      <c r="H245" s="126"/>
      <c r="I245" s="126"/>
      <c r="J245" s="125"/>
      <c r="K245" s="59"/>
      <c r="L245" s="60"/>
      <c r="M245" s="61"/>
      <c r="N245" s="61"/>
      <c r="O245" s="62"/>
      <c r="P245" s="56"/>
      <c r="Q245" s="56"/>
      <c r="R245" s="63"/>
      <c r="S245" s="63"/>
      <c r="T245" s="63"/>
      <c r="U245" s="99"/>
      <c r="V245" s="99"/>
      <c r="W245" s="99"/>
      <c r="X245" s="99"/>
      <c r="Y245" s="99"/>
      <c r="Z245" s="112"/>
      <c r="AA245" s="112"/>
      <c r="AB245" s="112"/>
      <c r="AC245" s="190"/>
      <c r="AD245" s="97"/>
      <c r="AE245" s="190"/>
      <c r="AF245" s="101"/>
      <c r="AG245" s="2"/>
    </row>
    <row r="246" customFormat="false" ht="34.5" hidden="false" customHeight="true" outlineLevel="0" collapsed="false">
      <c r="A246" s="1"/>
      <c r="B246" s="54"/>
      <c r="C246" s="55"/>
      <c r="D246" s="56"/>
      <c r="E246" s="56"/>
      <c r="F246" s="125"/>
      <c r="G246" s="125"/>
      <c r="H246" s="126"/>
      <c r="I246" s="126"/>
      <c r="J246" s="125"/>
      <c r="K246" s="59"/>
      <c r="L246" s="60"/>
      <c r="M246" s="61"/>
      <c r="N246" s="61"/>
      <c r="O246" s="62"/>
      <c r="P246" s="56"/>
      <c r="Q246" s="56"/>
      <c r="R246" s="63"/>
      <c r="S246" s="63"/>
      <c r="T246" s="63"/>
      <c r="U246" s="99"/>
      <c r="V246" s="99"/>
      <c r="W246" s="99"/>
      <c r="X246" s="99"/>
      <c r="Y246" s="99"/>
      <c r="Z246" s="112"/>
      <c r="AA246" s="112"/>
      <c r="AB246" s="112"/>
      <c r="AC246" s="61"/>
      <c r="AD246" s="62"/>
      <c r="AE246" s="258"/>
      <c r="AF246" s="101"/>
      <c r="AG246" s="2"/>
    </row>
    <row r="247" customFormat="false" ht="34.5" hidden="false" customHeight="true" outlineLevel="0" collapsed="false">
      <c r="A247" s="1"/>
      <c r="B247" s="54"/>
      <c r="C247" s="55"/>
      <c r="D247" s="56"/>
      <c r="E247" s="56"/>
      <c r="F247" s="125"/>
      <c r="G247" s="125"/>
      <c r="H247" s="126"/>
      <c r="I247" s="126"/>
      <c r="J247" s="125"/>
      <c r="K247" s="59"/>
      <c r="L247" s="60"/>
      <c r="M247" s="61"/>
      <c r="N247" s="61"/>
      <c r="O247" s="62"/>
      <c r="P247" s="56"/>
      <c r="Q247" s="56"/>
      <c r="R247" s="63"/>
      <c r="S247" s="63"/>
      <c r="T247" s="63"/>
      <c r="U247" s="99"/>
      <c r="V247" s="99"/>
      <c r="W247" s="99"/>
      <c r="X247" s="99"/>
      <c r="Y247" s="99"/>
      <c r="Z247" s="112"/>
      <c r="AA247" s="112"/>
      <c r="AB247" s="112"/>
      <c r="AC247" s="190"/>
      <c r="AD247" s="97"/>
      <c r="AE247" s="259"/>
      <c r="AF247" s="101"/>
      <c r="AG247" s="2"/>
    </row>
    <row r="248" customFormat="false" ht="34.5" hidden="false" customHeight="true" outlineLevel="0" collapsed="false">
      <c r="A248" s="1"/>
      <c r="B248" s="54"/>
      <c r="C248" s="260"/>
      <c r="D248" s="62"/>
      <c r="E248" s="196"/>
      <c r="F248" s="125"/>
      <c r="G248" s="125"/>
      <c r="H248" s="126"/>
      <c r="I248" s="126"/>
      <c r="J248" s="125"/>
      <c r="K248" s="261"/>
      <c r="L248" s="60"/>
      <c r="M248" s="62"/>
      <c r="N248" s="61"/>
      <c r="O248" s="62"/>
      <c r="P248" s="56"/>
      <c r="Q248" s="56"/>
      <c r="R248" s="63"/>
      <c r="S248" s="99"/>
      <c r="T248" s="63"/>
      <c r="U248" s="99"/>
      <c r="V248" s="99"/>
      <c r="W248" s="99"/>
      <c r="X248" s="99"/>
      <c r="Y248" s="99"/>
      <c r="Z248" s="112"/>
      <c r="AA248" s="112"/>
      <c r="AB248" s="112"/>
      <c r="AC248" s="83"/>
      <c r="AD248" s="92"/>
      <c r="AE248" s="83"/>
      <c r="AF248" s="101"/>
      <c r="AG248" s="2"/>
    </row>
    <row r="249" customFormat="false" ht="34.5" hidden="false" customHeight="true" outlineLevel="0" collapsed="false">
      <c r="A249" s="1"/>
      <c r="B249" s="54"/>
      <c r="C249" s="242"/>
      <c r="D249" s="98"/>
      <c r="E249" s="98"/>
      <c r="F249" s="254"/>
      <c r="G249" s="254"/>
      <c r="H249" s="255"/>
      <c r="I249" s="255"/>
      <c r="J249" s="125"/>
      <c r="K249" s="59"/>
      <c r="L249" s="60"/>
      <c r="M249" s="61"/>
      <c r="N249" s="61"/>
      <c r="O249" s="62"/>
      <c r="P249" s="56"/>
      <c r="Q249" s="56"/>
      <c r="R249" s="99"/>
      <c r="S249" s="99"/>
      <c r="T249" s="99"/>
      <c r="U249" s="99"/>
      <c r="V249" s="99"/>
      <c r="W249" s="99"/>
      <c r="X249" s="99"/>
      <c r="Y249" s="99"/>
      <c r="Z249" s="186"/>
      <c r="AA249" s="186"/>
      <c r="AB249" s="186"/>
      <c r="AC249" s="83"/>
      <c r="AD249" s="92"/>
      <c r="AE249" s="83"/>
      <c r="AF249" s="191"/>
      <c r="AG249" s="2"/>
    </row>
    <row r="250" customFormat="false" ht="34.5" hidden="false" customHeight="true" outlineLevel="0" collapsed="false">
      <c r="A250" s="1"/>
      <c r="B250" s="54"/>
      <c r="C250" s="55"/>
      <c r="D250" s="56"/>
      <c r="E250" s="56"/>
      <c r="F250" s="125"/>
      <c r="G250" s="125"/>
      <c r="H250" s="126"/>
      <c r="I250" s="126"/>
      <c r="J250" s="125"/>
      <c r="K250" s="59"/>
      <c r="L250" s="60"/>
      <c r="M250" s="61"/>
      <c r="N250" s="61"/>
      <c r="O250" s="62"/>
      <c r="P250" s="56"/>
      <c r="Q250" s="56"/>
      <c r="R250" s="63"/>
      <c r="S250" s="63"/>
      <c r="T250" s="63"/>
      <c r="U250" s="99"/>
      <c r="V250" s="186"/>
      <c r="W250" s="186"/>
      <c r="X250" s="186"/>
      <c r="Y250" s="186"/>
      <c r="Z250" s="112"/>
      <c r="AA250" s="112"/>
      <c r="AB250" s="112"/>
      <c r="AC250" s="61"/>
      <c r="AD250" s="56"/>
      <c r="AE250" s="262"/>
      <c r="AF250" s="101"/>
      <c r="AG250" s="2"/>
    </row>
    <row r="251" customFormat="false" ht="34.5" hidden="false" customHeight="true" outlineLevel="0" collapsed="false">
      <c r="A251" s="1"/>
      <c r="B251" s="54"/>
      <c r="C251" s="55"/>
      <c r="D251" s="56"/>
      <c r="E251" s="56"/>
      <c r="F251" s="125"/>
      <c r="G251" s="125"/>
      <c r="H251" s="126"/>
      <c r="I251" s="126"/>
      <c r="J251" s="125"/>
      <c r="K251" s="59"/>
      <c r="L251" s="60"/>
      <c r="M251" s="61"/>
      <c r="N251" s="61"/>
      <c r="O251" s="62"/>
      <c r="P251" s="56"/>
      <c r="Q251" s="56"/>
      <c r="R251" s="63"/>
      <c r="S251" s="63"/>
      <c r="T251" s="63"/>
      <c r="U251" s="99"/>
      <c r="V251" s="186"/>
      <c r="W251" s="99"/>
      <c r="X251" s="186"/>
      <c r="Y251" s="186"/>
      <c r="Z251" s="112"/>
      <c r="AA251" s="112"/>
      <c r="AB251" s="112"/>
      <c r="AC251" s="61"/>
      <c r="AD251" s="56"/>
      <c r="AE251" s="65"/>
      <c r="AF251" s="101"/>
      <c r="AG251" s="2"/>
    </row>
    <row r="252" customFormat="false" ht="34.5" hidden="false" customHeight="true" outlineLevel="0" collapsed="false">
      <c r="A252" s="1"/>
      <c r="B252" s="54"/>
      <c r="C252" s="55"/>
      <c r="D252" s="56"/>
      <c r="E252" s="56"/>
      <c r="F252" s="125"/>
      <c r="G252" s="125"/>
      <c r="H252" s="126"/>
      <c r="I252" s="126"/>
      <c r="J252" s="125"/>
      <c r="K252" s="59"/>
      <c r="L252" s="60"/>
      <c r="M252" s="61"/>
      <c r="N252" s="61"/>
      <c r="O252" s="62"/>
      <c r="P252" s="56"/>
      <c r="Q252" s="56"/>
      <c r="R252" s="63"/>
      <c r="S252" s="63"/>
      <c r="T252" s="63"/>
      <c r="U252" s="99"/>
      <c r="V252" s="186"/>
      <c r="W252" s="186"/>
      <c r="X252" s="186"/>
      <c r="Y252" s="186"/>
      <c r="Z252" s="112"/>
      <c r="AA252" s="112"/>
      <c r="AB252" s="112"/>
      <c r="AC252" s="56"/>
      <c r="AD252" s="117"/>
      <c r="AE252" s="65"/>
      <c r="AF252" s="121"/>
      <c r="AG252" s="2"/>
    </row>
    <row r="253" customFormat="false" ht="34.5" hidden="false" customHeight="true" outlineLevel="0" collapsed="false">
      <c r="A253" s="1"/>
      <c r="B253" s="54"/>
      <c r="C253" s="55"/>
      <c r="D253" s="56"/>
      <c r="E253" s="56"/>
      <c r="F253" s="125"/>
      <c r="G253" s="125"/>
      <c r="H253" s="126"/>
      <c r="I253" s="126"/>
      <c r="J253" s="125"/>
      <c r="K253" s="59"/>
      <c r="L253" s="60"/>
      <c r="M253" s="61"/>
      <c r="N253" s="61"/>
      <c r="O253" s="62"/>
      <c r="P253" s="56"/>
      <c r="Q253" s="56"/>
      <c r="R253" s="63"/>
      <c r="S253" s="99"/>
      <c r="T253" s="99"/>
      <c r="U253" s="99"/>
      <c r="V253" s="99"/>
      <c r="W253" s="99"/>
      <c r="X253" s="99"/>
      <c r="Y253" s="99"/>
      <c r="Z253" s="112"/>
      <c r="AA253" s="112"/>
      <c r="AB253" s="112"/>
      <c r="AC253" s="190"/>
      <c r="AD253" s="263"/>
      <c r="AE253" s="259"/>
      <c r="AF253" s="264"/>
      <c r="AG253" s="2"/>
    </row>
    <row r="254" customFormat="false" ht="34.5" hidden="false" customHeight="true" outlineLevel="0" collapsed="false">
      <c r="A254" s="1"/>
      <c r="B254" s="54"/>
      <c r="C254" s="55"/>
      <c r="D254" s="56"/>
      <c r="E254" s="56"/>
      <c r="F254" s="125"/>
      <c r="G254" s="125"/>
      <c r="H254" s="126"/>
      <c r="I254" s="126"/>
      <c r="J254" s="125"/>
      <c r="K254" s="59"/>
      <c r="L254" s="60"/>
      <c r="M254" s="61"/>
      <c r="N254" s="61"/>
      <c r="O254" s="62"/>
      <c r="P254" s="56"/>
      <c r="Q254" s="56"/>
      <c r="R254" s="63"/>
      <c r="S254" s="99"/>
      <c r="T254" s="99"/>
      <c r="U254" s="99"/>
      <c r="V254" s="99"/>
      <c r="W254" s="99"/>
      <c r="X254" s="99"/>
      <c r="Y254" s="99"/>
      <c r="Z254" s="112"/>
      <c r="AA254" s="112"/>
      <c r="AB254" s="112"/>
      <c r="AC254" s="190"/>
      <c r="AD254" s="190"/>
      <c r="AE254" s="259"/>
      <c r="AF254" s="264"/>
      <c r="AG254" s="2"/>
    </row>
    <row r="255" customFormat="false" ht="34.5" hidden="false" customHeight="true" outlineLevel="0" collapsed="false">
      <c r="A255" s="1"/>
      <c r="B255" s="54"/>
      <c r="C255" s="55"/>
      <c r="D255" s="56"/>
      <c r="E255" s="56"/>
      <c r="F255" s="125"/>
      <c r="G255" s="125"/>
      <c r="H255" s="126"/>
      <c r="I255" s="126"/>
      <c r="J255" s="125"/>
      <c r="K255" s="59"/>
      <c r="L255" s="60"/>
      <c r="M255" s="61"/>
      <c r="N255" s="61"/>
      <c r="O255" s="56"/>
      <c r="P255" s="56"/>
      <c r="Q255" s="56"/>
      <c r="R255" s="63"/>
      <c r="S255" s="99"/>
      <c r="T255" s="99"/>
      <c r="U255" s="99"/>
      <c r="V255" s="99"/>
      <c r="W255" s="99"/>
      <c r="X255" s="99"/>
      <c r="Y255" s="99"/>
      <c r="Z255" s="112"/>
      <c r="AA255" s="112"/>
      <c r="AB255" s="112"/>
      <c r="AC255" s="190"/>
      <c r="AD255" s="97"/>
      <c r="AE255" s="259"/>
      <c r="AF255" s="264"/>
      <c r="AG255" s="2"/>
    </row>
    <row r="256" customFormat="false" ht="34.5" hidden="false" customHeight="true" outlineLevel="0" collapsed="false">
      <c r="A256" s="1"/>
      <c r="B256" s="68"/>
      <c r="C256" s="265"/>
      <c r="D256" s="107"/>
      <c r="E256" s="107"/>
      <c r="F256" s="266"/>
      <c r="G256" s="266"/>
      <c r="H256" s="267"/>
      <c r="I256" s="267"/>
      <c r="J256" s="268"/>
      <c r="K256" s="73"/>
      <c r="L256" s="74"/>
      <c r="M256" s="75"/>
      <c r="N256" s="75"/>
      <c r="O256" s="76"/>
      <c r="P256" s="70"/>
      <c r="Q256" s="70"/>
      <c r="R256" s="77"/>
      <c r="S256" s="77"/>
      <c r="T256" s="77"/>
      <c r="U256" s="130"/>
      <c r="V256" s="130"/>
      <c r="W256" s="130"/>
      <c r="X256" s="130"/>
      <c r="Y256" s="130"/>
      <c r="Z256" s="155"/>
      <c r="AA256" s="155"/>
      <c r="AB256" s="155"/>
      <c r="AC256" s="269"/>
      <c r="AD256" s="107"/>
      <c r="AE256" s="270"/>
      <c r="AF256" s="205"/>
      <c r="AG256" s="2"/>
    </row>
    <row r="257" customFormat="false" ht="34.5" hidden="false" customHeight="true" outlineLevel="0" collapsed="false">
      <c r="A257" s="1"/>
      <c r="B257" s="81"/>
      <c r="C257" s="82"/>
      <c r="D257" s="83"/>
      <c r="E257" s="83"/>
      <c r="F257" s="159"/>
      <c r="G257" s="159"/>
      <c r="H257" s="160"/>
      <c r="I257" s="160"/>
      <c r="J257" s="86"/>
      <c r="K257" s="86"/>
      <c r="L257" s="87"/>
      <c r="M257" s="88"/>
      <c r="N257" s="88"/>
      <c r="O257" s="214"/>
      <c r="P257" s="83"/>
      <c r="Q257" s="83"/>
      <c r="R257" s="91"/>
      <c r="S257" s="91"/>
      <c r="T257" s="83"/>
      <c r="U257" s="206"/>
      <c r="V257" s="206"/>
      <c r="W257" s="206"/>
      <c r="X257" s="206"/>
      <c r="Y257" s="206"/>
      <c r="Z257" s="206"/>
      <c r="AA257" s="206"/>
      <c r="AB257" s="206"/>
      <c r="AC257" s="83"/>
      <c r="AD257" s="92"/>
      <c r="AE257" s="83"/>
      <c r="AF257" s="271"/>
      <c r="AG257" s="2"/>
    </row>
    <row r="258" customFormat="false" ht="34.5" hidden="false" customHeight="true" outlineLevel="0" collapsed="false">
      <c r="A258" s="1"/>
      <c r="B258" s="54"/>
      <c r="C258" s="55"/>
      <c r="D258" s="56"/>
      <c r="E258" s="56"/>
      <c r="F258" s="184"/>
      <c r="G258" s="184"/>
      <c r="H258" s="185"/>
      <c r="I258" s="185"/>
      <c r="J258" s="59"/>
      <c r="K258" s="59"/>
      <c r="L258" s="60"/>
      <c r="M258" s="61"/>
      <c r="N258" s="61"/>
      <c r="O258" s="62"/>
      <c r="P258" s="56"/>
      <c r="Q258" s="56"/>
      <c r="R258" s="63"/>
      <c r="S258" s="63"/>
      <c r="T258" s="56"/>
      <c r="U258" s="112"/>
      <c r="V258" s="112"/>
      <c r="W258" s="112"/>
      <c r="X258" s="112"/>
      <c r="Y258" s="112"/>
      <c r="Z258" s="112"/>
      <c r="AA258" s="112"/>
      <c r="AB258" s="112"/>
      <c r="AC258" s="56"/>
      <c r="AD258" s="64"/>
      <c r="AE258" s="56"/>
      <c r="AF258" s="101"/>
      <c r="AG258" s="2"/>
    </row>
    <row r="259" customFormat="false" ht="34.5" hidden="false" customHeight="true" outlineLevel="0" collapsed="false">
      <c r="A259" s="1"/>
      <c r="B259" s="54"/>
      <c r="C259" s="55"/>
      <c r="D259" s="56"/>
      <c r="E259" s="56"/>
      <c r="F259" s="184"/>
      <c r="G259" s="184"/>
      <c r="H259" s="185"/>
      <c r="I259" s="185"/>
      <c r="J259" s="59"/>
      <c r="K259" s="59"/>
      <c r="L259" s="60"/>
      <c r="M259" s="61"/>
      <c r="N259" s="61"/>
      <c r="O259" s="62"/>
      <c r="P259" s="56"/>
      <c r="Q259" s="56"/>
      <c r="R259" s="63"/>
      <c r="S259" s="63"/>
      <c r="T259" s="56"/>
      <c r="U259" s="112"/>
      <c r="V259" s="112"/>
      <c r="W259" s="112"/>
      <c r="X259" s="112"/>
      <c r="Y259" s="112"/>
      <c r="Z259" s="112"/>
      <c r="AA259" s="112"/>
      <c r="AB259" s="112"/>
      <c r="AC259" s="56"/>
      <c r="AD259" s="100"/>
      <c r="AE259" s="65"/>
      <c r="AF259" s="272"/>
      <c r="AG259" s="2"/>
    </row>
    <row r="260" customFormat="false" ht="34.5" hidden="false" customHeight="true" outlineLevel="0" collapsed="false">
      <c r="A260" s="1"/>
      <c r="B260" s="54"/>
      <c r="C260" s="55"/>
      <c r="D260" s="56"/>
      <c r="E260" s="56"/>
      <c r="F260" s="184"/>
      <c r="G260" s="184"/>
      <c r="H260" s="185"/>
      <c r="I260" s="185"/>
      <c r="J260" s="59"/>
      <c r="K260" s="59"/>
      <c r="L260" s="60"/>
      <c r="M260" s="61"/>
      <c r="N260" s="61"/>
      <c r="O260" s="62"/>
      <c r="P260" s="56"/>
      <c r="Q260" s="56"/>
      <c r="R260" s="63"/>
      <c r="S260" s="63"/>
      <c r="T260" s="56"/>
      <c r="U260" s="112"/>
      <c r="V260" s="112"/>
      <c r="W260" s="112"/>
      <c r="X260" s="112"/>
      <c r="Y260" s="112"/>
      <c r="Z260" s="112"/>
      <c r="AA260" s="112"/>
      <c r="AB260" s="112"/>
      <c r="AC260" s="56"/>
      <c r="AD260" s="64"/>
      <c r="AE260" s="65"/>
      <c r="AF260" s="121"/>
      <c r="AG260" s="27"/>
    </row>
    <row r="261" customFormat="false" ht="34.5" hidden="false" customHeight="true" outlineLevel="0" collapsed="false">
      <c r="A261" s="1"/>
      <c r="B261" s="54"/>
      <c r="C261" s="55"/>
      <c r="D261" s="56"/>
      <c r="E261" s="56"/>
      <c r="F261" s="184"/>
      <c r="G261" s="184"/>
      <c r="H261" s="185"/>
      <c r="I261" s="185"/>
      <c r="J261" s="59"/>
      <c r="K261" s="59"/>
      <c r="L261" s="60"/>
      <c r="M261" s="61"/>
      <c r="N261" s="61"/>
      <c r="O261" s="62"/>
      <c r="P261" s="56"/>
      <c r="Q261" s="56"/>
      <c r="R261" s="63"/>
      <c r="S261" s="63"/>
      <c r="T261" s="56"/>
      <c r="U261" s="112"/>
      <c r="V261" s="112"/>
      <c r="W261" s="112"/>
      <c r="X261" s="112"/>
      <c r="Y261" s="112"/>
      <c r="Z261" s="112"/>
      <c r="AA261" s="112"/>
      <c r="AB261" s="112"/>
      <c r="AC261" s="56"/>
      <c r="AD261" s="64"/>
      <c r="AE261" s="65"/>
      <c r="AF261" s="121"/>
      <c r="AG261" s="27"/>
    </row>
    <row r="262" customFormat="false" ht="34.5" hidden="false" customHeight="true" outlineLevel="0" collapsed="false">
      <c r="A262" s="1"/>
      <c r="B262" s="54"/>
      <c r="C262" s="260"/>
      <c r="D262" s="62"/>
      <c r="E262" s="196"/>
      <c r="F262" s="184"/>
      <c r="G262" s="184"/>
      <c r="H262" s="185"/>
      <c r="I262" s="185"/>
      <c r="J262" s="59"/>
      <c r="K262" s="59"/>
      <c r="L262" s="60"/>
      <c r="M262" s="62"/>
      <c r="N262" s="61"/>
      <c r="O262" s="62"/>
      <c r="P262" s="62"/>
      <c r="Q262" s="62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56"/>
      <c r="AD262" s="117"/>
      <c r="AE262" s="65"/>
      <c r="AF262" s="101"/>
      <c r="AG262" s="2"/>
    </row>
    <row r="263" customFormat="false" ht="34.5" hidden="false" customHeight="true" outlineLevel="0" collapsed="false">
      <c r="A263" s="1"/>
      <c r="B263" s="54"/>
      <c r="C263" s="260"/>
      <c r="D263" s="62"/>
      <c r="E263" s="196"/>
      <c r="F263" s="184"/>
      <c r="G263" s="184"/>
      <c r="H263" s="185"/>
      <c r="I263" s="185"/>
      <c r="J263" s="59"/>
      <c r="K263" s="59"/>
      <c r="L263" s="60"/>
      <c r="M263" s="62"/>
      <c r="N263" s="61"/>
      <c r="O263" s="62"/>
      <c r="P263" s="62"/>
      <c r="Q263" s="62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56"/>
      <c r="AD263" s="117"/>
      <c r="AE263" s="65"/>
      <c r="AF263" s="101"/>
      <c r="AG263" s="2"/>
    </row>
    <row r="264" customFormat="false" ht="34.5" hidden="false" customHeight="true" outlineLevel="0" collapsed="false">
      <c r="A264" s="1"/>
      <c r="B264" s="54"/>
      <c r="C264" s="260"/>
      <c r="D264" s="62"/>
      <c r="E264" s="196"/>
      <c r="F264" s="184"/>
      <c r="G264" s="184"/>
      <c r="H264" s="185"/>
      <c r="I264" s="185"/>
      <c r="J264" s="260"/>
      <c r="K264" s="261"/>
      <c r="L264" s="60"/>
      <c r="M264" s="62"/>
      <c r="N264" s="61"/>
      <c r="O264" s="62"/>
      <c r="P264" s="62"/>
      <c r="Q264" s="62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56"/>
      <c r="AD264" s="117"/>
      <c r="AE264" s="234"/>
      <c r="AF264" s="101"/>
      <c r="AG264" s="27"/>
    </row>
    <row r="265" customFormat="false" ht="34.5" hidden="false" customHeight="true" outlineLevel="0" collapsed="false">
      <c r="A265" s="1"/>
      <c r="B265" s="54"/>
      <c r="C265" s="260"/>
      <c r="D265" s="62"/>
      <c r="E265" s="196"/>
      <c r="F265" s="184"/>
      <c r="G265" s="184"/>
      <c r="H265" s="185"/>
      <c r="I265" s="185"/>
      <c r="J265" s="260"/>
      <c r="K265" s="261"/>
      <c r="L265" s="60"/>
      <c r="M265" s="62"/>
      <c r="N265" s="61"/>
      <c r="O265" s="62"/>
      <c r="P265" s="62"/>
      <c r="Q265" s="62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56"/>
      <c r="AD265" s="117"/>
      <c r="AE265" s="234"/>
      <c r="AF265" s="101"/>
      <c r="AG265" s="27"/>
    </row>
    <row r="266" customFormat="false" ht="34.5" hidden="false" customHeight="true" outlineLevel="0" collapsed="false">
      <c r="A266" s="1"/>
      <c r="B266" s="54"/>
      <c r="C266" s="260"/>
      <c r="D266" s="62"/>
      <c r="E266" s="196"/>
      <c r="F266" s="184"/>
      <c r="G266" s="184"/>
      <c r="H266" s="185"/>
      <c r="I266" s="185"/>
      <c r="J266" s="260"/>
      <c r="K266" s="261"/>
      <c r="L266" s="60"/>
      <c r="M266" s="62"/>
      <c r="N266" s="61"/>
      <c r="O266" s="62"/>
      <c r="P266" s="62"/>
      <c r="Q266" s="62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56"/>
      <c r="AD266" s="100"/>
      <c r="AE266" s="65"/>
      <c r="AF266" s="101"/>
      <c r="AG266" s="2"/>
    </row>
    <row r="267" customFormat="false" ht="34.5" hidden="false" customHeight="true" outlineLevel="0" collapsed="false">
      <c r="A267" s="1"/>
      <c r="B267" s="54"/>
      <c r="C267" s="260"/>
      <c r="D267" s="62"/>
      <c r="E267" s="196"/>
      <c r="F267" s="184"/>
      <c r="G267" s="184"/>
      <c r="H267" s="185"/>
      <c r="I267" s="185"/>
      <c r="J267" s="260"/>
      <c r="K267" s="261"/>
      <c r="L267" s="60"/>
      <c r="M267" s="62"/>
      <c r="N267" s="61"/>
      <c r="O267" s="62"/>
      <c r="P267" s="62"/>
      <c r="Q267" s="62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56"/>
      <c r="AD267" s="117"/>
      <c r="AE267" s="234"/>
      <c r="AF267" s="101"/>
      <c r="AG267" s="27"/>
    </row>
    <row r="268" customFormat="false" ht="34.5" hidden="false" customHeight="true" outlineLevel="0" collapsed="false">
      <c r="A268" s="1"/>
      <c r="B268" s="54"/>
      <c r="C268" s="260"/>
      <c r="D268" s="62"/>
      <c r="E268" s="196"/>
      <c r="F268" s="184"/>
      <c r="G268" s="184"/>
      <c r="H268" s="185"/>
      <c r="I268" s="185"/>
      <c r="J268" s="260"/>
      <c r="K268" s="261"/>
      <c r="L268" s="60"/>
      <c r="M268" s="62"/>
      <c r="N268" s="61"/>
      <c r="O268" s="62"/>
      <c r="P268" s="62"/>
      <c r="Q268" s="62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56"/>
      <c r="AD268" s="117"/>
      <c r="AE268" s="234"/>
      <c r="AF268" s="101"/>
      <c r="AG268" s="2"/>
    </row>
    <row r="269" customFormat="false" ht="34.5" hidden="false" customHeight="true" outlineLevel="0" collapsed="false">
      <c r="A269" s="1"/>
      <c r="B269" s="54"/>
      <c r="C269" s="260"/>
      <c r="D269" s="62"/>
      <c r="E269" s="196"/>
      <c r="F269" s="184"/>
      <c r="G269" s="184"/>
      <c r="H269" s="185"/>
      <c r="I269" s="185"/>
      <c r="J269" s="260"/>
      <c r="K269" s="261"/>
      <c r="L269" s="60"/>
      <c r="M269" s="62"/>
      <c r="N269" s="61"/>
      <c r="O269" s="62"/>
      <c r="P269" s="62"/>
      <c r="Q269" s="62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56"/>
      <c r="AD269" s="117"/>
      <c r="AE269" s="234"/>
      <c r="AF269" s="101"/>
      <c r="AG269" s="2"/>
    </row>
    <row r="270" customFormat="false" ht="34.5" hidden="false" customHeight="true" outlineLevel="0" collapsed="false">
      <c r="A270" s="1"/>
      <c r="B270" s="54"/>
      <c r="C270" s="260"/>
      <c r="D270" s="62"/>
      <c r="E270" s="196"/>
      <c r="F270" s="184"/>
      <c r="G270" s="184"/>
      <c r="H270" s="185"/>
      <c r="I270" s="185"/>
      <c r="J270" s="260"/>
      <c r="K270" s="261"/>
      <c r="L270" s="60"/>
      <c r="M270" s="62"/>
      <c r="N270" s="61"/>
      <c r="O270" s="62"/>
      <c r="P270" s="62"/>
      <c r="Q270" s="62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56"/>
      <c r="AD270" s="117"/>
      <c r="AE270" s="234"/>
      <c r="AF270" s="101"/>
      <c r="AG270" s="2"/>
    </row>
    <row r="271" customFormat="false" ht="34.5" hidden="false" customHeight="true" outlineLevel="0" collapsed="false">
      <c r="A271" s="1"/>
      <c r="B271" s="54"/>
      <c r="C271" s="260"/>
      <c r="D271" s="62"/>
      <c r="E271" s="196"/>
      <c r="F271" s="184"/>
      <c r="G271" s="184"/>
      <c r="H271" s="185"/>
      <c r="I271" s="185"/>
      <c r="J271" s="260"/>
      <c r="K271" s="261"/>
      <c r="L271" s="60"/>
      <c r="M271" s="62"/>
      <c r="N271" s="61"/>
      <c r="O271" s="62"/>
      <c r="P271" s="62"/>
      <c r="Q271" s="62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56"/>
      <c r="AD271" s="117"/>
      <c r="AE271" s="234"/>
      <c r="AF271" s="101"/>
      <c r="AG271" s="2"/>
    </row>
    <row r="272" customFormat="false" ht="34.5" hidden="false" customHeight="true" outlineLevel="0" collapsed="false">
      <c r="A272" s="1"/>
      <c r="B272" s="54"/>
      <c r="C272" s="260"/>
      <c r="D272" s="62"/>
      <c r="E272" s="196"/>
      <c r="F272" s="184"/>
      <c r="G272" s="184"/>
      <c r="H272" s="185"/>
      <c r="I272" s="185"/>
      <c r="J272" s="59"/>
      <c r="K272" s="59"/>
      <c r="L272" s="60"/>
      <c r="M272" s="62"/>
      <c r="N272" s="61"/>
      <c r="O272" s="62"/>
      <c r="P272" s="62"/>
      <c r="Q272" s="62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1"/>
      <c r="AD272" s="100"/>
      <c r="AE272" s="61"/>
      <c r="AF272" s="101"/>
      <c r="AG272" s="27"/>
    </row>
    <row r="273" customFormat="false" ht="34.5" hidden="false" customHeight="true" outlineLevel="0" collapsed="false">
      <c r="A273" s="1"/>
      <c r="B273" s="54"/>
      <c r="C273" s="260"/>
      <c r="D273" s="62"/>
      <c r="E273" s="196"/>
      <c r="F273" s="184"/>
      <c r="G273" s="184"/>
      <c r="H273" s="185"/>
      <c r="I273" s="185"/>
      <c r="J273" s="59"/>
      <c r="K273" s="59"/>
      <c r="L273" s="60"/>
      <c r="M273" s="62"/>
      <c r="N273" s="61"/>
      <c r="O273" s="62"/>
      <c r="P273" s="62"/>
      <c r="Q273" s="62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1"/>
      <c r="AD273" s="100"/>
      <c r="AE273" s="61"/>
      <c r="AF273" s="101"/>
      <c r="AG273" s="2"/>
    </row>
    <row r="274" customFormat="false" ht="34.5" hidden="false" customHeight="true" outlineLevel="0" collapsed="false">
      <c r="A274" s="1"/>
      <c r="B274" s="54"/>
      <c r="C274" s="260"/>
      <c r="D274" s="62"/>
      <c r="E274" s="196"/>
      <c r="F274" s="184"/>
      <c r="G274" s="184"/>
      <c r="H274" s="185"/>
      <c r="I274" s="185"/>
      <c r="J274" s="59"/>
      <c r="K274" s="59"/>
      <c r="L274" s="60"/>
      <c r="M274" s="62"/>
      <c r="N274" s="61"/>
      <c r="O274" s="62"/>
      <c r="P274" s="62"/>
      <c r="Q274" s="62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1"/>
      <c r="AD274" s="100"/>
      <c r="AE274" s="61"/>
      <c r="AF274" s="101"/>
      <c r="AG274" s="2"/>
    </row>
    <row r="275" customFormat="false" ht="34.5" hidden="false" customHeight="true" outlineLevel="0" collapsed="false">
      <c r="A275" s="1"/>
      <c r="B275" s="54"/>
      <c r="C275" s="260"/>
      <c r="D275" s="62"/>
      <c r="E275" s="196"/>
      <c r="F275" s="184"/>
      <c r="G275" s="184"/>
      <c r="H275" s="185"/>
      <c r="I275" s="185"/>
      <c r="J275" s="59"/>
      <c r="K275" s="59"/>
      <c r="L275" s="60"/>
      <c r="M275" s="62"/>
      <c r="N275" s="61"/>
      <c r="O275" s="62"/>
      <c r="P275" s="62"/>
      <c r="Q275" s="62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1"/>
      <c r="AD275" s="100"/>
      <c r="AE275" s="61"/>
      <c r="AF275" s="101"/>
      <c r="AG275" s="2"/>
    </row>
    <row r="276" customFormat="false" ht="34.5" hidden="false" customHeight="true" outlineLevel="0" collapsed="false">
      <c r="A276" s="1"/>
      <c r="B276" s="68"/>
      <c r="C276" s="260"/>
      <c r="D276" s="76"/>
      <c r="E276" s="273"/>
      <c r="F276" s="274"/>
      <c r="G276" s="274"/>
      <c r="H276" s="275"/>
      <c r="I276" s="275"/>
      <c r="J276" s="73"/>
      <c r="K276" s="73"/>
      <c r="L276" s="74"/>
      <c r="M276" s="76"/>
      <c r="N276" s="75"/>
      <c r="O276" s="76"/>
      <c r="P276" s="76"/>
      <c r="Q276" s="76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5"/>
      <c r="AD276" s="276"/>
      <c r="AE276" s="75"/>
      <c r="AF276" s="205"/>
      <c r="AG276" s="2"/>
    </row>
    <row r="277" customFormat="false" ht="34.5" hidden="false" customHeight="true" outlineLevel="0" collapsed="false">
      <c r="A277" s="1"/>
      <c r="B277" s="81"/>
      <c r="C277" s="25"/>
      <c r="D277" s="43"/>
      <c r="E277" s="43"/>
      <c r="F277" s="179"/>
      <c r="G277" s="179"/>
      <c r="H277" s="181"/>
      <c r="I277" s="181"/>
      <c r="J277" s="46"/>
      <c r="K277" s="46"/>
      <c r="L277" s="47"/>
      <c r="M277" s="48"/>
      <c r="N277" s="48"/>
      <c r="O277" s="49"/>
      <c r="P277" s="43"/>
      <c r="Q277" s="43"/>
      <c r="R277" s="50"/>
      <c r="S277" s="50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51"/>
      <c r="AE277" s="52"/>
      <c r="AF277" s="53"/>
      <c r="AG277" s="2"/>
    </row>
    <row r="278" customFormat="false" ht="34.5" hidden="false" customHeight="true" outlineLevel="0" collapsed="false">
      <c r="A278" s="1"/>
      <c r="B278" s="81"/>
      <c r="C278" s="55"/>
      <c r="D278" s="56"/>
      <c r="E278" s="56"/>
      <c r="F278" s="184"/>
      <c r="G278" s="184"/>
      <c r="H278" s="185"/>
      <c r="I278" s="185"/>
      <c r="J278" s="59"/>
      <c r="K278" s="59"/>
      <c r="L278" s="60"/>
      <c r="M278" s="61"/>
      <c r="N278" s="61"/>
      <c r="O278" s="62"/>
      <c r="P278" s="56"/>
      <c r="Q278" s="56"/>
      <c r="R278" s="63"/>
      <c r="S278" s="63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64"/>
      <c r="AE278" s="225"/>
      <c r="AF278" s="66"/>
      <c r="AG278" s="2"/>
    </row>
    <row r="279" customFormat="false" ht="34.5" hidden="false" customHeight="true" outlineLevel="0" collapsed="false">
      <c r="A279" s="1"/>
      <c r="B279" s="81"/>
      <c r="C279" s="55"/>
      <c r="D279" s="56"/>
      <c r="E279" s="56"/>
      <c r="F279" s="184"/>
      <c r="G279" s="184"/>
      <c r="H279" s="185"/>
      <c r="I279" s="185"/>
      <c r="J279" s="59"/>
      <c r="K279" s="59"/>
      <c r="L279" s="60"/>
      <c r="M279" s="61"/>
      <c r="N279" s="61"/>
      <c r="O279" s="62"/>
      <c r="P279" s="56"/>
      <c r="Q279" s="56"/>
      <c r="R279" s="63"/>
      <c r="S279" s="63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64"/>
      <c r="AE279" s="225"/>
      <c r="AF279" s="66"/>
      <c r="AG279" s="2"/>
    </row>
    <row r="280" customFormat="false" ht="34.5" hidden="false" customHeight="true" outlineLevel="0" collapsed="false">
      <c r="A280" s="1"/>
      <c r="B280" s="81"/>
      <c r="C280" s="55"/>
      <c r="D280" s="56"/>
      <c r="E280" s="56"/>
      <c r="F280" s="184"/>
      <c r="G280" s="184"/>
      <c r="H280" s="185"/>
      <c r="I280" s="185"/>
      <c r="J280" s="59"/>
      <c r="K280" s="59"/>
      <c r="L280" s="60"/>
      <c r="M280" s="61"/>
      <c r="N280" s="61"/>
      <c r="O280" s="62"/>
      <c r="P280" s="56"/>
      <c r="Q280" s="56"/>
      <c r="R280" s="63"/>
      <c r="S280" s="63"/>
      <c r="T280" s="56"/>
      <c r="U280" s="56"/>
      <c r="V280" s="56"/>
      <c r="W280" s="56"/>
      <c r="X280" s="112"/>
      <c r="Y280" s="112"/>
      <c r="Z280" s="112"/>
      <c r="AA280" s="112"/>
      <c r="AB280" s="112"/>
      <c r="AC280" s="56"/>
      <c r="AD280" s="64"/>
      <c r="AE280" s="225"/>
      <c r="AF280" s="66"/>
      <c r="AG280" s="2"/>
    </row>
    <row r="281" customFormat="false" ht="34.5" hidden="false" customHeight="true" outlineLevel="0" collapsed="false">
      <c r="A281" s="1"/>
      <c r="B281" s="81"/>
      <c r="C281" s="55"/>
      <c r="D281" s="56"/>
      <c r="E281" s="56"/>
      <c r="F281" s="184"/>
      <c r="G281" s="184"/>
      <c r="H281" s="185"/>
      <c r="I281" s="185"/>
      <c r="J281" s="59"/>
      <c r="K281" s="59"/>
      <c r="L281" s="60"/>
      <c r="M281" s="61"/>
      <c r="N281" s="61"/>
      <c r="O281" s="62"/>
      <c r="P281" s="56"/>
      <c r="Q281" s="56"/>
      <c r="R281" s="63"/>
      <c r="S281" s="63"/>
      <c r="T281" s="56"/>
      <c r="U281" s="56"/>
      <c r="V281" s="56"/>
      <c r="W281" s="56"/>
      <c r="X281" s="112"/>
      <c r="Y281" s="56"/>
      <c r="Z281" s="112"/>
      <c r="AA281" s="112"/>
      <c r="AB281" s="56"/>
      <c r="AC281" s="56"/>
      <c r="AD281" s="64"/>
      <c r="AE281" s="225"/>
      <c r="AF281" s="66"/>
      <c r="AG281" s="2"/>
    </row>
    <row r="282" customFormat="false" ht="34.5" hidden="false" customHeight="true" outlineLevel="0" collapsed="false">
      <c r="A282" s="1"/>
      <c r="B282" s="81"/>
      <c r="C282" s="55"/>
      <c r="D282" s="56"/>
      <c r="E282" s="56"/>
      <c r="F282" s="184"/>
      <c r="G282" s="184"/>
      <c r="H282" s="185"/>
      <c r="I282" s="185"/>
      <c r="J282" s="59"/>
      <c r="K282" s="59"/>
      <c r="L282" s="60"/>
      <c r="M282" s="61"/>
      <c r="N282" s="61"/>
      <c r="O282" s="62"/>
      <c r="P282" s="56"/>
      <c r="Q282" s="56"/>
      <c r="R282" s="63"/>
      <c r="S282" s="63"/>
      <c r="T282" s="56"/>
      <c r="U282" s="56"/>
      <c r="V282" s="56"/>
      <c r="W282" s="56"/>
      <c r="X282" s="112"/>
      <c r="Y282" s="56"/>
      <c r="Z282" s="112"/>
      <c r="AA282" s="56"/>
      <c r="AB282" s="56"/>
      <c r="AC282" s="56"/>
      <c r="AD282" s="64"/>
      <c r="AE282" s="225"/>
      <c r="AF282" s="66"/>
      <c r="AG282" s="2"/>
    </row>
    <row r="283" customFormat="false" ht="34.5" hidden="false" customHeight="true" outlineLevel="0" collapsed="false">
      <c r="A283" s="1"/>
      <c r="B283" s="277"/>
      <c r="C283" s="242"/>
      <c r="D283" s="98"/>
      <c r="E283" s="227"/>
      <c r="F283" s="110"/>
      <c r="G283" s="110"/>
      <c r="H283" s="111"/>
      <c r="I283" s="111"/>
      <c r="J283" s="190"/>
      <c r="K283" s="190"/>
      <c r="L283" s="189"/>
      <c r="M283" s="190"/>
      <c r="N283" s="190"/>
      <c r="O283" s="97"/>
      <c r="P283" s="98"/>
      <c r="Q283" s="98"/>
      <c r="R283" s="230"/>
      <c r="S283" s="230"/>
      <c r="T283" s="230"/>
      <c r="U283" s="230"/>
      <c r="V283" s="230"/>
      <c r="W283" s="230"/>
      <c r="X283" s="230"/>
      <c r="Y283" s="230"/>
      <c r="Z283" s="230"/>
      <c r="AA283" s="230"/>
      <c r="AB283" s="230"/>
      <c r="AC283" s="98"/>
      <c r="AD283" s="243"/>
      <c r="AE283" s="278"/>
      <c r="AF283" s="279"/>
      <c r="AG283" s="280"/>
    </row>
    <row r="284" customFormat="false" ht="34.5" hidden="false" customHeight="true" outlineLevel="0" collapsed="false">
      <c r="A284" s="1"/>
      <c r="B284" s="277"/>
      <c r="C284" s="242"/>
      <c r="D284" s="98"/>
      <c r="E284" s="227"/>
      <c r="F284" s="110"/>
      <c r="G284" s="110"/>
      <c r="H284" s="111"/>
      <c r="I284" s="111"/>
      <c r="J284" s="190"/>
      <c r="K284" s="190"/>
      <c r="L284" s="189"/>
      <c r="M284" s="190"/>
      <c r="N284" s="190"/>
      <c r="O284" s="97"/>
      <c r="P284" s="98"/>
      <c r="Q284" s="98"/>
      <c r="R284" s="230"/>
      <c r="S284" s="230"/>
      <c r="T284" s="230"/>
      <c r="U284" s="230"/>
      <c r="V284" s="230"/>
      <c r="W284" s="230"/>
      <c r="X284" s="230"/>
      <c r="Y284" s="230"/>
      <c r="Z284" s="230"/>
      <c r="AA284" s="230"/>
      <c r="AB284" s="230"/>
      <c r="AC284" s="98"/>
      <c r="AD284" s="243"/>
      <c r="AE284" s="278"/>
      <c r="AF284" s="279"/>
      <c r="AG284" s="280"/>
    </row>
    <row r="285" customFormat="false" ht="34.5" hidden="false" customHeight="true" outlineLevel="0" collapsed="false">
      <c r="A285" s="1"/>
      <c r="B285" s="81"/>
      <c r="C285" s="55"/>
      <c r="D285" s="103"/>
      <c r="E285" s="103"/>
      <c r="F285" s="230"/>
      <c r="G285" s="230"/>
      <c r="H285" s="231"/>
      <c r="I285" s="231"/>
      <c r="J285" s="281"/>
      <c r="K285" s="281"/>
      <c r="L285" s="236"/>
      <c r="M285" s="281"/>
      <c r="N285" s="281"/>
      <c r="O285" s="102"/>
      <c r="P285" s="103"/>
      <c r="Q285" s="103"/>
      <c r="R285" s="230"/>
      <c r="S285" s="230"/>
      <c r="T285" s="230"/>
      <c r="U285" s="230"/>
      <c r="V285" s="230"/>
      <c r="W285" s="230"/>
      <c r="X285" s="230"/>
      <c r="Y285" s="230"/>
      <c r="Z285" s="230"/>
      <c r="AA285" s="230"/>
      <c r="AB285" s="230"/>
      <c r="AC285" s="56"/>
      <c r="AD285" s="282"/>
      <c r="AE285" s="234"/>
      <c r="AF285" s="121"/>
      <c r="AG285" s="2"/>
    </row>
    <row r="286" customFormat="false" ht="34.5" hidden="false" customHeight="true" outlineLevel="0" collapsed="false">
      <c r="A286" s="1"/>
      <c r="B286" s="81"/>
      <c r="C286" s="55"/>
      <c r="D286" s="56"/>
      <c r="E286" s="56"/>
      <c r="F286" s="57"/>
      <c r="G286" s="57"/>
      <c r="H286" s="58"/>
      <c r="I286" s="58"/>
      <c r="J286" s="61"/>
      <c r="K286" s="61"/>
      <c r="L286" s="60"/>
      <c r="M286" s="61"/>
      <c r="N286" s="61"/>
      <c r="O286" s="62"/>
      <c r="P286" s="56"/>
      <c r="Q286" s="103"/>
      <c r="R286" s="57"/>
      <c r="S286" s="62"/>
      <c r="T286" s="56"/>
      <c r="U286" s="112"/>
      <c r="V286" s="112"/>
      <c r="W286" s="112"/>
      <c r="X286" s="112"/>
      <c r="Y286" s="112"/>
      <c r="Z286" s="112"/>
      <c r="AA286" s="112"/>
      <c r="AB286" s="112"/>
      <c r="AC286" s="56"/>
      <c r="AD286" s="117"/>
      <c r="AE286" s="56"/>
      <c r="AF286" s="121"/>
      <c r="AG286" s="2"/>
    </row>
    <row r="287" customFormat="false" ht="34.5" hidden="false" customHeight="true" outlineLevel="0" collapsed="false">
      <c r="A287" s="1"/>
      <c r="B287" s="81"/>
      <c r="C287" s="69"/>
      <c r="D287" s="70"/>
      <c r="E287" s="70"/>
      <c r="F287" s="71"/>
      <c r="G287" s="71"/>
      <c r="H287" s="72"/>
      <c r="I287" s="72"/>
      <c r="J287" s="75"/>
      <c r="K287" s="283"/>
      <c r="L287" s="284"/>
      <c r="M287" s="283"/>
      <c r="N287" s="283"/>
      <c r="O287" s="285"/>
      <c r="P287" s="129"/>
      <c r="Q287" s="129"/>
      <c r="R287" s="286"/>
      <c r="S287" s="286"/>
      <c r="T287" s="286"/>
      <c r="U287" s="113"/>
      <c r="V287" s="212"/>
      <c r="W287" s="286"/>
      <c r="X287" s="286"/>
      <c r="Y287" s="286"/>
      <c r="Z287" s="286"/>
      <c r="AA287" s="286"/>
      <c r="AB287" s="286"/>
      <c r="AC287" s="287"/>
      <c r="AD287" s="288"/>
      <c r="AE287" s="289"/>
      <c r="AF287" s="156"/>
      <c r="AG287" s="2"/>
    </row>
    <row r="288" customFormat="false" ht="34.5" hidden="false" customHeight="true" outlineLevel="0" collapsed="false">
      <c r="A288" s="1"/>
      <c r="B288" s="2"/>
      <c r="C288" s="2"/>
      <c r="D288" s="2"/>
      <c r="E288" s="2"/>
      <c r="F288" s="2"/>
      <c r="G288" s="1"/>
      <c r="H288" s="5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customFormat="false" ht="34.5" hidden="false" customHeight="true" outlineLevel="0" collapsed="false">
      <c r="A289" s="1"/>
      <c r="B289" s="2"/>
      <c r="C289" s="2"/>
      <c r="D289" s="2"/>
      <c r="E289" s="2"/>
      <c r="F289" s="1"/>
      <c r="G289" s="1"/>
      <c r="H289" s="5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customFormat="false" ht="34.5" hidden="false" customHeight="true" outlineLevel="0" collapsed="false">
      <c r="A290" s="1"/>
      <c r="B290" s="2"/>
      <c r="C290" s="2"/>
      <c r="D290" s="2"/>
      <c r="E290" s="2"/>
      <c r="F290" s="1"/>
      <c r="G290" s="1"/>
      <c r="H290" s="5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customFormat="false" ht="34.5" hidden="false" customHeight="true" outlineLevel="0" collapsed="false">
      <c r="A291" s="1"/>
      <c r="B291" s="2"/>
      <c r="C291" s="2"/>
      <c r="D291" s="2"/>
      <c r="E291" s="2"/>
      <c r="F291" s="2"/>
      <c r="G291" s="1"/>
      <c r="H291" s="5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customFormat="false" ht="12.75" hidden="false" customHeight="true" outlineLevel="0" collapsed="false">
      <c r="A292" s="1"/>
      <c r="B292" s="1"/>
      <c r="C292" s="290"/>
      <c r="D292" s="290"/>
      <c r="E292" s="291"/>
      <c r="F292" s="292"/>
      <c r="G292" s="1"/>
      <c r="H292" s="5"/>
      <c r="I292" s="5"/>
      <c r="J292" s="293"/>
      <c r="K292" s="293"/>
      <c r="L292" s="293"/>
      <c r="M292" s="293"/>
      <c r="N292" s="293"/>
      <c r="O292" s="293"/>
      <c r="P292" s="30"/>
      <c r="Q292" s="30"/>
      <c r="R292" s="294"/>
      <c r="S292" s="295"/>
      <c r="T292" s="30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1"/>
      <c r="AG292" s="2"/>
    </row>
    <row r="293" customFormat="false" ht="12.75" hidden="false" customHeight="true" outlineLevel="0" collapsed="false">
      <c r="A293" s="1"/>
      <c r="B293" s="293"/>
      <c r="C293" s="296"/>
      <c r="D293" s="290"/>
      <c r="E293" s="290"/>
      <c r="F293" s="292"/>
      <c r="G293" s="1"/>
      <c r="H293" s="5"/>
      <c r="I293" s="5"/>
      <c r="J293" s="293"/>
      <c r="K293" s="293"/>
      <c r="L293" s="293"/>
      <c r="M293" s="293"/>
      <c r="N293" s="293"/>
      <c r="O293" s="293"/>
      <c r="P293" s="30"/>
      <c r="Q293" s="30"/>
      <c r="R293" s="294"/>
      <c r="S293" s="295"/>
      <c r="T293" s="30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1"/>
      <c r="AG293" s="2"/>
    </row>
    <row r="294" customFormat="false" ht="12.75" hidden="false" customHeight="true" outlineLevel="0" collapsed="false">
      <c r="A294" s="1"/>
      <c r="B294" s="1"/>
      <c r="C294" s="296"/>
      <c r="D294" s="290"/>
      <c r="E294" s="290"/>
      <c r="F294" s="292"/>
      <c r="G294" s="292"/>
      <c r="H294" s="297"/>
      <c r="I294" s="297"/>
      <c r="J294" s="293"/>
      <c r="K294" s="293"/>
      <c r="L294" s="296"/>
      <c r="M294" s="290"/>
      <c r="N294" s="290"/>
      <c r="O294" s="292"/>
      <c r="P294" s="292"/>
      <c r="Q294" s="292"/>
      <c r="R294" s="294"/>
      <c r="S294" s="295"/>
      <c r="T294" s="30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1"/>
      <c r="AG294" s="2"/>
    </row>
    <row r="295" customFormat="false" ht="12.75" hidden="false" customHeight="true" outlineLevel="0" collapsed="false">
      <c r="A295" s="1"/>
      <c r="B295" s="1"/>
      <c r="C295" s="298"/>
      <c r="D295" s="290"/>
      <c r="E295" s="290"/>
      <c r="F295" s="292"/>
      <c r="G295" s="292"/>
      <c r="H295" s="297"/>
      <c r="I295" s="297"/>
      <c r="J295" s="2"/>
      <c r="K295" s="1"/>
      <c r="L295" s="299"/>
      <c r="M295" s="299"/>
      <c r="N295" s="300"/>
      <c r="O295" s="30"/>
      <c r="P295" s="30"/>
      <c r="Q295" s="30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customFormat="false" ht="12.75" hidden="false" customHeight="true" outlineLevel="0" collapsed="false">
      <c r="A296" s="1"/>
      <c r="B296" s="1"/>
      <c r="C296" s="298"/>
      <c r="D296" s="290"/>
      <c r="E296" s="290"/>
      <c r="F296" s="292"/>
      <c r="G296" s="292"/>
      <c r="H296" s="297"/>
      <c r="I296" s="297"/>
      <c r="J296" s="2"/>
      <c r="K296" s="1"/>
      <c r="L296" s="296"/>
      <c r="M296" s="290"/>
      <c r="N296" s="290"/>
      <c r="O296" s="292"/>
      <c r="P296" s="292"/>
      <c r="Q296" s="29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customFormat="false" ht="12.75" hidden="false" customHeight="true" outlineLevel="0" collapsed="false">
      <c r="A297" s="1"/>
      <c r="B297" s="1"/>
      <c r="C297" s="298"/>
      <c r="D297" s="290"/>
      <c r="E297" s="290"/>
      <c r="F297" s="292"/>
      <c r="G297" s="292"/>
      <c r="H297" s="297"/>
      <c r="I297" s="297"/>
      <c r="J297" s="2"/>
      <c r="K297" s="1"/>
      <c r="L297" s="298"/>
      <c r="M297" s="290"/>
      <c r="N297" s="290"/>
      <c r="O297" s="292"/>
      <c r="P297" s="292"/>
      <c r="Q297" s="29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customFormat="false" ht="12.75" hidden="false" customHeight="true" outlineLevel="0" collapsed="false">
      <c r="A298" s="1"/>
      <c r="B298" s="1"/>
      <c r="C298" s="298"/>
      <c r="D298" s="290"/>
      <c r="E298" s="290"/>
      <c r="F298" s="292"/>
      <c r="G298" s="292"/>
      <c r="H298" s="297"/>
      <c r="I298" s="297"/>
      <c r="J298" s="2"/>
      <c r="K298" s="1"/>
      <c r="L298" s="298"/>
      <c r="M298" s="290"/>
      <c r="N298" s="290"/>
      <c r="O298" s="292"/>
      <c r="P298" s="292"/>
      <c r="Q298" s="29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customFormat="false" ht="12.75" hidden="false" customHeight="true" outlineLevel="0" collapsed="false">
      <c r="A299" s="1"/>
      <c r="B299" s="1"/>
      <c r="C299" s="2"/>
      <c r="D299" s="2"/>
      <c r="E299" s="2"/>
      <c r="F299" s="2"/>
      <c r="G299" s="2"/>
      <c r="H299" s="301"/>
      <c r="I299" s="301"/>
      <c r="J299" s="2"/>
      <c r="K299" s="1"/>
      <c r="L299" s="298"/>
      <c r="M299" s="290"/>
      <c r="N299" s="290"/>
      <c r="O299" s="292"/>
      <c r="P299" s="292"/>
      <c r="Q299" s="29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customFormat="false" ht="12.75" hidden="false" customHeight="true" outlineLevel="0" collapsed="false">
      <c r="A300" s="1"/>
      <c r="B300" s="122"/>
      <c r="C300" s="302"/>
      <c r="D300" s="2"/>
      <c r="E300" s="2"/>
      <c r="F300" s="2"/>
      <c r="G300" s="2"/>
      <c r="H300" s="301"/>
      <c r="I300" s="301"/>
      <c r="J300" s="2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1048576" customFormat="false" ht="15" hidden="false" customHeight="true" outlineLevel="0" collapsed="false"/>
  </sheetData>
  <autoFilter ref="C6:AF291"/>
  <mergeCells count="26">
    <mergeCell ref="B2:T2"/>
    <mergeCell ref="B3:Q3"/>
    <mergeCell ref="R3:AB3"/>
    <mergeCell ref="AC3:AF3"/>
    <mergeCell ref="A4:A5"/>
    <mergeCell ref="B4:B5"/>
    <mergeCell ref="C4:C5"/>
    <mergeCell ref="D4:D5"/>
    <mergeCell ref="E4:E5"/>
    <mergeCell ref="F4:G4"/>
    <mergeCell ref="H4:I4"/>
    <mergeCell ref="J4:J5"/>
    <mergeCell ref="K4:K5"/>
    <mergeCell ref="L4:L5"/>
    <mergeCell ref="M4:M5"/>
    <mergeCell ref="N4:N5"/>
    <mergeCell ref="O4:O5"/>
    <mergeCell ref="P4:P5"/>
    <mergeCell ref="Q4:Q5"/>
    <mergeCell ref="R4:AB4"/>
    <mergeCell ref="AC4:AC5"/>
    <mergeCell ref="AD4:AD5"/>
    <mergeCell ref="AE4:AE5"/>
    <mergeCell ref="AF4:AF5"/>
    <mergeCell ref="AG283:AG284"/>
    <mergeCell ref="L295:M295"/>
  </mergeCells>
  <conditionalFormatting sqref="A7:A291">
    <cfRule type="containsText" priority="2" aboveAverage="0" equalAverage="0" bottom="0" percent="0" rank="0" text="x" dxfId="0"/>
  </conditionalFormatting>
  <conditionalFormatting sqref="AF7:AF10">
    <cfRule type="containsText" priority="3" aboveAverage="0" equalAverage="0" bottom="0" percent="0" rank="0" text="tak" dxfId="0"/>
  </conditionalFormatting>
  <conditionalFormatting sqref="AF7:AF10">
    <cfRule type="containsText" priority="4" aboveAverage="0" equalAverage="0" bottom="0" percent="0" rank="0" text="nie" dxfId="1"/>
  </conditionalFormatting>
  <conditionalFormatting sqref="AF11:AF20">
    <cfRule type="containsText" priority="5" aboveAverage="0" equalAverage="0" bottom="0" percent="0" rank="0" text="tak" dxfId="0"/>
  </conditionalFormatting>
  <conditionalFormatting sqref="AF11:AF20">
    <cfRule type="containsText" priority="6" aboveAverage="0" equalAverage="0" bottom="0" percent="0" rank="0" text="nie" dxfId="1"/>
  </conditionalFormatting>
  <conditionalFormatting sqref="AF11:AF20">
    <cfRule type="colorScale" priority="7">
      <colorScale>
        <cfvo type="formula" val="nie"/>
        <cfvo type="formula" val="tak"/>
        <color rgb="FFD99594"/>
        <color rgb="FF9BBB59"/>
      </colorScale>
    </cfRule>
  </conditionalFormatting>
  <conditionalFormatting sqref="AF22">
    <cfRule type="containsText" priority="8" aboveAverage="0" equalAverage="0" bottom="0" percent="0" rank="0" text="tak" dxfId="0"/>
  </conditionalFormatting>
  <conditionalFormatting sqref="AF22">
    <cfRule type="containsText" priority="9" aboveAverage="0" equalAverage="0" bottom="0" percent="0" rank="0" text="nie" dxfId="1"/>
  </conditionalFormatting>
  <conditionalFormatting sqref="AF22">
    <cfRule type="colorScale" priority="10">
      <colorScale>
        <cfvo type="formula" val="nie"/>
        <cfvo type="formula" val="tak"/>
        <color rgb="FFD99594"/>
        <color rgb="FF9BBB59"/>
      </colorScale>
    </cfRule>
  </conditionalFormatting>
  <conditionalFormatting sqref="AF25">
    <cfRule type="containsText" priority="11" aboveAverage="0" equalAverage="0" bottom="0" percent="0" rank="0" text="tak" dxfId="0"/>
  </conditionalFormatting>
  <conditionalFormatting sqref="AF25">
    <cfRule type="containsText" priority="12" aboveAverage="0" equalAverage="0" bottom="0" percent="0" rank="0" text="nie" dxfId="1"/>
  </conditionalFormatting>
  <conditionalFormatting sqref="AF25">
    <cfRule type="colorScale" priority="13">
      <colorScale>
        <cfvo type="formula" val="nie"/>
        <cfvo type="formula" val="tak"/>
        <color rgb="FFD99594"/>
        <color rgb="FF9BBB59"/>
      </colorScale>
    </cfRule>
  </conditionalFormatting>
  <conditionalFormatting sqref="AF26">
    <cfRule type="containsText" priority="14" aboveAverage="0" equalAverage="0" bottom="0" percent="0" rank="0" text="tak" dxfId="0"/>
  </conditionalFormatting>
  <conditionalFormatting sqref="AF26">
    <cfRule type="containsText" priority="15" aboveAverage="0" equalAverage="0" bottom="0" percent="0" rank="0" text="nie" dxfId="1"/>
  </conditionalFormatting>
  <conditionalFormatting sqref="AF26">
    <cfRule type="colorScale" priority="16">
      <colorScale>
        <cfvo type="formula" val="nie"/>
        <cfvo type="formula" val="tak"/>
        <color rgb="FFD99594"/>
        <color rgb="FF9BBB59"/>
      </colorScale>
    </cfRule>
  </conditionalFormatting>
  <conditionalFormatting sqref="AF24">
    <cfRule type="containsText" priority="17" aboveAverage="0" equalAverage="0" bottom="0" percent="0" rank="0" text="tak" dxfId="0"/>
  </conditionalFormatting>
  <conditionalFormatting sqref="AF24">
    <cfRule type="containsText" priority="18" aboveAverage="0" equalAverage="0" bottom="0" percent="0" rank="0" text="nie" dxfId="1"/>
  </conditionalFormatting>
  <conditionalFormatting sqref="AF24">
    <cfRule type="colorScale" priority="19">
      <colorScale>
        <cfvo type="formula" val="nie"/>
        <cfvo type="formula" val="tak"/>
        <color rgb="FFD99594"/>
        <color rgb="FF9BBB59"/>
      </colorScale>
    </cfRule>
  </conditionalFormatting>
  <conditionalFormatting sqref="AF27">
    <cfRule type="containsText" priority="20" aboveAverage="0" equalAverage="0" bottom="0" percent="0" rank="0" text="tak" dxfId="0"/>
  </conditionalFormatting>
  <conditionalFormatting sqref="AF27">
    <cfRule type="containsText" priority="21" aboveAverage="0" equalAverage="0" bottom="0" percent="0" rank="0" text="nie" dxfId="1"/>
  </conditionalFormatting>
  <conditionalFormatting sqref="AF27">
    <cfRule type="colorScale" priority="22">
      <colorScale>
        <cfvo type="formula" val="nie"/>
        <cfvo type="formula" val="tak"/>
        <color rgb="FFD99594"/>
        <color rgb="FF9BBB59"/>
      </colorScale>
    </cfRule>
  </conditionalFormatting>
  <conditionalFormatting sqref="AF28">
    <cfRule type="containsText" priority="23" aboveAverage="0" equalAverage="0" bottom="0" percent="0" rank="0" text="tak" dxfId="0"/>
  </conditionalFormatting>
  <conditionalFormatting sqref="AF28">
    <cfRule type="containsText" priority="24" aboveAverage="0" equalAverage="0" bottom="0" percent="0" rank="0" text="nie" dxfId="1"/>
  </conditionalFormatting>
  <conditionalFormatting sqref="AF28">
    <cfRule type="colorScale" priority="25">
      <colorScale>
        <cfvo type="formula" val="nie"/>
        <cfvo type="formula" val="tak"/>
        <color rgb="FFD99594"/>
        <color rgb="FF9BBB59"/>
      </colorScale>
    </cfRule>
  </conditionalFormatting>
  <conditionalFormatting sqref="AF31">
    <cfRule type="containsText" priority="26" aboveAverage="0" equalAverage="0" bottom="0" percent="0" rank="0" text="tak" dxfId="0"/>
  </conditionalFormatting>
  <conditionalFormatting sqref="AF31">
    <cfRule type="containsText" priority="27" aboveAverage="0" equalAverage="0" bottom="0" percent="0" rank="0" text="nie" dxfId="1"/>
  </conditionalFormatting>
  <conditionalFormatting sqref="AF31">
    <cfRule type="colorScale" priority="28">
      <colorScale>
        <cfvo type="formula" val="nie"/>
        <cfvo type="formula" val="tak"/>
        <color rgb="FFD99594"/>
        <color rgb="FF9BBB59"/>
      </colorScale>
    </cfRule>
  </conditionalFormatting>
  <conditionalFormatting sqref="AF32">
    <cfRule type="containsText" priority="29" aboveAverage="0" equalAverage="0" bottom="0" percent="0" rank="0" text="tak" dxfId="0"/>
  </conditionalFormatting>
  <conditionalFormatting sqref="AF32">
    <cfRule type="containsText" priority="30" aboveAverage="0" equalAverage="0" bottom="0" percent="0" rank="0" text="nie" dxfId="1"/>
  </conditionalFormatting>
  <conditionalFormatting sqref="AF32">
    <cfRule type="colorScale" priority="31">
      <colorScale>
        <cfvo type="formula" val="nie"/>
        <cfvo type="formula" val="tak"/>
        <color rgb="FFD99594"/>
        <color rgb="FF9BBB59"/>
      </colorScale>
    </cfRule>
  </conditionalFormatting>
  <conditionalFormatting sqref="AF33:AF37">
    <cfRule type="containsText" priority="32" aboveAverage="0" equalAverage="0" bottom="0" percent="0" rank="0" text="tak" dxfId="0"/>
  </conditionalFormatting>
  <conditionalFormatting sqref="AF33:AF37">
    <cfRule type="containsText" priority="33" aboveAverage="0" equalAverage="0" bottom="0" percent="0" rank="0" text="nie" dxfId="1"/>
  </conditionalFormatting>
  <conditionalFormatting sqref="AF33:AF37">
    <cfRule type="colorScale" priority="34">
      <colorScale>
        <cfvo type="formula" val="nie"/>
        <cfvo type="formula" val="tak"/>
        <color rgb="FFD99594"/>
        <color rgb="FF9BBB59"/>
      </colorScale>
    </cfRule>
  </conditionalFormatting>
  <conditionalFormatting sqref="R55:R57">
    <cfRule type="containsText" priority="35" aboveAverage="0" equalAverage="0" bottom="0" percent="0" rank="0" text="tak" dxfId="0"/>
  </conditionalFormatting>
  <conditionalFormatting sqref="R55:R57">
    <cfRule type="containsText" priority="36" aboveAverage="0" equalAverage="0" bottom="0" percent="0" rank="0" text="nie" dxfId="1"/>
  </conditionalFormatting>
  <conditionalFormatting sqref="R58">
    <cfRule type="containsText" priority="37" aboveAverage="0" equalAverage="0" bottom="0" percent="0" rank="0" text="tak" dxfId="0"/>
  </conditionalFormatting>
  <conditionalFormatting sqref="R58">
    <cfRule type="containsText" priority="38" aboveAverage="0" equalAverage="0" bottom="0" percent="0" rank="0" text="nie" dxfId="1"/>
  </conditionalFormatting>
  <conditionalFormatting sqref="AF47">
    <cfRule type="containsText" priority="39" aboveAverage="0" equalAverage="0" bottom="0" percent="0" rank="0" text="tak" dxfId="0"/>
  </conditionalFormatting>
  <conditionalFormatting sqref="AF47">
    <cfRule type="containsText" priority="40" aboveAverage="0" equalAverage="0" bottom="0" percent="0" rank="0" text="nie" dxfId="1"/>
  </conditionalFormatting>
  <conditionalFormatting sqref="R66:AB69">
    <cfRule type="containsText" priority="41" aboveAverage="0" equalAverage="0" bottom="0" percent="0" rank="0" text="tak" dxfId="0"/>
  </conditionalFormatting>
  <conditionalFormatting sqref="R66:AB69">
    <cfRule type="containsText" priority="42" aboveAverage="0" equalAverage="0" bottom="0" percent="0" rank="0" text="nie" dxfId="1"/>
  </conditionalFormatting>
  <conditionalFormatting sqref="AF66:AF69">
    <cfRule type="containsText" priority="43" aboveAverage="0" equalAverage="0" bottom="0" percent="0" rank="0" text="tak" dxfId="0"/>
  </conditionalFormatting>
  <conditionalFormatting sqref="AF66:AF69">
    <cfRule type="containsText" priority="44" aboveAverage="0" equalAverage="0" bottom="0" percent="0" rank="0" text="nie" dxfId="1"/>
  </conditionalFormatting>
  <conditionalFormatting sqref="AF66:AF69">
    <cfRule type="colorScale" priority="45">
      <colorScale>
        <cfvo type="formula" val="nie"/>
        <cfvo type="formula" val="tak"/>
        <color rgb="FFD99594"/>
        <color rgb="FF9BBB59"/>
      </colorScale>
    </cfRule>
  </conditionalFormatting>
  <conditionalFormatting sqref="R70:AB70">
    <cfRule type="containsText" priority="46" aboveAverage="0" equalAverage="0" bottom="0" percent="0" rank="0" text="tak" dxfId="0"/>
  </conditionalFormatting>
  <conditionalFormatting sqref="R70:AB70">
    <cfRule type="containsText" priority="47" aboveAverage="0" equalAverage="0" bottom="0" percent="0" rank="0" text="nie" dxfId="1"/>
  </conditionalFormatting>
  <conditionalFormatting sqref="AF70">
    <cfRule type="containsText" priority="48" aboveAverage="0" equalAverage="0" bottom="0" percent="0" rank="0" text="tak" dxfId="0"/>
  </conditionalFormatting>
  <conditionalFormatting sqref="AF70">
    <cfRule type="containsText" priority="49" aboveAverage="0" equalAverage="0" bottom="0" percent="0" rank="0" text="nie" dxfId="1"/>
  </conditionalFormatting>
  <conditionalFormatting sqref="AF70">
    <cfRule type="colorScale" priority="50">
      <colorScale>
        <cfvo type="formula" val="nie"/>
        <cfvo type="formula" val="tak"/>
        <color rgb="FFD99594"/>
        <color rgb="FF9BBB59"/>
      </colorScale>
    </cfRule>
  </conditionalFormatting>
  <conditionalFormatting sqref="R81:AB82">
    <cfRule type="containsText" priority="51" aboveAverage="0" equalAverage="0" bottom="0" percent="0" rank="0" text="tak" dxfId="0"/>
  </conditionalFormatting>
  <conditionalFormatting sqref="R81:AB82">
    <cfRule type="containsText" priority="52" aboveAverage="0" equalAverage="0" bottom="0" percent="0" rank="0" text="nie" dxfId="1"/>
  </conditionalFormatting>
  <conditionalFormatting sqref="AF81:AF82">
    <cfRule type="containsText" priority="53" aboveAverage="0" equalAverage="0" bottom="0" percent="0" rank="0" text="tak" dxfId="0"/>
  </conditionalFormatting>
  <conditionalFormatting sqref="AF81:AF82">
    <cfRule type="containsText" priority="54" aboveAverage="0" equalAverage="0" bottom="0" percent="0" rank="0" text="nie" dxfId="1"/>
  </conditionalFormatting>
  <conditionalFormatting sqref="AF81:AF82">
    <cfRule type="colorScale" priority="55">
      <colorScale>
        <cfvo type="formula" val="nie"/>
        <cfvo type="formula" val="tak"/>
        <color rgb="FFD99594"/>
        <color rgb="FF9BBB59"/>
      </colorScale>
    </cfRule>
  </conditionalFormatting>
  <conditionalFormatting sqref="AF93:AF94">
    <cfRule type="colorScale" priority="56">
      <colorScale>
        <cfvo type="formula" val="nie"/>
        <cfvo type="formula" val="tak"/>
        <color rgb="FFD99594"/>
        <color rgb="FF9BBB59"/>
      </colorScale>
    </cfRule>
  </conditionalFormatting>
  <conditionalFormatting sqref="AF112">
    <cfRule type="containsText" priority="57" aboveAverage="0" equalAverage="0" bottom="0" percent="0" rank="0" text="tak" dxfId="0"/>
  </conditionalFormatting>
  <conditionalFormatting sqref="AF112">
    <cfRule type="containsText" priority="58" aboveAverage="0" equalAverage="0" bottom="0" percent="0" rank="0" text="nie" dxfId="1"/>
  </conditionalFormatting>
  <conditionalFormatting sqref="AF112">
    <cfRule type="colorScale" priority="59">
      <colorScale>
        <cfvo type="formula" val="nie"/>
        <cfvo type="formula" val="tak"/>
        <color rgb="FFD99594"/>
        <color rgb="FF9BBB59"/>
      </colorScale>
    </cfRule>
  </conditionalFormatting>
  <conditionalFormatting sqref="R142:AB143">
    <cfRule type="containsText" priority="60" aboveAverage="0" equalAverage="0" bottom="0" percent="0" rank="0" text="tak" dxfId="0"/>
  </conditionalFormatting>
  <conditionalFormatting sqref="R142:AB143">
    <cfRule type="containsText" priority="61" aboveAverage="0" equalAverage="0" bottom="0" percent="0" rank="0" text="nie" dxfId="1"/>
  </conditionalFormatting>
  <conditionalFormatting sqref="R147:AB148">
    <cfRule type="containsText" priority="62" aboveAverage="0" equalAverage="0" bottom="0" percent="0" rank="0" text="tak" dxfId="0"/>
  </conditionalFormatting>
  <conditionalFormatting sqref="R147:AB148">
    <cfRule type="containsText" priority="63" aboveAverage="0" equalAverage="0" bottom="0" percent="0" rank="0" text="nie" dxfId="1"/>
  </conditionalFormatting>
  <conditionalFormatting sqref="R149:AB151">
    <cfRule type="containsText" priority="64" aboveAverage="0" equalAverage="0" bottom="0" percent="0" rank="0" text="tak" dxfId="0"/>
  </conditionalFormatting>
  <conditionalFormatting sqref="R149:AB151">
    <cfRule type="containsText" priority="65" aboveAverage="0" equalAverage="0" bottom="0" percent="0" rank="0" text="nie" dxfId="1"/>
  </conditionalFormatting>
  <conditionalFormatting sqref="AF142:AF151">
    <cfRule type="colorScale" priority="66">
      <colorScale>
        <cfvo type="formula" val="nie"/>
        <cfvo type="formula" val="tak"/>
        <color rgb="FFD99594"/>
        <color rgb="FF9BBB59"/>
      </colorScale>
    </cfRule>
  </conditionalFormatting>
  <conditionalFormatting sqref="R153:AB160">
    <cfRule type="containsText" priority="67" aboveAverage="0" equalAverage="0" bottom="0" percent="0" rank="0" text="tak" dxfId="0"/>
  </conditionalFormatting>
  <conditionalFormatting sqref="R153:AB160">
    <cfRule type="containsText" priority="68" aboveAverage="0" equalAverage="0" bottom="0" percent="0" rank="0" text="nie" dxfId="1"/>
  </conditionalFormatting>
  <conditionalFormatting sqref="AF153:AF158">
    <cfRule type="containsText" priority="69" aboveAverage="0" equalAverage="0" bottom="0" percent="0" rank="0" text="tak" dxfId="0"/>
  </conditionalFormatting>
  <conditionalFormatting sqref="AF153:AF158">
    <cfRule type="containsText" priority="70" aboveAverage="0" equalAverage="0" bottom="0" percent="0" rank="0" text="nie" dxfId="1"/>
  </conditionalFormatting>
  <conditionalFormatting sqref="AF153:AF158">
    <cfRule type="colorScale" priority="71">
      <colorScale>
        <cfvo type="formula" val="nie"/>
        <cfvo type="formula" val="tak"/>
        <color rgb="FFD99594"/>
        <color rgb="FF9BBB59"/>
      </colorScale>
    </cfRule>
  </conditionalFormatting>
  <conditionalFormatting sqref="R195:AB196">
    <cfRule type="containsText" priority="72" aboveAverage="0" equalAverage="0" bottom="0" percent="0" rank="0" text="tak" dxfId="0"/>
  </conditionalFormatting>
  <conditionalFormatting sqref="R195:AB196">
    <cfRule type="containsText" priority="73" aboveAverage="0" equalAverage="0" bottom="0" percent="0" rank="0" text="nie" dxfId="1"/>
  </conditionalFormatting>
  <conditionalFormatting sqref="R177:AB180">
    <cfRule type="containsText" priority="74" aboveAverage="0" equalAverage="0" bottom="0" percent="0" rank="0" text="tak" dxfId="0"/>
  </conditionalFormatting>
  <conditionalFormatting sqref="R177:AB180">
    <cfRule type="containsText" priority="75" aboveAverage="0" equalAverage="0" bottom="0" percent="0" rank="0" text="nie" dxfId="1"/>
  </conditionalFormatting>
  <conditionalFormatting sqref="R183:AB184">
    <cfRule type="containsText" priority="76" aboveAverage="0" equalAverage="0" bottom="0" percent="0" rank="0" text="tak" dxfId="0"/>
  </conditionalFormatting>
  <conditionalFormatting sqref="R183:AB184">
    <cfRule type="containsText" priority="77" aboveAverage="0" equalAverage="0" bottom="0" percent="0" rank="0" text="nie" dxfId="1"/>
  </conditionalFormatting>
  <conditionalFormatting sqref="R197:AB198">
    <cfRule type="containsText" priority="78" aboveAverage="0" equalAverage="0" bottom="0" percent="0" rank="0" text="tak" dxfId="0"/>
  </conditionalFormatting>
  <conditionalFormatting sqref="R197:AB198">
    <cfRule type="containsText" priority="79" aboveAverage="0" equalAverage="0" bottom="0" percent="0" rank="0" text="nie" dxfId="1"/>
  </conditionalFormatting>
  <conditionalFormatting sqref="R191:AB194">
    <cfRule type="containsText" priority="80" aboveAverage="0" equalAverage="0" bottom="0" percent="0" rank="0" text="tak" dxfId="0"/>
  </conditionalFormatting>
  <conditionalFormatting sqref="R191:AB194">
    <cfRule type="containsText" priority="81" aboveAverage="0" equalAverage="0" bottom="0" percent="0" rank="0" text="nie" dxfId="1"/>
  </conditionalFormatting>
  <conditionalFormatting sqref="AF191:AF194">
    <cfRule type="containsText" priority="82" aboveAverage="0" equalAverage="0" bottom="0" percent="0" rank="0" text="tak" dxfId="0"/>
  </conditionalFormatting>
  <conditionalFormatting sqref="AF191:AF194">
    <cfRule type="containsText" priority="83" aboveAverage="0" equalAverage="0" bottom="0" percent="0" rank="0" text="nie" dxfId="1"/>
  </conditionalFormatting>
  <conditionalFormatting sqref="AF191:AF194">
    <cfRule type="colorScale" priority="84">
      <colorScale>
        <cfvo type="formula" val="nie"/>
        <cfvo type="formula" val="tak"/>
        <color rgb="FFD99594"/>
        <color rgb="FF9BBB59"/>
      </colorScale>
    </cfRule>
  </conditionalFormatting>
  <conditionalFormatting sqref="R203:AB204">
    <cfRule type="containsText" priority="85" aboveAverage="0" equalAverage="0" bottom="0" percent="0" rank="0" text="tak" dxfId="0"/>
  </conditionalFormatting>
  <conditionalFormatting sqref="R203:AB204">
    <cfRule type="containsText" priority="86" aboveAverage="0" equalAverage="0" bottom="0" percent="0" rank="0" text="nie" dxfId="1"/>
  </conditionalFormatting>
  <conditionalFormatting sqref="R209:AB212">
    <cfRule type="containsText" priority="87" aboveAverage="0" equalAverage="0" bottom="0" percent="0" rank="0" text="tak" dxfId="0"/>
  </conditionalFormatting>
  <conditionalFormatting sqref="R209:AB212">
    <cfRule type="containsText" priority="88" aboveAverage="0" equalAverage="0" bottom="0" percent="0" rank="0" text="nie" dxfId="1"/>
  </conditionalFormatting>
  <conditionalFormatting sqref="AF199">
    <cfRule type="containsText" priority="89" aboveAverage="0" equalAverage="0" bottom="0" percent="0" rank="0" text="tak" dxfId="0"/>
  </conditionalFormatting>
  <conditionalFormatting sqref="AF199">
    <cfRule type="containsText" priority="90" aboveAverage="0" equalAverage="0" bottom="0" percent="0" rank="0" text="nie" dxfId="1"/>
  </conditionalFormatting>
  <conditionalFormatting sqref="R199:AB199">
    <cfRule type="containsText" priority="91" aboveAverage="0" equalAverage="0" bottom="0" percent="0" rank="0" text="tak" dxfId="0"/>
  </conditionalFormatting>
  <conditionalFormatting sqref="R199:AB199">
    <cfRule type="containsText" priority="92" aboveAverage="0" equalAverage="0" bottom="0" percent="0" rank="0" text="nie" dxfId="1"/>
  </conditionalFormatting>
  <conditionalFormatting sqref="AF199">
    <cfRule type="colorScale" priority="93">
      <colorScale>
        <cfvo type="formula" val="nie"/>
        <cfvo type="formula" val="tak"/>
        <color rgb="FFD99594"/>
        <color rgb="FF9BBB59"/>
      </colorScale>
    </cfRule>
  </conditionalFormatting>
  <conditionalFormatting sqref="R200:AB200">
    <cfRule type="containsText" priority="94" aboveAverage="0" equalAverage="0" bottom="0" percent="0" rank="0" text="tak" dxfId="0"/>
  </conditionalFormatting>
  <conditionalFormatting sqref="R200:AB200">
    <cfRule type="containsText" priority="95" aboveAverage="0" equalAverage="0" bottom="0" percent="0" rank="0" text="nie" dxfId="1"/>
  </conditionalFormatting>
  <conditionalFormatting sqref="AF200">
    <cfRule type="containsText" priority="96" aboveAverage="0" equalAverage="0" bottom="0" percent="0" rank="0" text="tak" dxfId="0"/>
  </conditionalFormatting>
  <conditionalFormatting sqref="AF200">
    <cfRule type="containsText" priority="97" aboveAverage="0" equalAverage="0" bottom="0" percent="0" rank="0" text="nie" dxfId="1"/>
  </conditionalFormatting>
  <conditionalFormatting sqref="AF200">
    <cfRule type="colorScale" priority="98">
      <colorScale>
        <cfvo type="formula" val="nie"/>
        <cfvo type="formula" val="tak"/>
        <color rgb="FFD99594"/>
        <color rgb="FF9BBB59"/>
      </colorScale>
    </cfRule>
  </conditionalFormatting>
  <conditionalFormatting sqref="AF215:AF226">
    <cfRule type="colorScale" priority="99">
      <colorScale>
        <cfvo type="formula" val="nie"/>
        <cfvo type="formula" val="tak"/>
        <color rgb="FFD99594"/>
        <color rgb="FF9BBB59"/>
      </colorScale>
    </cfRule>
  </conditionalFormatting>
  <conditionalFormatting sqref="R215:AB226">
    <cfRule type="containsText" priority="100" aboveAverage="0" equalAverage="0" bottom="0" percent="0" rank="0" text="tak" dxfId="0"/>
  </conditionalFormatting>
  <conditionalFormatting sqref="R215:AB226">
    <cfRule type="containsText" priority="101" aboveAverage="0" equalAverage="0" bottom="0" percent="0" rank="0" text="nie" dxfId="1"/>
  </conditionalFormatting>
  <conditionalFormatting sqref="AF215:AF226">
    <cfRule type="containsText" priority="102" aboveAverage="0" equalAverage="0" bottom="0" percent="0" rank="0" text="tak" dxfId="0"/>
  </conditionalFormatting>
  <conditionalFormatting sqref="AF215:AF226">
    <cfRule type="containsText" priority="103" aboveAverage="0" equalAverage="0" bottom="0" percent="0" rank="0" text="nie" dxfId="1"/>
  </conditionalFormatting>
  <conditionalFormatting sqref="AF253:AF255">
    <cfRule type="colorScale" priority="104">
      <colorScale>
        <cfvo type="formula" val="nie"/>
        <cfvo type="formula" val="tak"/>
        <color rgb="FFD99594"/>
        <color rgb="FF9BBB59"/>
      </colorScale>
    </cfRule>
  </conditionalFormatting>
  <conditionalFormatting sqref="AA255">
    <cfRule type="containsText" priority="105" aboveAverage="0" equalAverage="0" bottom="0" percent="0" rank="0" text="tak" dxfId="0"/>
  </conditionalFormatting>
  <conditionalFormatting sqref="AA255">
    <cfRule type="containsText" priority="106" aboveAverage="0" equalAverage="0" bottom="0" percent="0" rank="0" text="nie" dxfId="1"/>
  </conditionalFormatting>
  <conditionalFormatting sqref="W255">
    <cfRule type="containsText" priority="107" aboveAverage="0" equalAverage="0" bottom="0" percent="0" rank="0" text="tak" dxfId="0"/>
  </conditionalFormatting>
  <conditionalFormatting sqref="W255">
    <cfRule type="containsText" priority="108" aboveAverage="0" equalAverage="0" bottom="0" percent="0" rank="0" text="nie" dxfId="1"/>
  </conditionalFormatting>
  <conditionalFormatting sqref="X253:X255">
    <cfRule type="containsText" priority="109" aboveAverage="0" equalAverage="0" bottom="0" percent="0" rank="0" text="tak" dxfId="0"/>
  </conditionalFormatting>
  <conditionalFormatting sqref="X253:X255">
    <cfRule type="containsText" priority="110" aboveAverage="0" equalAverage="0" bottom="0" percent="0" rank="0" text="nie" dxfId="1"/>
  </conditionalFormatting>
  <conditionalFormatting sqref="Y253:Y255">
    <cfRule type="containsText" priority="111" aboveAverage="0" equalAverage="0" bottom="0" percent="0" rank="0" text="tak" dxfId="0"/>
  </conditionalFormatting>
  <conditionalFormatting sqref="Y253:Y255">
    <cfRule type="containsText" priority="112" aboveAverage="0" equalAverage="0" bottom="0" percent="0" rank="0" text="nie" dxfId="1"/>
  </conditionalFormatting>
  <conditionalFormatting sqref="S253:T255">
    <cfRule type="containsText" priority="113" aboveAverage="0" equalAverage="0" bottom="0" percent="0" rank="0" text="tak" dxfId="0"/>
  </conditionalFormatting>
  <conditionalFormatting sqref="S253:T255">
    <cfRule type="containsText" priority="114" aboveAverage="0" equalAverage="0" bottom="0" percent="0" rank="0" text="nie" dxfId="1"/>
  </conditionalFormatting>
  <conditionalFormatting sqref="R234">
    <cfRule type="containsText" priority="115" aboveAverage="0" equalAverage="0" bottom="0" percent="0" rank="0" text="tak" dxfId="0"/>
  </conditionalFormatting>
  <conditionalFormatting sqref="R234">
    <cfRule type="containsText" priority="116" aboveAverage="0" equalAverage="0" bottom="0" percent="0" rank="0" text="nie" dxfId="1"/>
  </conditionalFormatting>
  <conditionalFormatting sqref="T234">
    <cfRule type="containsText" priority="117" aboveAverage="0" equalAverage="0" bottom="0" percent="0" rank="0" text="tak" dxfId="0"/>
  </conditionalFormatting>
  <conditionalFormatting sqref="T234">
    <cfRule type="containsText" priority="118" aboveAverage="0" equalAverage="0" bottom="0" percent="0" rank="0" text="nie" dxfId="1"/>
  </conditionalFormatting>
  <conditionalFormatting sqref="AF231:AF232">
    <cfRule type="containsText" priority="119" aboveAverage="0" equalAverage="0" bottom="0" percent="0" rank="0" text="tak" dxfId="0"/>
  </conditionalFormatting>
  <conditionalFormatting sqref="AF231:AF232">
    <cfRule type="containsText" priority="120" aboveAverage="0" equalAverage="0" bottom="0" percent="0" rank="0" text="nie" dxfId="1"/>
  </conditionalFormatting>
  <conditionalFormatting sqref="AF231:AF232">
    <cfRule type="colorScale" priority="121">
      <colorScale>
        <cfvo type="formula" val="nie"/>
        <cfvo type="formula" val="tak"/>
        <color rgb="FFD99594"/>
        <color rgb="FF9BBB59"/>
      </colorScale>
    </cfRule>
  </conditionalFormatting>
  <conditionalFormatting sqref="R231:AB232">
    <cfRule type="containsText" priority="122" aboveAverage="0" equalAverage="0" bottom="0" percent="0" rank="0" text="tak" dxfId="0"/>
  </conditionalFormatting>
  <conditionalFormatting sqref="R231:AB232">
    <cfRule type="containsText" priority="123" aboveAverage="0" equalAverage="0" bottom="0" percent="0" rank="0" text="nie" dxfId="1"/>
  </conditionalFormatting>
  <conditionalFormatting sqref="AF233">
    <cfRule type="colorScale" priority="124">
      <colorScale>
        <cfvo type="formula" val="nie"/>
        <cfvo type="formula" val="tak"/>
        <color rgb="FFD99594"/>
        <color rgb="FF9BBB59"/>
      </colorScale>
    </cfRule>
  </conditionalFormatting>
  <conditionalFormatting sqref="T233">
    <cfRule type="containsText" priority="125" aboveAverage="0" equalAverage="0" bottom="0" percent="0" rank="0" text="tak" dxfId="0"/>
  </conditionalFormatting>
  <conditionalFormatting sqref="T233">
    <cfRule type="containsText" priority="126" aboveAverage="0" equalAverage="0" bottom="0" percent="0" rank="0" text="nie" dxfId="1"/>
  </conditionalFormatting>
  <conditionalFormatting sqref="AF229:AF230">
    <cfRule type="containsText" priority="127" aboveAverage="0" equalAverage="0" bottom="0" percent="0" rank="0" text="tak" dxfId="0"/>
  </conditionalFormatting>
  <conditionalFormatting sqref="AF229:AF230">
    <cfRule type="containsText" priority="128" aboveAverage="0" equalAverage="0" bottom="0" percent="0" rank="0" text="nie" dxfId="1"/>
  </conditionalFormatting>
  <conditionalFormatting sqref="AF229:AF230">
    <cfRule type="colorScale" priority="129">
      <colorScale>
        <cfvo type="formula" val="nie"/>
        <cfvo type="formula" val="tak"/>
        <color rgb="FFD99594"/>
        <color rgb="FF9BBB59"/>
      </colorScale>
    </cfRule>
  </conditionalFormatting>
  <conditionalFormatting sqref="R229:AB230">
    <cfRule type="containsText" priority="130" aboveAverage="0" equalAverage="0" bottom="0" percent="0" rank="0" text="tak" dxfId="0"/>
  </conditionalFormatting>
  <conditionalFormatting sqref="R229:AB230">
    <cfRule type="containsText" priority="131" aboveAverage="0" equalAverage="0" bottom="0" percent="0" rank="0" text="nie" dxfId="1"/>
  </conditionalFormatting>
  <conditionalFormatting sqref="R227:AB228">
    <cfRule type="containsText" priority="132" aboveAverage="0" equalAverage="0" bottom="0" percent="0" rank="0" text="tak" dxfId="0"/>
  </conditionalFormatting>
  <conditionalFormatting sqref="R227:AB228">
    <cfRule type="containsText" priority="133" aboveAverage="0" equalAverage="0" bottom="0" percent="0" rank="0" text="nie" dxfId="1"/>
  </conditionalFormatting>
  <conditionalFormatting sqref="X248">
    <cfRule type="containsText" priority="134" aboveAverage="0" equalAverage="0" bottom="0" percent="0" rank="0" text="tak" dxfId="0"/>
  </conditionalFormatting>
  <conditionalFormatting sqref="X248">
    <cfRule type="containsText" priority="135" aboveAverage="0" equalAverage="0" bottom="0" percent="0" rank="0" text="nie" dxfId="1"/>
  </conditionalFormatting>
  <conditionalFormatting sqref="Y248">
    <cfRule type="containsText" priority="136" aboveAverage="0" equalAverage="0" bottom="0" percent="0" rank="0" text="tak" dxfId="0"/>
  </conditionalFormatting>
  <conditionalFormatting sqref="Y248">
    <cfRule type="containsText" priority="137" aboveAverage="0" equalAverage="0" bottom="0" percent="0" rank="0" text="nie" dxfId="1"/>
  </conditionalFormatting>
  <conditionalFormatting sqref="R257:AB261">
    <cfRule type="containsText" priority="138" aboveAverage="0" equalAverage="0" bottom="0" percent="0" rank="0" text="tak" dxfId="0"/>
  </conditionalFormatting>
  <conditionalFormatting sqref="R257:AB261">
    <cfRule type="containsText" priority="139" aboveAverage="0" equalAverage="0" bottom="0" percent="0" rank="0" text="nie" dxfId="1"/>
  </conditionalFormatting>
  <conditionalFormatting sqref="R266:AB271">
    <cfRule type="containsText" priority="140" aboveAverage="0" equalAverage="0" bottom="0" percent="0" rank="0" text="tak" dxfId="0"/>
  </conditionalFormatting>
  <conditionalFormatting sqref="R266:AB271">
    <cfRule type="containsText" priority="141" aboveAverage="0" equalAverage="0" bottom="0" percent="0" rank="0" text="nie" dxfId="1"/>
  </conditionalFormatting>
  <conditionalFormatting sqref="AF262:AF265">
    <cfRule type="containsText" priority="142" aboveAverage="0" equalAverage="0" bottom="0" percent="0" rank="0" text="tak" dxfId="0"/>
  </conditionalFormatting>
  <conditionalFormatting sqref="AF262:AF265">
    <cfRule type="containsText" priority="143" aboveAverage="0" equalAverage="0" bottom="0" percent="0" rank="0" text="nie" dxfId="1"/>
  </conditionalFormatting>
  <conditionalFormatting sqref="AF262:AF265">
    <cfRule type="colorScale" priority="144">
      <colorScale>
        <cfvo type="formula" val="nie"/>
        <cfvo type="formula" val="tak"/>
        <color rgb="FFD99594"/>
        <color rgb="FF9BBB59"/>
      </colorScale>
    </cfRule>
  </conditionalFormatting>
  <conditionalFormatting sqref="R264:AB265">
    <cfRule type="containsText" priority="145" aboveAverage="0" equalAverage="0" bottom="0" percent="0" rank="0" text="tak" dxfId="0"/>
  </conditionalFormatting>
  <conditionalFormatting sqref="R264:AB265">
    <cfRule type="containsText" priority="146" aboveAverage="0" equalAverage="0" bottom="0" percent="0" rank="0" text="nie" dxfId="1"/>
  </conditionalFormatting>
  <conditionalFormatting sqref="AF277:AF287">
    <cfRule type="containsText" priority="147" aboveAverage="0" equalAverage="0" bottom="0" percent="0" rank="0" text="tak" dxfId="0"/>
  </conditionalFormatting>
  <conditionalFormatting sqref="AF277:AF287">
    <cfRule type="containsText" priority="148" aboveAverage="0" equalAverage="0" bottom="0" percent="0" rank="0" text="nie" dxfId="1"/>
  </conditionalFormatting>
  <conditionalFormatting sqref="R277:AB282">
    <cfRule type="containsText" priority="149" aboveAverage="0" equalAverage="0" bottom="0" percent="0" rank="0" text="tak" dxfId="0"/>
  </conditionalFormatting>
  <conditionalFormatting sqref="R277:AB282">
    <cfRule type="containsText" priority="150" aboveAverage="0" equalAverage="0" bottom="0" percent="0" rank="0" text="nie" dxfId="1"/>
  </conditionalFormatting>
  <conditionalFormatting sqref="R286:AB286">
    <cfRule type="containsText" priority="151" aboveAverage="0" equalAverage="0" bottom="0" percent="0" rank="0" text="tak" dxfId="0"/>
  </conditionalFormatting>
  <conditionalFormatting sqref="R286:AB286">
    <cfRule type="containsText" priority="152" aboveAverage="0" equalAverage="0" bottom="0" percent="0" rank="0" text="nie" dxfId="1"/>
  </conditionalFormatting>
  <conditionalFormatting sqref="AF277:AF287">
    <cfRule type="colorScale" priority="153">
      <colorScale>
        <cfvo type="formula" val="nie"/>
        <cfvo type="formula" val="tak"/>
        <color rgb="FFD99594"/>
        <color rgb="FF9BBB59"/>
      </colorScale>
    </cfRule>
  </conditionalFormatting>
  <conditionalFormatting sqref="R287">
    <cfRule type="containsText" priority="154" aboveAverage="0" equalAverage="0" bottom="0" percent="0" rank="0" text="tak" dxfId="0"/>
  </conditionalFormatting>
  <conditionalFormatting sqref="R287">
    <cfRule type="containsText" priority="155" aboveAverage="0" equalAverage="0" bottom="0" percent="0" rank="0" text="nie" dxfId="1"/>
  </conditionalFormatting>
  <conditionalFormatting sqref="S287:AB287">
    <cfRule type="containsText" priority="156" aboveAverage="0" equalAverage="0" bottom="0" percent="0" rank="0" text="tak" dxfId="0"/>
  </conditionalFormatting>
  <conditionalFormatting sqref="S287:AB287">
    <cfRule type="containsText" priority="157" aboveAverage="0" equalAverage="0" bottom="0" percent="0" rank="0" text="nie" dxfId="1"/>
  </conditionalFormatting>
  <conditionalFormatting sqref="R283:R285">
    <cfRule type="containsText" priority="158" aboveAverage="0" equalAverage="0" bottom="0" percent="0" rank="0" text="tak" dxfId="0"/>
  </conditionalFormatting>
  <conditionalFormatting sqref="R283:R285">
    <cfRule type="containsText" priority="159" aboveAverage="0" equalAverage="0" bottom="0" percent="0" rank="0" text="nie" dxfId="1"/>
  </conditionalFormatting>
  <conditionalFormatting sqref="S283:AB285">
    <cfRule type="containsText" priority="160" aboveAverage="0" equalAverage="0" bottom="0" percent="0" rank="0" text="tak" dxfId="0"/>
  </conditionalFormatting>
  <conditionalFormatting sqref="S283:AB285">
    <cfRule type="containsText" priority="161" aboveAverage="0" equalAverage="0" bottom="0" percent="0" rank="0" text="nie" dxfId="1"/>
  </conditionalFormatting>
  <conditionalFormatting sqref="AF152">
    <cfRule type="containsText" priority="162" aboveAverage="0" equalAverage="0" bottom="0" percent="0" rank="0" text="tak" dxfId="0"/>
  </conditionalFormatting>
  <conditionalFormatting sqref="AF152">
    <cfRule type="containsText" priority="163" aboveAverage="0" equalAverage="0" bottom="0" percent="0" rank="0" text="nie" dxfId="1"/>
  </conditionalFormatting>
  <conditionalFormatting sqref="AF152">
    <cfRule type="colorScale" priority="164">
      <colorScale>
        <cfvo type="formula" val="nie"/>
        <cfvo type="formula" val="tak"/>
        <color rgb="FFD99594"/>
        <color rgb="FF9BBB59"/>
      </colorScale>
    </cfRule>
  </conditionalFormatting>
  <conditionalFormatting sqref="AF128">
    <cfRule type="containsText" priority="165" aboveAverage="0" equalAverage="0" bottom="0" percent="0" rank="0" text="tak" dxfId="0"/>
  </conditionalFormatting>
  <conditionalFormatting sqref="AF128">
    <cfRule type="containsText" priority="166" aboveAverage="0" equalAverage="0" bottom="0" percent="0" rank="0" text="nie" dxfId="1"/>
  </conditionalFormatting>
  <conditionalFormatting sqref="AF128">
    <cfRule type="colorScale" priority="167">
      <colorScale>
        <cfvo type="formula" val="nie"/>
        <cfvo type="formula" val="tak"/>
        <color rgb="FFD99594"/>
        <color rgb="FF9BBB59"/>
      </colorScale>
    </cfRule>
  </conditionalFormatting>
  <conditionalFormatting sqref="AF227">
    <cfRule type="containsText" priority="168" aboveAverage="0" equalAverage="0" bottom="0" percent="0" rank="0" text="tak" dxfId="0"/>
  </conditionalFormatting>
  <conditionalFormatting sqref="AF227">
    <cfRule type="containsText" priority="169" aboveAverage="0" equalAverage="0" bottom="0" percent="0" rank="0" text="nie" dxfId="1"/>
  </conditionalFormatting>
  <conditionalFormatting sqref="AF227">
    <cfRule type="colorScale" priority="170">
      <colorScale>
        <cfvo type="formula" val="nie"/>
        <cfvo type="formula" val="tak"/>
        <color rgb="FFD99594"/>
        <color rgb="FF9BBB59"/>
      </colorScale>
    </cfRule>
  </conditionalFormatting>
  <conditionalFormatting sqref="AF228">
    <cfRule type="containsText" priority="171" aboveAverage="0" equalAverage="0" bottom="0" percent="0" rank="0" text="tak" dxfId="0"/>
  </conditionalFormatting>
  <conditionalFormatting sqref="AF228">
    <cfRule type="containsText" priority="172" aboveAverage="0" equalAverage="0" bottom="0" percent="0" rank="0" text="nie" dxfId="1"/>
  </conditionalFormatting>
  <conditionalFormatting sqref="AF228">
    <cfRule type="colorScale" priority="173">
      <colorScale>
        <cfvo type="formula" val="nie"/>
        <cfvo type="formula" val="tak"/>
        <color rgb="FFD99594"/>
        <color rgb="FF9BBB59"/>
      </colorScale>
    </cfRule>
  </conditionalFormatting>
  <conditionalFormatting sqref="AF252">
    <cfRule type="containsText" priority="174" aboveAverage="0" equalAverage="0" bottom="0" percent="0" rank="0" text="tak" dxfId="0"/>
  </conditionalFormatting>
  <conditionalFormatting sqref="AF252">
    <cfRule type="containsText" priority="175" aboveAverage="0" equalAverage="0" bottom="0" percent="0" rank="0" text="nie" dxfId="1"/>
  </conditionalFormatting>
  <conditionalFormatting sqref="AF252">
    <cfRule type="colorScale" priority="176">
      <colorScale>
        <cfvo type="formula" val="nie"/>
        <cfvo type="formula" val="tak"/>
        <color rgb="FFD99594"/>
        <color rgb="FF9BBB59"/>
      </colorScale>
    </cfRule>
  </conditionalFormatting>
  <conditionalFormatting sqref="AF160">
    <cfRule type="containsText" priority="177" aboveAverage="0" equalAverage="0" bottom="0" percent="0" rank="0" text="tak" dxfId="0"/>
  </conditionalFormatting>
  <conditionalFormatting sqref="AF160">
    <cfRule type="containsText" priority="178" aboveAverage="0" equalAverage="0" bottom="0" percent="0" rank="0" text="nie" dxfId="1"/>
  </conditionalFormatting>
  <conditionalFormatting sqref="AF160">
    <cfRule type="colorScale" priority="179">
      <colorScale>
        <cfvo type="formula" val="nie"/>
        <cfvo type="formula" val="tak"/>
        <color rgb="FFD99594"/>
        <color rgb="FF9BBB59"/>
      </colorScale>
    </cfRule>
  </conditionalFormatting>
  <conditionalFormatting sqref="AF159">
    <cfRule type="containsText" priority="180" aboveAverage="0" equalAverage="0" bottom="0" percent="0" rank="0" text="tak" dxfId="0"/>
  </conditionalFormatting>
  <conditionalFormatting sqref="AF159">
    <cfRule type="containsText" priority="181" aboveAverage="0" equalAverage="0" bottom="0" percent="0" rank="0" text="nie" dxfId="1"/>
  </conditionalFormatting>
  <conditionalFormatting sqref="AF159">
    <cfRule type="colorScale" priority="182">
      <colorScale>
        <cfvo type="formula" val="nie"/>
        <cfvo type="formula" val="tak"/>
        <color rgb="FFD99594"/>
        <color rgb="FF9BBB59"/>
      </colorScale>
    </cfRule>
  </conditionalFormatting>
  <conditionalFormatting sqref="AF53">
    <cfRule type="containsText" priority="183" aboveAverage="0" equalAverage="0" bottom="0" percent="0" rank="0" text="tak" dxfId="0"/>
  </conditionalFormatting>
  <conditionalFormatting sqref="AF53">
    <cfRule type="containsText" priority="184" aboveAverage="0" equalAverage="0" bottom="0" percent="0" rank="0" text="nie" dxfId="1"/>
  </conditionalFormatting>
  <conditionalFormatting sqref="AF53">
    <cfRule type="colorScale" priority="185">
      <colorScale>
        <cfvo type="formula" val="nie"/>
        <cfvo type="formula" val="tak"/>
        <color rgb="FFD99594"/>
        <color rgb="FF9BBB59"/>
      </colorScale>
    </cfRule>
  </conditionalFormatting>
  <conditionalFormatting sqref="AF54">
    <cfRule type="containsText" priority="186" aboveAverage="0" equalAverage="0" bottom="0" percent="0" rank="0" text="tak" dxfId="0"/>
  </conditionalFormatting>
  <conditionalFormatting sqref="AF54">
    <cfRule type="containsText" priority="187" aboveAverage="0" equalAverage="0" bottom="0" percent="0" rank="0" text="nie" dxfId="1"/>
  </conditionalFormatting>
  <conditionalFormatting sqref="AF54">
    <cfRule type="colorScale" priority="188">
      <colorScale>
        <cfvo type="formula" val="nie"/>
        <cfvo type="formula" val="tak"/>
        <color rgb="FFD99594"/>
        <color rgb="FF9BBB59"/>
      </colorScale>
    </cfRule>
  </conditionalFormatting>
  <conditionalFormatting sqref="AF249">
    <cfRule type="colorScale" priority="189">
      <colorScale>
        <cfvo type="formula" val="nie"/>
        <cfvo type="formula" val="tak"/>
        <color rgb="FFD99594"/>
        <color rgb="FF9BBB59"/>
      </colorScale>
    </cfRule>
  </conditionalFormatting>
  <conditionalFormatting sqref="AF251">
    <cfRule type="colorScale" priority="190">
      <colorScale>
        <cfvo type="formula" val="nie"/>
        <cfvo type="formula" val="tak"/>
        <color rgb="FFD99594"/>
        <color rgb="FF9BBB59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.08163265306122"/>
    <col collapsed="false" hidden="false" max="2" min="2" style="0" width="62.0969387755102"/>
    <col collapsed="false" hidden="false" max="3" min="3" style="0" width="1.21428571428571"/>
    <col collapsed="false" hidden="false" max="4" min="4" style="0" width="5.12755102040816"/>
    <col collapsed="false" hidden="false" max="6" min="5" style="0" width="15.5255102040816"/>
    <col collapsed="false" hidden="false" max="16" min="7" style="0" width="8.23469387755102"/>
    <col collapsed="false" hidden="false" max="1025" min="17" style="0" width="8.36734693877551"/>
  </cols>
  <sheetData>
    <row r="1" customFormat="false" ht="12.75" hidden="false" customHeight="true" outlineLevel="0" collapsed="false">
      <c r="A1" s="193"/>
      <c r="B1" s="303" t="s">
        <v>622</v>
      </c>
      <c r="C1" s="303"/>
      <c r="D1" s="304"/>
      <c r="E1" s="304"/>
      <c r="F1" s="304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</row>
    <row r="2" customFormat="false" ht="12.75" hidden="false" customHeight="true" outlineLevel="0" collapsed="false">
      <c r="A2" s="193"/>
      <c r="B2" s="303" t="s">
        <v>623</v>
      </c>
      <c r="C2" s="303"/>
      <c r="D2" s="304"/>
      <c r="E2" s="304"/>
      <c r="F2" s="304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</row>
    <row r="3" customFormat="false" ht="12.75" hidden="false" customHeight="true" outlineLevel="0" collapsed="false">
      <c r="A3" s="193"/>
      <c r="B3" s="306"/>
      <c r="C3" s="306"/>
      <c r="D3" s="307"/>
      <c r="E3" s="307"/>
      <c r="F3" s="307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</row>
    <row r="4" customFormat="false" ht="51" hidden="false" customHeight="true" outlineLevel="0" collapsed="false">
      <c r="A4" s="193"/>
      <c r="B4" s="306" t="s">
        <v>624</v>
      </c>
      <c r="C4" s="306"/>
      <c r="D4" s="307"/>
      <c r="E4" s="307"/>
      <c r="F4" s="307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5"/>
    </row>
    <row r="5" customFormat="false" ht="12.75" hidden="false" customHeight="true" outlineLevel="0" collapsed="false">
      <c r="A5" s="193"/>
      <c r="B5" s="306"/>
      <c r="C5" s="306"/>
      <c r="D5" s="307"/>
      <c r="E5" s="307"/>
      <c r="F5" s="307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</row>
    <row r="6" customFormat="false" ht="25.5" hidden="false" customHeight="true" outlineLevel="0" collapsed="false">
      <c r="A6" s="193"/>
      <c r="B6" s="303" t="s">
        <v>625</v>
      </c>
      <c r="C6" s="303"/>
      <c r="D6" s="304"/>
      <c r="E6" s="304" t="s">
        <v>626</v>
      </c>
      <c r="F6" s="304" t="s">
        <v>627</v>
      </c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</row>
    <row r="7" customFormat="false" ht="13.5" hidden="false" customHeight="true" outlineLevel="0" collapsed="false">
      <c r="A7" s="193"/>
      <c r="B7" s="306"/>
      <c r="C7" s="306"/>
      <c r="D7" s="307"/>
      <c r="E7" s="307"/>
      <c r="F7" s="307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</row>
    <row r="8" customFormat="false" ht="39" hidden="false" customHeight="true" outlineLevel="0" collapsed="false">
      <c r="A8" s="193"/>
      <c r="B8" s="308" t="s">
        <v>628</v>
      </c>
      <c r="C8" s="309"/>
      <c r="D8" s="310"/>
      <c r="E8" s="310" t="n">
        <v>17</v>
      </c>
      <c r="F8" s="311" t="s">
        <v>629</v>
      </c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</row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2017-12-28T01:24:17Z</dcterms:modified>
  <cp:revision>12</cp:revision>
  <dc:subject/>
  <dc:title/>
</cp:coreProperties>
</file>