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7/CONTROL/LABORATORIO/PROYECTO/"/>
    </mc:Choice>
  </mc:AlternateContent>
  <xr:revisionPtr revIDLastSave="569" documentId="8_{64C8979D-78D5-41E0-A265-A256368916CB}" xr6:coauthVersionLast="47" xr6:coauthVersionMax="47" xr10:uidLastSave="{C59875CB-C0AB-425E-BC66-7A7AE7EBE3BE}"/>
  <bookViews>
    <workbookView xWindow="28680" yWindow="-120" windowWidth="29040" windowHeight="15720" xr2:uid="{9B2FE4D1-C16B-4A8E-888D-EB40249A5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1" l="1"/>
  <c r="J66" i="1"/>
  <c r="F66" i="1"/>
  <c r="G3" i="1"/>
  <c r="E30" i="1"/>
  <c r="G29" i="1"/>
  <c r="Z18" i="1"/>
  <c r="Z21" i="1" s="1"/>
  <c r="E31" i="1" l="1"/>
  <c r="E32" i="1"/>
  <c r="E33" i="1"/>
  <c r="E34" i="1"/>
  <c r="E35" i="1"/>
  <c r="E36" i="1"/>
  <c r="E37" i="1"/>
  <c r="E29" i="1"/>
  <c r="G37" i="1"/>
  <c r="G30" i="1"/>
  <c r="G31" i="1"/>
  <c r="G32" i="1"/>
  <c r="G33" i="1"/>
  <c r="G34" i="1"/>
  <c r="G35" i="1"/>
  <c r="G36" i="1"/>
  <c r="E8" i="1"/>
  <c r="E10" i="1"/>
  <c r="I4" i="1"/>
  <c r="E4" i="1" s="1"/>
  <c r="I5" i="1"/>
  <c r="E5" i="1" s="1"/>
  <c r="I6" i="1"/>
  <c r="E6" i="1" s="1"/>
  <c r="I7" i="1"/>
  <c r="E7" i="1" s="1"/>
  <c r="I8" i="1"/>
  <c r="I9" i="1"/>
  <c r="E9" i="1" s="1"/>
  <c r="I10" i="1"/>
  <c r="I11" i="1"/>
  <c r="E11" i="1" s="1"/>
  <c r="I12" i="1"/>
  <c r="E12" i="1" s="1"/>
  <c r="I3" i="1"/>
  <c r="E3" i="1" s="1"/>
  <c r="D9" i="1"/>
  <c r="D10" i="1"/>
  <c r="D11" i="1"/>
  <c r="D12" i="1"/>
  <c r="G4" i="1"/>
  <c r="G5" i="1"/>
  <c r="G6" i="1"/>
  <c r="G7" i="1"/>
  <c r="G8" i="1"/>
  <c r="G9" i="1"/>
  <c r="G10" i="1"/>
  <c r="G11" i="1"/>
  <c r="G12" i="1"/>
  <c r="AA9" i="1"/>
  <c r="L119" i="1"/>
  <c r="J137" i="1" s="1"/>
  <c r="F137" i="1" s="1"/>
  <c r="L83" i="1"/>
  <c r="J102" i="1" s="1"/>
  <c r="F102" i="1" s="1"/>
  <c r="L48" i="1"/>
  <c r="J73" i="1" s="1"/>
  <c r="F73" i="1" s="1"/>
  <c r="J32" i="1"/>
  <c r="J101" i="1" l="1"/>
  <c r="F101" i="1" s="1"/>
  <c r="J87" i="1"/>
  <c r="F87" i="1" s="1"/>
  <c r="J84" i="1"/>
  <c r="F84" i="1" s="1"/>
  <c r="J126" i="1"/>
  <c r="F126" i="1" s="1"/>
  <c r="J136" i="1"/>
  <c r="F136" i="1" s="1"/>
  <c r="J83" i="1"/>
  <c r="F83" i="1" s="1"/>
  <c r="J109" i="1"/>
  <c r="F109" i="1" s="1"/>
  <c r="J90" i="1"/>
  <c r="F90" i="1" s="1"/>
  <c r="J108" i="1"/>
  <c r="F108" i="1" s="1"/>
  <c r="J89" i="1"/>
  <c r="F89" i="1" s="1"/>
  <c r="J107" i="1"/>
  <c r="F107" i="1" s="1"/>
  <c r="J91" i="1"/>
  <c r="F91" i="1" s="1"/>
  <c r="J88" i="1"/>
  <c r="F88" i="1" s="1"/>
  <c r="J106" i="1"/>
  <c r="F106" i="1" s="1"/>
  <c r="J52" i="1"/>
  <c r="J85" i="1"/>
  <c r="F85" i="1" s="1"/>
  <c r="J143" i="1"/>
  <c r="F143" i="1" s="1"/>
  <c r="J67" i="1"/>
  <c r="F67" i="1" s="1"/>
  <c r="J142" i="1"/>
  <c r="F142" i="1" s="1"/>
  <c r="J48" i="1"/>
  <c r="J68" i="1"/>
  <c r="F68" i="1" s="1"/>
  <c r="J123" i="1"/>
  <c r="F123" i="1" s="1"/>
  <c r="J141" i="1"/>
  <c r="F141" i="1" s="1"/>
  <c r="J124" i="1"/>
  <c r="F124" i="1" s="1"/>
  <c r="J56" i="1"/>
  <c r="F56" i="1" s="1"/>
  <c r="J69" i="1"/>
  <c r="F69" i="1" s="1"/>
  <c r="J122" i="1"/>
  <c r="F122" i="1" s="1"/>
  <c r="J140" i="1"/>
  <c r="F140" i="1" s="1"/>
  <c r="J125" i="1"/>
  <c r="F125" i="1" s="1"/>
  <c r="J121" i="1"/>
  <c r="F121" i="1" s="1"/>
  <c r="J139" i="1"/>
  <c r="F139" i="1" s="1"/>
  <c r="J54" i="1"/>
  <c r="F54" i="1" s="1"/>
  <c r="J86" i="1"/>
  <c r="F86" i="1" s="1"/>
  <c r="J105" i="1"/>
  <c r="F105" i="1" s="1"/>
  <c r="J120" i="1"/>
  <c r="F120" i="1" s="1"/>
  <c r="J138" i="1"/>
  <c r="F138" i="1" s="1"/>
  <c r="J55" i="1"/>
  <c r="F55" i="1" s="1"/>
  <c r="J74" i="1"/>
  <c r="F74" i="1" s="1"/>
  <c r="J53" i="1"/>
  <c r="F53" i="1" s="1"/>
  <c r="J119" i="1"/>
  <c r="F119" i="1" s="1"/>
  <c r="J70" i="1"/>
  <c r="F70" i="1" s="1"/>
  <c r="J51" i="1"/>
  <c r="J71" i="1"/>
  <c r="F71" i="1" s="1"/>
  <c r="J104" i="1"/>
  <c r="F104" i="1" s="1"/>
  <c r="J50" i="1"/>
  <c r="J72" i="1"/>
  <c r="F72" i="1" s="1"/>
  <c r="J103" i="1"/>
  <c r="F103" i="1" s="1"/>
  <c r="J49" i="1"/>
  <c r="J31" i="1"/>
  <c r="J36" i="1"/>
  <c r="D4" i="1"/>
  <c r="D3" i="1"/>
  <c r="D8" i="1"/>
  <c r="J35" i="1"/>
  <c r="D7" i="1"/>
  <c r="J34" i="1"/>
  <c r="D6" i="1"/>
  <c r="J33" i="1"/>
  <c r="D5" i="1"/>
</calcChain>
</file>

<file path=xl/sharedStrings.xml><?xml version="1.0" encoding="utf-8"?>
<sst xmlns="http://schemas.openxmlformats.org/spreadsheetml/2006/main" count="15" uniqueCount="14">
  <si>
    <t>angle</t>
  </si>
  <si>
    <t>punto final</t>
  </si>
  <si>
    <t>x</t>
  </si>
  <si>
    <t>Time</t>
  </si>
  <si>
    <t>Radianes</t>
  </si>
  <si>
    <t>Grados</t>
  </si>
  <si>
    <t>Traslación</t>
  </si>
  <si>
    <t>X REAL</t>
  </si>
  <si>
    <t>angulo vertical</t>
  </si>
  <si>
    <t>AnguloReal</t>
  </si>
  <si>
    <t>Tiempo [s]</t>
  </si>
  <si>
    <t>Ángulo [rad]</t>
  </si>
  <si>
    <t>Ángulo Arduino [°]</t>
  </si>
  <si>
    <t>Ángulo MR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</si>
</sst>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Hoja1!$B$66:$B$74</c:f>
              <c:numCache>
                <c:formatCode>General</c:formatCode>
                <c:ptCount val="9"/>
                <c:pt idx="0">
                  <c:v>0.66099977499999996</c:v>
                </c:pt>
                <c:pt idx="1">
                  <c:v>1.3229999539999999</c:v>
                </c:pt>
                <c:pt idx="2">
                  <c:v>1.9460000989999999</c:v>
                </c:pt>
                <c:pt idx="3">
                  <c:v>2.5609998699999998</c:v>
                </c:pt>
                <c:pt idx="4">
                  <c:v>3.1750001910000001</c:v>
                </c:pt>
                <c:pt idx="5">
                  <c:v>3.7749996189999999</c:v>
                </c:pt>
                <c:pt idx="6">
                  <c:v>4.3669996260000001</c:v>
                </c:pt>
                <c:pt idx="7">
                  <c:v>4.9460000989999999</c:v>
                </c:pt>
                <c:pt idx="8">
                  <c:v>5.5200004580000002</c:v>
                </c:pt>
              </c:numCache>
            </c:numRef>
          </c:xVal>
          <c:yVal>
            <c:numRef>
              <c:f>Hoja1!$C$66:$C$74</c:f>
            </c:numRef>
          </c:yVal>
          <c:smooth val="0"/>
          <c:extLst>
            <c:ext xmlns:c16="http://schemas.microsoft.com/office/drawing/2014/chart" uri="{C3380CC4-5D6E-409C-BE32-E72D297353CC}">
              <c16:uniqueId val="{00000000-21AC-4AAF-B491-E596D14205B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Hoja1!$B$66:$B$74</c:f>
              <c:numCache>
                <c:formatCode>General</c:formatCode>
                <c:ptCount val="9"/>
                <c:pt idx="0">
                  <c:v>0.66099977499999996</c:v>
                </c:pt>
                <c:pt idx="1">
                  <c:v>1.3229999539999999</c:v>
                </c:pt>
                <c:pt idx="2">
                  <c:v>1.9460000989999999</c:v>
                </c:pt>
                <c:pt idx="3">
                  <c:v>2.5609998699999998</c:v>
                </c:pt>
                <c:pt idx="4">
                  <c:v>3.1750001910000001</c:v>
                </c:pt>
                <c:pt idx="5">
                  <c:v>3.7749996189999999</c:v>
                </c:pt>
                <c:pt idx="6">
                  <c:v>4.3669996260000001</c:v>
                </c:pt>
                <c:pt idx="7">
                  <c:v>4.9460000989999999</c:v>
                </c:pt>
                <c:pt idx="8">
                  <c:v>5.5200004580000002</c:v>
                </c:pt>
              </c:numCache>
            </c:numRef>
          </c:xVal>
          <c:yVal>
            <c:numRef>
              <c:f>Hoja1!$D$66:$D$74</c:f>
            </c:numRef>
          </c:yVal>
          <c:smooth val="0"/>
          <c:extLst>
            <c:ext xmlns:c16="http://schemas.microsoft.com/office/drawing/2014/chart" uri="{C3380CC4-5D6E-409C-BE32-E72D297353CC}">
              <c16:uniqueId val="{00000001-21AC-4AAF-B491-E596D14205B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8875765529308836E-3"/>
                  <c:y val="-0.50711110623706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Hoja1!$B$66:$B$74</c:f>
              <c:numCache>
                <c:formatCode>General</c:formatCode>
                <c:ptCount val="9"/>
                <c:pt idx="0">
                  <c:v>0.66099977499999996</c:v>
                </c:pt>
                <c:pt idx="1">
                  <c:v>1.3229999539999999</c:v>
                </c:pt>
                <c:pt idx="2">
                  <c:v>1.9460000989999999</c:v>
                </c:pt>
                <c:pt idx="3">
                  <c:v>2.5609998699999998</c:v>
                </c:pt>
                <c:pt idx="4">
                  <c:v>3.1750001910000001</c:v>
                </c:pt>
                <c:pt idx="5">
                  <c:v>3.7749996189999999</c:v>
                </c:pt>
                <c:pt idx="6">
                  <c:v>4.3669996260000001</c:v>
                </c:pt>
                <c:pt idx="7">
                  <c:v>4.9460000989999999</c:v>
                </c:pt>
                <c:pt idx="8">
                  <c:v>5.5200004580000002</c:v>
                </c:pt>
              </c:numCache>
            </c:numRef>
          </c:xVal>
          <c:yVal>
            <c:numRef>
              <c:f>Hoja1!$F$66:$F$74</c:f>
              <c:numCache>
                <c:formatCode>General</c:formatCode>
                <c:ptCount val="9"/>
                <c:pt idx="0">
                  <c:v>0.8905785126520388</c:v>
                </c:pt>
                <c:pt idx="1">
                  <c:v>0.46678595923271038</c:v>
                </c:pt>
                <c:pt idx="2">
                  <c:v>0.31937986105628924</c:v>
                </c:pt>
                <c:pt idx="3">
                  <c:v>0.22725113107200245</c:v>
                </c:pt>
                <c:pt idx="4">
                  <c:v>0.16583279310879334</c:v>
                </c:pt>
                <c:pt idx="5">
                  <c:v>0.11669652384209835</c:v>
                </c:pt>
                <c:pt idx="6">
                  <c:v>7.9845031150251877E-2</c:v>
                </c:pt>
                <c:pt idx="7">
                  <c:v>5.5277237292440815E-2</c:v>
                </c:pt>
                <c:pt idx="8">
                  <c:v>3.6851492691846718E-2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AC-4AAF-B491-E596D1420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140016"/>
        <c:axId val="2097359936"/>
      </c:scatterChart>
      <c:valAx>
        <c:axId val="34014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7359936"/>
        <c:crosses val="autoZero"/>
        <c:crossBetween val="midCat"/>
      </c:valAx>
      <c:valAx>
        <c:axId val="209735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014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Hoja1!$B$83:$B$91</c:f>
              <c:numCache>
                <c:formatCode>General</c:formatCode>
                <c:ptCount val="9"/>
                <c:pt idx="0">
                  <c:v>0.96999979000000003</c:v>
                </c:pt>
                <c:pt idx="1">
                  <c:v>1.605000019</c:v>
                </c:pt>
                <c:pt idx="2">
                  <c:v>2.2249999049999998</c:v>
                </c:pt>
                <c:pt idx="3">
                  <c:v>2.8249998089999999</c:v>
                </c:pt>
                <c:pt idx="4">
                  <c:v>3.435000042</c:v>
                </c:pt>
                <c:pt idx="5">
                  <c:v>4.0349998469999999</c:v>
                </c:pt>
                <c:pt idx="6">
                  <c:v>4.6269998550000002</c:v>
                </c:pt>
                <c:pt idx="7">
                  <c:v>5.2010002139999996</c:v>
                </c:pt>
                <c:pt idx="8">
                  <c:v>5.7609996800000003</c:v>
                </c:pt>
              </c:numCache>
            </c:numRef>
          </c:xVal>
          <c:yVal>
            <c:numRef>
              <c:f>Hoja1!$C$83:$C$91</c:f>
            </c:numRef>
          </c:yVal>
          <c:smooth val="0"/>
          <c:extLst>
            <c:ext xmlns:c16="http://schemas.microsoft.com/office/drawing/2014/chart" uri="{C3380CC4-5D6E-409C-BE32-E72D297353CC}">
              <c16:uniqueId val="{00000000-D19C-40A3-BC99-8A6CE2F0717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Hoja1!$B$83:$B$91</c:f>
              <c:numCache>
                <c:formatCode>General</c:formatCode>
                <c:ptCount val="9"/>
                <c:pt idx="0">
                  <c:v>0.96999979000000003</c:v>
                </c:pt>
                <c:pt idx="1">
                  <c:v>1.605000019</c:v>
                </c:pt>
                <c:pt idx="2">
                  <c:v>2.2249999049999998</c:v>
                </c:pt>
                <c:pt idx="3">
                  <c:v>2.8249998089999999</c:v>
                </c:pt>
                <c:pt idx="4">
                  <c:v>3.435000042</c:v>
                </c:pt>
                <c:pt idx="5">
                  <c:v>4.0349998469999999</c:v>
                </c:pt>
                <c:pt idx="6">
                  <c:v>4.6269998550000002</c:v>
                </c:pt>
                <c:pt idx="7">
                  <c:v>5.2010002139999996</c:v>
                </c:pt>
                <c:pt idx="8">
                  <c:v>5.7609996800000003</c:v>
                </c:pt>
              </c:numCache>
            </c:numRef>
          </c:xVal>
          <c:yVal>
            <c:numRef>
              <c:f>Hoja1!$D$83:$D$91</c:f>
            </c:numRef>
          </c:yVal>
          <c:smooth val="0"/>
          <c:extLst>
            <c:ext xmlns:c16="http://schemas.microsoft.com/office/drawing/2014/chart" uri="{C3380CC4-5D6E-409C-BE32-E72D297353CC}">
              <c16:uniqueId val="{00000001-D19C-40A3-BC99-8A6CE2F0717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5464212893454933E-2"/>
                  <c:y val="-0.49782605516928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Hoja1!$B$83:$B$91</c:f>
              <c:numCache>
                <c:formatCode>General</c:formatCode>
                <c:ptCount val="9"/>
                <c:pt idx="0">
                  <c:v>0.96999979000000003</c:v>
                </c:pt>
                <c:pt idx="1">
                  <c:v>1.605000019</c:v>
                </c:pt>
                <c:pt idx="2">
                  <c:v>2.2249999049999998</c:v>
                </c:pt>
                <c:pt idx="3">
                  <c:v>2.8249998089999999</c:v>
                </c:pt>
                <c:pt idx="4">
                  <c:v>3.435000042</c:v>
                </c:pt>
                <c:pt idx="5">
                  <c:v>4.0349998469999999</c:v>
                </c:pt>
                <c:pt idx="6">
                  <c:v>4.6269998550000002</c:v>
                </c:pt>
                <c:pt idx="7">
                  <c:v>5.2010002139999996</c:v>
                </c:pt>
                <c:pt idx="8">
                  <c:v>5.7609996800000003</c:v>
                </c:pt>
              </c:numCache>
            </c:numRef>
          </c:xVal>
          <c:yVal>
            <c:numRef>
              <c:f>Hoja1!$F$83:$F$91</c:f>
              <c:numCache>
                <c:formatCode>General</c:formatCode>
                <c:ptCount val="9"/>
                <c:pt idx="0">
                  <c:v>0.47906976662622486</c:v>
                </c:pt>
                <c:pt idx="1">
                  <c:v>0.33780558331666827</c:v>
                </c:pt>
                <c:pt idx="2">
                  <c:v>0.24567672068735827</c:v>
                </c:pt>
                <c:pt idx="3">
                  <c:v>0.17811578630621147</c:v>
                </c:pt>
                <c:pt idx="4">
                  <c:v>0.12898019859058932</c:v>
                </c:pt>
                <c:pt idx="5">
                  <c:v>9.2128705898742863E-2</c:v>
                </c:pt>
                <c:pt idx="6">
                  <c:v>6.1419262464113847E-2</c:v>
                </c:pt>
                <c:pt idx="7">
                  <c:v>3.6851601251325757E-2</c:v>
                </c:pt>
                <c:pt idx="8">
                  <c:v>2.4567771517596527E-2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9C-40A3-BC99-8A6CE2F07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62176"/>
        <c:axId val="429370080"/>
      </c:scatterChart>
      <c:valAx>
        <c:axId val="42936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9370080"/>
        <c:crosses val="autoZero"/>
        <c:crossBetween val="midCat"/>
      </c:valAx>
      <c:valAx>
        <c:axId val="42937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936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Hoja1!$B$101:$B$109</c:f>
              <c:numCache>
                <c:formatCode>General</c:formatCode>
                <c:ptCount val="9"/>
                <c:pt idx="0">
                  <c:v>0.64099979399999996</c:v>
                </c:pt>
                <c:pt idx="1">
                  <c:v>1.291999817</c:v>
                </c:pt>
                <c:pt idx="2">
                  <c:v>1.914999962</c:v>
                </c:pt>
                <c:pt idx="3">
                  <c:v>2.52699995</c:v>
                </c:pt>
                <c:pt idx="4">
                  <c:v>3.12899971</c:v>
                </c:pt>
                <c:pt idx="5">
                  <c:v>3.7370004649999999</c:v>
                </c:pt>
                <c:pt idx="6">
                  <c:v>4.3369998929999998</c:v>
                </c:pt>
                <c:pt idx="7">
                  <c:v>4.9169998169999998</c:v>
                </c:pt>
                <c:pt idx="8">
                  <c:v>5.4829998020000001</c:v>
                </c:pt>
              </c:numCache>
            </c:numRef>
          </c:xVal>
          <c:yVal>
            <c:numRef>
              <c:f>Hoja1!$C$101:$C$109</c:f>
            </c:numRef>
          </c:yVal>
          <c:smooth val="0"/>
          <c:extLst>
            <c:ext xmlns:c16="http://schemas.microsoft.com/office/drawing/2014/chart" uri="{C3380CC4-5D6E-409C-BE32-E72D297353CC}">
              <c16:uniqueId val="{00000000-3743-47C2-A17D-10FCBB85783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Hoja1!$B$101:$B$109</c:f>
              <c:numCache>
                <c:formatCode>General</c:formatCode>
                <c:ptCount val="9"/>
                <c:pt idx="0">
                  <c:v>0.64099979399999996</c:v>
                </c:pt>
                <c:pt idx="1">
                  <c:v>1.291999817</c:v>
                </c:pt>
                <c:pt idx="2">
                  <c:v>1.914999962</c:v>
                </c:pt>
                <c:pt idx="3">
                  <c:v>2.52699995</c:v>
                </c:pt>
                <c:pt idx="4">
                  <c:v>3.12899971</c:v>
                </c:pt>
                <c:pt idx="5">
                  <c:v>3.7370004649999999</c:v>
                </c:pt>
                <c:pt idx="6">
                  <c:v>4.3369998929999998</c:v>
                </c:pt>
                <c:pt idx="7">
                  <c:v>4.9169998169999998</c:v>
                </c:pt>
                <c:pt idx="8">
                  <c:v>5.4829998020000001</c:v>
                </c:pt>
              </c:numCache>
            </c:numRef>
          </c:xVal>
          <c:yVal>
            <c:numRef>
              <c:f>Hoja1!$D$101:$D$109</c:f>
            </c:numRef>
          </c:yVal>
          <c:smooth val="0"/>
          <c:extLst>
            <c:ext xmlns:c16="http://schemas.microsoft.com/office/drawing/2014/chart" uri="{C3380CC4-5D6E-409C-BE32-E72D297353CC}">
              <c16:uniqueId val="{00000001-3743-47C2-A17D-10FCBB85783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5176850284111144E-2"/>
                  <c:y val="-0.567463938177644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Hoja1!$B$101:$B$109</c:f>
              <c:numCache>
                <c:formatCode>General</c:formatCode>
                <c:ptCount val="9"/>
                <c:pt idx="0">
                  <c:v>0.64099979399999996</c:v>
                </c:pt>
                <c:pt idx="1">
                  <c:v>1.291999817</c:v>
                </c:pt>
                <c:pt idx="2">
                  <c:v>1.914999962</c:v>
                </c:pt>
                <c:pt idx="3">
                  <c:v>2.52699995</c:v>
                </c:pt>
                <c:pt idx="4">
                  <c:v>3.12899971</c:v>
                </c:pt>
                <c:pt idx="5">
                  <c:v>3.7370004649999999</c:v>
                </c:pt>
                <c:pt idx="6">
                  <c:v>4.3369998929999998</c:v>
                </c:pt>
                <c:pt idx="7">
                  <c:v>4.9169998169999998</c:v>
                </c:pt>
                <c:pt idx="8">
                  <c:v>5.4829998020000001</c:v>
                </c:pt>
              </c:numCache>
            </c:numRef>
          </c:xVal>
          <c:yVal>
            <c:numRef>
              <c:f>Hoja1!$F$101:$F$109</c:f>
              <c:numCache>
                <c:formatCode>General</c:formatCode>
                <c:ptCount val="9"/>
                <c:pt idx="0">
                  <c:v>0.84144321291574331</c:v>
                </c:pt>
                <c:pt idx="1">
                  <c:v>0.44836023697233079</c:v>
                </c:pt>
                <c:pt idx="2">
                  <c:v>0.31323796678430949</c:v>
                </c:pt>
                <c:pt idx="3">
                  <c:v>0.22725045528051571</c:v>
                </c:pt>
                <c:pt idx="4">
                  <c:v>0.16583186860788834</c:v>
                </c:pt>
                <c:pt idx="5">
                  <c:v>0.11669654618231265</c:v>
                </c:pt>
                <c:pt idx="6">
                  <c:v>8.0543185191263758E-2</c:v>
                </c:pt>
                <c:pt idx="7">
                  <c:v>4.9135344765790484E-2</c:v>
                </c:pt>
                <c:pt idx="8">
                  <c:v>3.070959841986725E-2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43-47C2-A17D-10FCBB857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459504"/>
        <c:axId val="417464496"/>
      </c:scatterChart>
      <c:valAx>
        <c:axId val="41745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7464496"/>
        <c:crosses val="autoZero"/>
        <c:crossBetween val="midCat"/>
      </c:valAx>
      <c:valAx>
        <c:axId val="41746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745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Hoja1!$B$119:$B$126</c:f>
              <c:numCache>
                <c:formatCode>General</c:formatCode>
                <c:ptCount val="8"/>
                <c:pt idx="0">
                  <c:v>1.106999874</c:v>
                </c:pt>
                <c:pt idx="1">
                  <c:v>1.7270002369999999</c:v>
                </c:pt>
                <c:pt idx="2">
                  <c:v>2.34800005</c:v>
                </c:pt>
                <c:pt idx="3">
                  <c:v>2.9499998089999999</c:v>
                </c:pt>
                <c:pt idx="4">
                  <c:v>3.5500001910000001</c:v>
                </c:pt>
                <c:pt idx="5">
                  <c:v>4.1499996189999999</c:v>
                </c:pt>
                <c:pt idx="6">
                  <c:v>4.7379999159999997</c:v>
                </c:pt>
                <c:pt idx="7">
                  <c:v>5.3269996639999997</c:v>
                </c:pt>
              </c:numCache>
            </c:numRef>
          </c:xVal>
          <c:yVal>
            <c:numRef>
              <c:f>Hoja1!$C$119:$C$126</c:f>
            </c:numRef>
          </c:yVal>
          <c:smooth val="0"/>
          <c:extLst>
            <c:ext xmlns:c16="http://schemas.microsoft.com/office/drawing/2014/chart" uri="{C3380CC4-5D6E-409C-BE32-E72D297353CC}">
              <c16:uniqueId val="{00000000-3E2D-4F84-8065-A2B8E8DAA5C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Hoja1!$B$119:$B$126</c:f>
              <c:numCache>
                <c:formatCode>General</c:formatCode>
                <c:ptCount val="8"/>
                <c:pt idx="0">
                  <c:v>1.106999874</c:v>
                </c:pt>
                <c:pt idx="1">
                  <c:v>1.7270002369999999</c:v>
                </c:pt>
                <c:pt idx="2">
                  <c:v>2.34800005</c:v>
                </c:pt>
                <c:pt idx="3">
                  <c:v>2.9499998089999999</c:v>
                </c:pt>
                <c:pt idx="4">
                  <c:v>3.5500001910000001</c:v>
                </c:pt>
                <c:pt idx="5">
                  <c:v>4.1499996189999999</c:v>
                </c:pt>
                <c:pt idx="6">
                  <c:v>4.7379999159999997</c:v>
                </c:pt>
                <c:pt idx="7">
                  <c:v>5.3269996639999997</c:v>
                </c:pt>
              </c:numCache>
            </c:numRef>
          </c:xVal>
          <c:yVal>
            <c:numRef>
              <c:f>Hoja1!$D$119:$D$126</c:f>
            </c:numRef>
          </c:yVal>
          <c:smooth val="0"/>
          <c:extLst>
            <c:ext xmlns:c16="http://schemas.microsoft.com/office/drawing/2014/chart" uri="{C3380CC4-5D6E-409C-BE32-E72D297353CC}">
              <c16:uniqueId val="{00000001-3E2D-4F84-8065-A2B8E8DAA5C6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8917590546810296E-3"/>
                  <c:y val="-0.56363143916587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Hoja1!$B$119:$B$126</c:f>
              <c:numCache>
                <c:formatCode>General</c:formatCode>
                <c:ptCount val="8"/>
                <c:pt idx="0">
                  <c:v>1.106999874</c:v>
                </c:pt>
                <c:pt idx="1">
                  <c:v>1.7270002369999999</c:v>
                </c:pt>
                <c:pt idx="2">
                  <c:v>2.34800005</c:v>
                </c:pt>
                <c:pt idx="3">
                  <c:v>2.9499998089999999</c:v>
                </c:pt>
                <c:pt idx="4">
                  <c:v>3.5500001910000001</c:v>
                </c:pt>
                <c:pt idx="5">
                  <c:v>4.1499996189999999</c:v>
                </c:pt>
                <c:pt idx="6">
                  <c:v>4.7379999159999997</c:v>
                </c:pt>
                <c:pt idx="7">
                  <c:v>5.3269996639999997</c:v>
                </c:pt>
              </c:numCache>
            </c:numRef>
          </c:xVal>
          <c:yVal>
            <c:numRef>
              <c:f>Hoja1!$F$119:$F$126</c:f>
              <c:numCache>
                <c:formatCode>General</c:formatCode>
                <c:ptCount val="8"/>
                <c:pt idx="0">
                  <c:v>0.43607638315305769</c:v>
                </c:pt>
                <c:pt idx="1">
                  <c:v>0.30709602957723037</c:v>
                </c:pt>
                <c:pt idx="2">
                  <c:v>0.22725099842697874</c:v>
                </c:pt>
                <c:pt idx="3">
                  <c:v>0.1658318462676738</c:v>
                </c:pt>
                <c:pt idx="4">
                  <c:v>0.1228383060639395</c:v>
                </c:pt>
                <c:pt idx="5">
                  <c:v>7.9845031150251627E-2</c:v>
                </c:pt>
                <c:pt idx="6">
                  <c:v>5.527736993746353E-2</c:v>
                </c:pt>
                <c:pt idx="7">
                  <c:v>3.685149094651733E-2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2D-4F84-8065-A2B8E8DAA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75392"/>
        <c:axId val="342675808"/>
      </c:scatterChart>
      <c:valAx>
        <c:axId val="3426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2675808"/>
        <c:crosses val="autoZero"/>
        <c:crossBetween val="midCat"/>
      </c:valAx>
      <c:valAx>
        <c:axId val="34267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26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Hoja1!$B$136:$B$144</c:f>
              <c:numCache>
                <c:formatCode>General</c:formatCode>
                <c:ptCount val="9"/>
                <c:pt idx="0">
                  <c:v>0.74100017500000004</c:v>
                </c:pt>
                <c:pt idx="1">
                  <c:v>1.4120001790000001</c:v>
                </c:pt>
                <c:pt idx="2">
                  <c:v>2.0409998890000001</c:v>
                </c:pt>
                <c:pt idx="3">
                  <c:v>2.6550002099999999</c:v>
                </c:pt>
                <c:pt idx="4">
                  <c:v>3.2600002290000001</c:v>
                </c:pt>
                <c:pt idx="5">
                  <c:v>3.8599996569999999</c:v>
                </c:pt>
                <c:pt idx="6">
                  <c:v>4.4540004729999998</c:v>
                </c:pt>
                <c:pt idx="7">
                  <c:v>5.0399999619999996</c:v>
                </c:pt>
              </c:numCache>
            </c:numRef>
          </c:xVal>
          <c:yVal>
            <c:numRef>
              <c:f>Hoja1!$C$136:$C$144</c:f>
            </c:numRef>
          </c:yVal>
          <c:smooth val="0"/>
          <c:extLst>
            <c:ext xmlns:c16="http://schemas.microsoft.com/office/drawing/2014/chart" uri="{C3380CC4-5D6E-409C-BE32-E72D297353CC}">
              <c16:uniqueId val="{00000000-7788-43C5-BD66-D39EE077FE9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Hoja1!$B$136:$B$144</c:f>
              <c:numCache>
                <c:formatCode>General</c:formatCode>
                <c:ptCount val="9"/>
                <c:pt idx="0">
                  <c:v>0.74100017500000004</c:v>
                </c:pt>
                <c:pt idx="1">
                  <c:v>1.4120001790000001</c:v>
                </c:pt>
                <c:pt idx="2">
                  <c:v>2.0409998890000001</c:v>
                </c:pt>
                <c:pt idx="3">
                  <c:v>2.6550002099999999</c:v>
                </c:pt>
                <c:pt idx="4">
                  <c:v>3.2600002290000001</c:v>
                </c:pt>
                <c:pt idx="5">
                  <c:v>3.8599996569999999</c:v>
                </c:pt>
                <c:pt idx="6">
                  <c:v>4.4540004729999998</c:v>
                </c:pt>
                <c:pt idx="7">
                  <c:v>5.0399999619999996</c:v>
                </c:pt>
              </c:numCache>
            </c:numRef>
          </c:xVal>
          <c:yVal>
            <c:numRef>
              <c:f>Hoja1!$D$136:$D$144</c:f>
            </c:numRef>
          </c:yVal>
          <c:smooth val="0"/>
          <c:extLst>
            <c:ext xmlns:c16="http://schemas.microsoft.com/office/drawing/2014/chart" uri="{C3380CC4-5D6E-409C-BE32-E72D297353CC}">
              <c16:uniqueId val="{00000001-7788-43C5-BD66-D39EE077FE9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1491469816272966E-2"/>
                  <c:y val="-0.52303158707103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Hoja1!$B$136:$B$144</c:f>
              <c:numCache>
                <c:formatCode>General</c:formatCode>
                <c:ptCount val="9"/>
                <c:pt idx="0">
                  <c:v>0.74100017500000004</c:v>
                </c:pt>
                <c:pt idx="1">
                  <c:v>1.4120001790000001</c:v>
                </c:pt>
                <c:pt idx="2">
                  <c:v>2.0409998890000001</c:v>
                </c:pt>
                <c:pt idx="3">
                  <c:v>2.6550002099999999</c:v>
                </c:pt>
                <c:pt idx="4">
                  <c:v>3.2600002290000001</c:v>
                </c:pt>
                <c:pt idx="5">
                  <c:v>3.8599996569999999</c:v>
                </c:pt>
                <c:pt idx="6">
                  <c:v>4.4540004729999998</c:v>
                </c:pt>
                <c:pt idx="7">
                  <c:v>5.0399999619999996</c:v>
                </c:pt>
              </c:numCache>
            </c:numRef>
          </c:xVal>
          <c:yVal>
            <c:numRef>
              <c:f>Hoja1!$F$136:$F$144</c:f>
              <c:numCache>
                <c:formatCode>General</c:formatCode>
                <c:ptCount val="9"/>
                <c:pt idx="0">
                  <c:v>0.85372702048379079</c:v>
                </c:pt>
                <c:pt idx="1">
                  <c:v>0.40536680707340522</c:v>
                </c:pt>
                <c:pt idx="2">
                  <c:v>0.28252836836444251</c:v>
                </c:pt>
                <c:pt idx="3">
                  <c:v>0.20268346985921409</c:v>
                </c:pt>
                <c:pt idx="4">
                  <c:v>0.14740609992175058</c:v>
                </c:pt>
                <c:pt idx="5">
                  <c:v>0.10441269236303949</c:v>
                </c:pt>
                <c:pt idx="6">
                  <c:v>6.7561201416522151E-2</c:v>
                </c:pt>
                <c:pt idx="7">
                  <c:v>4.2993407558711089E-2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88-43C5-BD66-D39EE077F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696720"/>
        <c:axId val="342923152"/>
      </c:scatterChart>
      <c:valAx>
        <c:axId val="202669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2923152"/>
        <c:crosses val="autoZero"/>
        <c:crossBetween val="midCat"/>
      </c:valAx>
      <c:valAx>
        <c:axId val="3429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669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>
                <a:latin typeface="Ancizar Sans" panose="020B0602040300000003" pitchFamily="34" charset="0"/>
              </a:rPr>
              <a:t>Gráfica de la exponencial envolvente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tint val="65000"/>
                  </a:schemeClr>
                </a:solidFill>
                <a:round/>
              </a:ln>
              <a:effectLst/>
            </c:spPr>
          </c:marker>
          <c:xVal>
            <c:numRef>
              <c:f>Hoja1!$B$3:$B$12</c:f>
              <c:numCache>
                <c:formatCode>General</c:formatCode>
                <c:ptCount val="10"/>
                <c:pt idx="0">
                  <c:v>6.0666399999999996</c:v>
                </c:pt>
                <c:pt idx="1">
                  <c:v>6.6985400000000004</c:v>
                </c:pt>
                <c:pt idx="2">
                  <c:v>7.3188800000000001</c:v>
                </c:pt>
                <c:pt idx="3">
                  <c:v>7.9303800000000004</c:v>
                </c:pt>
                <c:pt idx="4">
                  <c:v>8.5387699999999995</c:v>
                </c:pt>
                <c:pt idx="5">
                  <c:v>9.1357700000000008</c:v>
                </c:pt>
                <c:pt idx="6">
                  <c:v>9.7626139999999992</c:v>
                </c:pt>
                <c:pt idx="7">
                  <c:v>10.3762665714286</c:v>
                </c:pt>
                <c:pt idx="8">
                  <c:v>10.989919142857101</c:v>
                </c:pt>
                <c:pt idx="9">
                  <c:v>11.6035717142857</c:v>
                </c:pt>
              </c:numCache>
            </c:numRef>
          </c:xVal>
          <c:yVal>
            <c:numRef>
              <c:f>Hoja1!$C$3:$C$12</c:f>
            </c:numRef>
          </c:yVal>
          <c:smooth val="0"/>
          <c:extLst>
            <c:ext xmlns:c16="http://schemas.microsoft.com/office/drawing/2014/chart" uri="{C3380CC4-5D6E-409C-BE32-E72D297353CC}">
              <c16:uniqueId val="{00000000-FEB7-4214-A50B-FC458B0A856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Hoja1!$B$3:$B$12</c:f>
              <c:numCache>
                <c:formatCode>General</c:formatCode>
                <c:ptCount val="10"/>
                <c:pt idx="0">
                  <c:v>6.0666399999999996</c:v>
                </c:pt>
                <c:pt idx="1">
                  <c:v>6.6985400000000004</c:v>
                </c:pt>
                <c:pt idx="2">
                  <c:v>7.3188800000000001</c:v>
                </c:pt>
                <c:pt idx="3">
                  <c:v>7.9303800000000004</c:v>
                </c:pt>
                <c:pt idx="4">
                  <c:v>8.5387699999999995</c:v>
                </c:pt>
                <c:pt idx="5">
                  <c:v>9.1357700000000008</c:v>
                </c:pt>
                <c:pt idx="6">
                  <c:v>9.7626139999999992</c:v>
                </c:pt>
                <c:pt idx="7">
                  <c:v>10.3762665714286</c:v>
                </c:pt>
                <c:pt idx="8">
                  <c:v>10.989919142857101</c:v>
                </c:pt>
                <c:pt idx="9">
                  <c:v>11.6035717142857</c:v>
                </c:pt>
              </c:numCache>
            </c:numRef>
          </c:xVal>
          <c:yVal>
            <c:numRef>
              <c:f>Hoja1!$D$3:$D$12</c:f>
            </c:numRef>
          </c:yVal>
          <c:smooth val="0"/>
          <c:extLst>
            <c:ext xmlns:c16="http://schemas.microsoft.com/office/drawing/2014/chart" uri="{C3380CC4-5D6E-409C-BE32-E72D297353CC}">
              <c16:uniqueId val="{00000001-FEB7-4214-A50B-FC458B0A856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shade val="6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>
                    <a:shade val="65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9525" cap="rnd">
                <a:solidFill>
                  <a:schemeClr val="accent2">
                    <a:shade val="65000"/>
                  </a:schemeClr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4258815474152686"/>
                  <c:y val="-0.3953606851775107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2"/>
                      </a:solidFill>
                      <a:latin typeface="Ancizar Sans" panose="020B0602040300000003" pitchFamily="34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Hoja1!$B$3:$B$12</c:f>
              <c:numCache>
                <c:formatCode>General</c:formatCode>
                <c:ptCount val="10"/>
                <c:pt idx="0">
                  <c:v>6.0666399999999996</c:v>
                </c:pt>
                <c:pt idx="1">
                  <c:v>6.6985400000000004</c:v>
                </c:pt>
                <c:pt idx="2">
                  <c:v>7.3188800000000001</c:v>
                </c:pt>
                <c:pt idx="3">
                  <c:v>7.9303800000000004</c:v>
                </c:pt>
                <c:pt idx="4">
                  <c:v>8.5387699999999995</c:v>
                </c:pt>
                <c:pt idx="5">
                  <c:v>9.1357700000000008</c:v>
                </c:pt>
                <c:pt idx="6">
                  <c:v>9.7626139999999992</c:v>
                </c:pt>
                <c:pt idx="7">
                  <c:v>10.3762665714286</c:v>
                </c:pt>
                <c:pt idx="8">
                  <c:v>10.989919142857101</c:v>
                </c:pt>
                <c:pt idx="9">
                  <c:v>11.6035717142857</c:v>
                </c:pt>
              </c:numCache>
            </c:numRef>
          </c:xVal>
          <c:yVal>
            <c:numRef>
              <c:f>Hoja1!$E$3:$E$12</c:f>
              <c:numCache>
                <c:formatCode>General</c:formatCode>
                <c:ptCount val="10"/>
                <c:pt idx="0">
                  <c:v>0.88824343490046598</c:v>
                </c:pt>
                <c:pt idx="1">
                  <c:v>0.57123928286073622</c:v>
                </c:pt>
                <c:pt idx="2">
                  <c:v>0.39133074356516029</c:v>
                </c:pt>
                <c:pt idx="3">
                  <c:v>0.26929732226571695</c:v>
                </c:pt>
                <c:pt idx="4">
                  <c:v>0.18061714297188528</c:v>
                </c:pt>
                <c:pt idx="5">
                  <c:v>0.113631406280343</c:v>
                </c:pt>
                <c:pt idx="6">
                  <c:v>6.8846257674168465E-2</c:v>
                </c:pt>
                <c:pt idx="7">
                  <c:v>3.8844047832385549E-2</c:v>
                </c:pt>
                <c:pt idx="8">
                  <c:v>1.8092083026173097E-2</c:v>
                </c:pt>
                <c:pt idx="9">
                  <c:v>7.9691733646062614E-3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B7-4214-A50B-FC458B0A8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753231"/>
        <c:axId val="1541759471"/>
      </c:scatterChart>
      <c:valAx>
        <c:axId val="154175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>
                    <a:latin typeface="Ancizar Sans" panose="020B0602040300000003" pitchFamily="34" charset="0"/>
                  </a:rPr>
                  <a:t>Tiempo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541759471"/>
        <c:crosses val="autoZero"/>
        <c:crossBetween val="midCat"/>
      </c:valAx>
      <c:valAx>
        <c:axId val="154175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>
                    <a:latin typeface="Ancizar Sans" panose="020B0602040300000003" pitchFamily="34" charset="0"/>
                  </a:rPr>
                  <a:t>Ángulo [rad]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54175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Hoja1!$B$29:$B$37</c:f>
              <c:numCache>
                <c:formatCode>General</c:formatCode>
                <c:ptCount val="9"/>
                <c:pt idx="0">
                  <c:v>5.6998740000000003</c:v>
                </c:pt>
                <c:pt idx="1">
                  <c:v>6.37378</c:v>
                </c:pt>
                <c:pt idx="2">
                  <c:v>7.0114599999999996</c:v>
                </c:pt>
                <c:pt idx="3">
                  <c:v>7.6175499999999996</c:v>
                </c:pt>
                <c:pt idx="4">
                  <c:v>8.2433599999999991</c:v>
                </c:pt>
                <c:pt idx="5">
                  <c:v>8.83446</c:v>
                </c:pt>
                <c:pt idx="6">
                  <c:v>9.4257000000000009</c:v>
                </c:pt>
                <c:pt idx="7">
                  <c:v>10.011699999999999</c:v>
                </c:pt>
                <c:pt idx="8">
                  <c:v>10.5747</c:v>
                </c:pt>
              </c:numCache>
            </c:numRef>
          </c:xVal>
          <c:yVal>
            <c:numRef>
              <c:f>Hoja1!$C$29:$C$37</c:f>
            </c:numRef>
          </c:yVal>
          <c:smooth val="0"/>
          <c:extLst>
            <c:ext xmlns:c16="http://schemas.microsoft.com/office/drawing/2014/chart" uri="{C3380CC4-5D6E-409C-BE32-E72D297353CC}">
              <c16:uniqueId val="{00000000-7535-4143-95EF-32F05DFC525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Hoja1!$B$29:$B$37</c:f>
              <c:numCache>
                <c:formatCode>General</c:formatCode>
                <c:ptCount val="9"/>
                <c:pt idx="0">
                  <c:v>5.6998740000000003</c:v>
                </c:pt>
                <c:pt idx="1">
                  <c:v>6.37378</c:v>
                </c:pt>
                <c:pt idx="2">
                  <c:v>7.0114599999999996</c:v>
                </c:pt>
                <c:pt idx="3">
                  <c:v>7.6175499999999996</c:v>
                </c:pt>
                <c:pt idx="4">
                  <c:v>8.2433599999999991</c:v>
                </c:pt>
                <c:pt idx="5">
                  <c:v>8.83446</c:v>
                </c:pt>
                <c:pt idx="6">
                  <c:v>9.4257000000000009</c:v>
                </c:pt>
                <c:pt idx="7">
                  <c:v>10.011699999999999</c:v>
                </c:pt>
                <c:pt idx="8">
                  <c:v>10.5747</c:v>
                </c:pt>
              </c:numCache>
            </c:numRef>
          </c:xVal>
          <c:yVal>
            <c:numRef>
              <c:f>Hoja1!$D$29:$D$37</c:f>
            </c:numRef>
          </c:yVal>
          <c:smooth val="0"/>
          <c:extLst>
            <c:ext xmlns:c16="http://schemas.microsoft.com/office/drawing/2014/chart" uri="{C3380CC4-5D6E-409C-BE32-E72D297353CC}">
              <c16:uniqueId val="{00000001-7535-4143-95EF-32F05DFC5254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9.6103455818022751E-2"/>
                  <c:y val="-0.401998760571595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Hoja1!$B$29:$B$37</c:f>
              <c:numCache>
                <c:formatCode>General</c:formatCode>
                <c:ptCount val="9"/>
                <c:pt idx="0">
                  <c:v>5.6998740000000003</c:v>
                </c:pt>
                <c:pt idx="1">
                  <c:v>6.37378</c:v>
                </c:pt>
                <c:pt idx="2">
                  <c:v>7.0114599999999996</c:v>
                </c:pt>
                <c:pt idx="3">
                  <c:v>7.6175499999999996</c:v>
                </c:pt>
                <c:pt idx="4">
                  <c:v>8.2433599999999991</c:v>
                </c:pt>
                <c:pt idx="5">
                  <c:v>8.83446</c:v>
                </c:pt>
                <c:pt idx="6">
                  <c:v>9.4257000000000009</c:v>
                </c:pt>
                <c:pt idx="7">
                  <c:v>10.011699999999999</c:v>
                </c:pt>
                <c:pt idx="8">
                  <c:v>10.5747</c:v>
                </c:pt>
              </c:numCache>
            </c:numRef>
          </c:xVal>
          <c:yVal>
            <c:numRef>
              <c:f>Hoja1!$E$29:$E$37</c:f>
              <c:numCache>
                <c:formatCode>General</c:formatCode>
                <c:ptCount val="9"/>
                <c:pt idx="0">
                  <c:v>1.6172053091125709</c:v>
                </c:pt>
                <c:pt idx="1">
                  <c:v>0.87430591300118432</c:v>
                </c:pt>
                <c:pt idx="2">
                  <c:v>0.60837009487480842</c:v>
                </c:pt>
                <c:pt idx="3">
                  <c:v>0.44148171179911094</c:v>
                </c:pt>
                <c:pt idx="4">
                  <c:v>0.32363708070445363</c:v>
                </c:pt>
                <c:pt idx="5">
                  <c:v>0.24064667477212334</c:v>
                </c:pt>
                <c:pt idx="6">
                  <c:v>0.18062480179603799</c:v>
                </c:pt>
                <c:pt idx="7">
                  <c:v>0.13877180633321404</c:v>
                </c:pt>
                <c:pt idx="8">
                  <c:v>0.11301074657377774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35-4143-95EF-32F05DFC5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154591"/>
        <c:axId val="396150431"/>
      </c:scatterChart>
      <c:valAx>
        <c:axId val="39615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6150431"/>
        <c:crosses val="autoZero"/>
        <c:crossBetween val="midCat"/>
      </c:valAx>
      <c:valAx>
        <c:axId val="39615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615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63</xdr:row>
      <xdr:rowOff>111442</xdr:rowOff>
    </xdr:from>
    <xdr:to>
      <xdr:col>18</xdr:col>
      <xdr:colOff>205740</xdr:colOff>
      <xdr:row>78</xdr:row>
      <xdr:rowOff>136207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1925FC9-45E5-5AA0-C99E-A52DC9C26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345757</xdr:colOff>
      <xdr:row>81</xdr:row>
      <xdr:rowOff>120967</xdr:rowOff>
    </xdr:from>
    <xdr:to>
      <xdr:col>18</xdr:col>
      <xdr:colOff>180022</xdr:colOff>
      <xdr:row>96</xdr:row>
      <xdr:rowOff>145732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379F97B-FE09-B677-A666-466E6C2B6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504825</xdr:colOff>
      <xdr:row>99</xdr:row>
      <xdr:rowOff>92392</xdr:rowOff>
    </xdr:from>
    <xdr:to>
      <xdr:col>18</xdr:col>
      <xdr:colOff>329565</xdr:colOff>
      <xdr:row>114</xdr:row>
      <xdr:rowOff>117157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0527D80-B1C8-FE98-8609-9849CC4FC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574357</xdr:colOff>
      <xdr:row>117</xdr:row>
      <xdr:rowOff>63817</xdr:rowOff>
    </xdr:from>
    <xdr:to>
      <xdr:col>18</xdr:col>
      <xdr:colOff>408622</xdr:colOff>
      <xdr:row>131</xdr:row>
      <xdr:rowOff>88582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EB45FA13-67D1-700F-4546-9B63E1C29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609600</xdr:colOff>
      <xdr:row>133</xdr:row>
      <xdr:rowOff>63817</xdr:rowOff>
    </xdr:from>
    <xdr:to>
      <xdr:col>18</xdr:col>
      <xdr:colOff>434340</xdr:colOff>
      <xdr:row>148</xdr:row>
      <xdr:rowOff>88582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2CDEE827-00A7-54E2-2A49-90424444B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238125</xdr:colOff>
      <xdr:row>6</xdr:row>
      <xdr:rowOff>57150</xdr:rowOff>
    </xdr:from>
    <xdr:to>
      <xdr:col>16</xdr:col>
      <xdr:colOff>57150</xdr:colOff>
      <xdr:row>21</xdr:row>
      <xdr:rowOff>57150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295E9785-45CE-417C-7E28-451E29F91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548640</xdr:colOff>
      <xdr:row>23</xdr:row>
      <xdr:rowOff>175260</xdr:rowOff>
    </xdr:from>
    <xdr:to>
      <xdr:col>16</xdr:col>
      <xdr:colOff>365760</xdr:colOff>
      <xdr:row>38</xdr:row>
      <xdr:rowOff>175260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76E4A7EE-07DF-9067-D57F-52AFC7FE3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</xdr:col>
      <xdr:colOff>0</xdr:colOff>
      <xdr:row>17</xdr:row>
      <xdr:rowOff>0</xdr:rowOff>
    </xdr:from>
    <xdr:to>
      <xdr:col>6</xdr:col>
      <xdr:colOff>592670</xdr:colOff>
      <xdr:row>21</xdr:row>
      <xdr:rowOff>152477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A294F7B-FCC7-157A-A392-341DB6B50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84960" y="3108960"/>
          <a:ext cx="2484335" cy="88399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21</xdr:col>
      <xdr:colOff>667013</xdr:colOff>
      <xdr:row>19</xdr:row>
      <xdr:rowOff>111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F911DC-0207-16D5-7338-ECC28C0E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679680" y="2194560"/>
          <a:ext cx="3033023" cy="1280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9DE8-87B7-458B-8E88-159BF27FA850}">
  <dimension ref="B2:AB143"/>
  <sheetViews>
    <sheetView tabSelected="1" topLeftCell="B1" zoomScaleNormal="100" workbookViewId="0">
      <selection activeCell="J113" sqref="J113"/>
    </sheetView>
  </sheetViews>
  <sheetFormatPr baseColWidth="10" defaultRowHeight="14.4" x14ac:dyDescent="0.3"/>
  <cols>
    <col min="2" max="2" width="13.77734375" customWidth="1"/>
    <col min="3" max="4" width="13.77734375" hidden="1" customWidth="1"/>
    <col min="5" max="7" width="13.77734375" customWidth="1"/>
  </cols>
  <sheetData>
    <row r="2" spans="2:28" x14ac:dyDescent="0.3">
      <c r="B2" s="2" t="s">
        <v>10</v>
      </c>
      <c r="C2" s="2" t="s">
        <v>0</v>
      </c>
      <c r="D2" s="2"/>
      <c r="E2" s="2" t="s">
        <v>11</v>
      </c>
      <c r="F2" s="2" t="s">
        <v>12</v>
      </c>
      <c r="G2" s="2" t="s">
        <v>13</v>
      </c>
    </row>
    <row r="3" spans="2:28" x14ac:dyDescent="0.3">
      <c r="B3" s="2">
        <v>6.0666399999999996</v>
      </c>
      <c r="C3" s="2">
        <v>157.6539612</v>
      </c>
      <c r="D3" s="2">
        <f t="shared" ref="D3:D9" si="0">C3-$K$3</f>
        <v>-39.308438800000005</v>
      </c>
      <c r="E3" s="2">
        <f>I3*(PI()/180)</f>
        <v>0.88824343490046598</v>
      </c>
      <c r="F3" s="2">
        <v>247.85499999999999</v>
      </c>
      <c r="G3" s="2">
        <f>F3-$N$3</f>
        <v>45.508961181699988</v>
      </c>
      <c r="I3">
        <f>F3-$K$3</f>
        <v>50.892599999999987</v>
      </c>
      <c r="J3" t="s">
        <v>1</v>
      </c>
      <c r="K3">
        <v>196.9624</v>
      </c>
      <c r="M3" t="s">
        <v>8</v>
      </c>
      <c r="N3">
        <v>202.3460388183</v>
      </c>
    </row>
    <row r="4" spans="2:28" x14ac:dyDescent="0.3">
      <c r="B4" s="2">
        <v>6.6985400000000004</v>
      </c>
      <c r="C4" s="2">
        <v>144.63343810000001</v>
      </c>
      <c r="D4" s="2">
        <f t="shared" si="0"/>
        <v>-52.328961899999996</v>
      </c>
      <c r="E4" s="2">
        <f t="shared" ref="E4:E12" si="1">I4*(PI()/180)</f>
        <v>0.57123928286073622</v>
      </c>
      <c r="F4" s="2">
        <v>229.69200000000001</v>
      </c>
      <c r="G4" s="2">
        <f t="shared" ref="G4:G12" si="2">F4-$N$3</f>
        <v>27.345961181700005</v>
      </c>
      <c r="I4">
        <f t="shared" ref="I4:I12" si="3">F4-$K$3</f>
        <v>32.729600000000005</v>
      </c>
      <c r="V4">
        <v>126.68621829999999</v>
      </c>
    </row>
    <row r="5" spans="2:28" x14ac:dyDescent="0.3">
      <c r="B5" s="2">
        <v>7.3188800000000001</v>
      </c>
      <c r="C5" s="2">
        <v>137.59530340000001</v>
      </c>
      <c r="D5" s="2">
        <f t="shared" si="0"/>
        <v>-59.367096599999996</v>
      </c>
      <c r="E5" s="2">
        <f t="shared" si="1"/>
        <v>0.39133074356516029</v>
      </c>
      <c r="F5" s="2">
        <v>219.38399999999999</v>
      </c>
      <c r="G5" s="2">
        <f t="shared" si="2"/>
        <v>17.037961181699984</v>
      </c>
      <c r="I5">
        <f t="shared" si="3"/>
        <v>22.421599999999984</v>
      </c>
      <c r="V5">
        <v>127.0381241</v>
      </c>
    </row>
    <row r="6" spans="2:28" x14ac:dyDescent="0.3">
      <c r="B6" s="2">
        <v>7.9303800000000004</v>
      </c>
      <c r="C6" s="2">
        <v>133.02052309999999</v>
      </c>
      <c r="D6" s="2">
        <f t="shared" si="0"/>
        <v>-63.941876900000011</v>
      </c>
      <c r="E6" s="2">
        <f t="shared" si="1"/>
        <v>0.26929732226571695</v>
      </c>
      <c r="F6" s="2">
        <v>212.392</v>
      </c>
      <c r="G6" s="2">
        <f t="shared" si="2"/>
        <v>10.045961181699994</v>
      </c>
      <c r="I6">
        <f t="shared" si="3"/>
        <v>15.429599999999994</v>
      </c>
    </row>
    <row r="7" spans="2:28" x14ac:dyDescent="0.3">
      <c r="B7" s="2">
        <v>8.5387699999999995</v>
      </c>
      <c r="C7" s="2">
        <v>129.8533783</v>
      </c>
      <c r="D7" s="2">
        <f t="shared" si="0"/>
        <v>-67.1090217</v>
      </c>
      <c r="E7" s="2">
        <f t="shared" si="1"/>
        <v>0.18061714297188528</v>
      </c>
      <c r="F7" s="2">
        <v>207.31100000000001</v>
      </c>
      <c r="G7" s="2">
        <f t="shared" si="2"/>
        <v>4.964961181700005</v>
      </c>
      <c r="I7">
        <f t="shared" si="3"/>
        <v>10.348600000000005</v>
      </c>
    </row>
    <row r="8" spans="2:28" x14ac:dyDescent="0.3">
      <c r="B8" s="2">
        <v>9.1357700000000008</v>
      </c>
      <c r="C8" s="2">
        <v>128.44575499999999</v>
      </c>
      <c r="D8" s="2">
        <f t="shared" si="0"/>
        <v>-68.516645000000011</v>
      </c>
      <c r="E8" s="2">
        <f t="shared" si="1"/>
        <v>0.113631406280343</v>
      </c>
      <c r="F8" s="2">
        <v>203.47300000000001</v>
      </c>
      <c r="G8" s="2">
        <f t="shared" si="2"/>
        <v>1.1269611817000111</v>
      </c>
      <c r="I8">
        <f t="shared" si="3"/>
        <v>6.5106000000000108</v>
      </c>
      <c r="X8" t="s">
        <v>2</v>
      </c>
      <c r="Y8">
        <v>0.64700000000000002</v>
      </c>
      <c r="AA8" s="1">
        <v>53.754199999999997</v>
      </c>
      <c r="AB8" t="s">
        <v>7</v>
      </c>
    </row>
    <row r="9" spans="2:28" x14ac:dyDescent="0.3">
      <c r="B9" s="2">
        <v>9.7626139999999992</v>
      </c>
      <c r="C9" s="2">
        <v>119.038127446667</v>
      </c>
      <c r="D9" s="2">
        <f t="shared" si="0"/>
        <v>-77.924272553332997</v>
      </c>
      <c r="E9" s="2">
        <f t="shared" si="1"/>
        <v>6.8846257674168465E-2</v>
      </c>
      <c r="F9" s="2">
        <v>200.90700000000001</v>
      </c>
      <c r="G9" s="2">
        <f t="shared" si="2"/>
        <v>-1.4390388182999914</v>
      </c>
      <c r="I9">
        <f t="shared" si="3"/>
        <v>3.9446000000000083</v>
      </c>
      <c r="Y9">
        <v>0.623</v>
      </c>
      <c r="AA9">
        <f>_xlfn.STDEV.S(Y8:Y13)</f>
        <v>2.6711420778386185E-2</v>
      </c>
    </row>
    <row r="10" spans="2:28" x14ac:dyDescent="0.3">
      <c r="B10" s="2">
        <v>10.3762665714286</v>
      </c>
      <c r="C10" s="2">
        <v>113.46795628381</v>
      </c>
      <c r="D10" s="2">
        <f t="shared" ref="D10:D12" si="4">C10-$K$3</f>
        <v>-83.494443716190005</v>
      </c>
      <c r="E10" s="2">
        <f t="shared" si="1"/>
        <v>3.8844047832385549E-2</v>
      </c>
      <c r="F10" s="2">
        <v>199.18799999999999</v>
      </c>
      <c r="G10" s="2">
        <f t="shared" si="2"/>
        <v>-3.1580388183000139</v>
      </c>
      <c r="I10">
        <f t="shared" si="3"/>
        <v>2.2255999999999858</v>
      </c>
      <c r="Y10">
        <v>0.61</v>
      </c>
    </row>
    <row r="11" spans="2:28" x14ac:dyDescent="0.3">
      <c r="B11" s="2">
        <v>10.989919142857101</v>
      </c>
      <c r="C11" s="2">
        <v>107.89778512095199</v>
      </c>
      <c r="D11" s="2">
        <f t="shared" si="4"/>
        <v>-89.064614879048008</v>
      </c>
      <c r="E11" s="2">
        <f t="shared" si="1"/>
        <v>1.8092083026173097E-2</v>
      </c>
      <c r="F11" s="2">
        <v>197.999</v>
      </c>
      <c r="G11" s="2">
        <f t="shared" si="2"/>
        <v>-4.3470388183000068</v>
      </c>
      <c r="I11">
        <f t="shared" si="3"/>
        <v>1.0365999999999929</v>
      </c>
      <c r="Y11">
        <v>0.64100000000000001</v>
      </c>
    </row>
    <row r="12" spans="2:28" x14ac:dyDescent="0.3">
      <c r="B12" s="2">
        <v>11.6035717142857</v>
      </c>
      <c r="C12" s="2">
        <v>102.327613958095</v>
      </c>
      <c r="D12" s="2">
        <f t="shared" si="4"/>
        <v>-94.634786041905002</v>
      </c>
      <c r="E12" s="2">
        <f t="shared" si="1"/>
        <v>7.9691733646062614E-3</v>
      </c>
      <c r="F12" s="2">
        <v>197.41900000000001</v>
      </c>
      <c r="G12" s="2">
        <f t="shared" si="2"/>
        <v>-4.9270388182999909</v>
      </c>
      <c r="I12">
        <f t="shared" si="3"/>
        <v>0.45660000000000878</v>
      </c>
      <c r="Y12">
        <v>0.57899999999999996</v>
      </c>
    </row>
    <row r="13" spans="2:28" x14ac:dyDescent="0.3">
      <c r="Y13">
        <v>0.64700000000000002</v>
      </c>
    </row>
    <row r="18" spans="2:26" x14ac:dyDescent="0.3">
      <c r="Z18">
        <f>AA8/W23</f>
        <v>1.1314934757395179</v>
      </c>
    </row>
    <row r="21" spans="2:26" x14ac:dyDescent="0.3">
      <c r="Z21" s="3">
        <f>1-Z18</f>
        <v>-0.13149347573951786</v>
      </c>
    </row>
    <row r="23" spans="2:26" x14ac:dyDescent="0.3">
      <c r="W23">
        <v>47.507300000000001</v>
      </c>
    </row>
    <row r="28" spans="2:26" x14ac:dyDescent="0.3">
      <c r="B28" t="s">
        <v>3</v>
      </c>
      <c r="E28" t="s">
        <v>4</v>
      </c>
      <c r="F28" t="s">
        <v>4</v>
      </c>
      <c r="G28" t="s">
        <v>9</v>
      </c>
      <c r="I28" t="s">
        <v>5</v>
      </c>
      <c r="J28" t="s">
        <v>6</v>
      </c>
    </row>
    <row r="29" spans="2:26" x14ac:dyDescent="0.3">
      <c r="B29">
        <v>5.6998740000000003</v>
      </c>
      <c r="E29">
        <f>ABS(G29*(PI()/180))</f>
        <v>1.6172053091125709</v>
      </c>
      <c r="F29">
        <v>109.687</v>
      </c>
      <c r="G29">
        <f>F29-$N$3</f>
        <v>-92.659038818300004</v>
      </c>
    </row>
    <row r="30" spans="2:26" x14ac:dyDescent="0.3">
      <c r="B30">
        <v>6.37378</v>
      </c>
      <c r="E30">
        <f>ABS(G30*(PI()/180))</f>
        <v>0.87430591300118432</v>
      </c>
      <c r="F30">
        <v>152.25200000000001</v>
      </c>
      <c r="G30">
        <f t="shared" ref="G30:G37" si="5">F30-$N$3</f>
        <v>-50.094038818299992</v>
      </c>
      <c r="I30">
        <v>70.029327390000006</v>
      </c>
      <c r="J30">
        <f>I30-$K$3</f>
        <v>-126.93307261</v>
      </c>
    </row>
    <row r="31" spans="2:26" x14ac:dyDescent="0.3">
      <c r="B31">
        <v>7.0114599999999996</v>
      </c>
      <c r="E31">
        <f t="shared" ref="E30:E37" si="6">ABS(G31*(PI()/180))</f>
        <v>0.60837009487480842</v>
      </c>
      <c r="F31">
        <v>167.489</v>
      </c>
      <c r="G31">
        <f t="shared" si="5"/>
        <v>-34.857038818299998</v>
      </c>
      <c r="I31">
        <v>100.2932587</v>
      </c>
      <c r="J31">
        <f t="shared" ref="J31:J36" si="7">I31-$K$3</f>
        <v>-96.669141300000007</v>
      </c>
    </row>
    <row r="32" spans="2:26" x14ac:dyDescent="0.3">
      <c r="B32">
        <v>7.6175499999999996</v>
      </c>
      <c r="E32">
        <f t="shared" si="6"/>
        <v>0.44148171179911094</v>
      </c>
      <c r="F32">
        <v>177.05099999999999</v>
      </c>
      <c r="G32">
        <f t="shared" si="5"/>
        <v>-25.295038818300014</v>
      </c>
      <c r="I32">
        <v>110.850441</v>
      </c>
      <c r="J32">
        <f t="shared" si="7"/>
        <v>-86.111958999999999</v>
      </c>
    </row>
    <row r="33" spans="2:12" x14ac:dyDescent="0.3">
      <c r="B33">
        <v>8.2433599999999991</v>
      </c>
      <c r="E33">
        <f t="shared" si="6"/>
        <v>0.32363708070445363</v>
      </c>
      <c r="F33">
        <v>183.803</v>
      </c>
      <c r="G33">
        <f t="shared" si="5"/>
        <v>-18.543038818300005</v>
      </c>
      <c r="I33">
        <v>117.18475340000001</v>
      </c>
      <c r="J33">
        <f t="shared" si="7"/>
        <v>-79.777646599999997</v>
      </c>
    </row>
    <row r="34" spans="2:12" x14ac:dyDescent="0.3">
      <c r="B34">
        <v>8.83446</v>
      </c>
      <c r="E34">
        <f t="shared" si="6"/>
        <v>0.24064667477212334</v>
      </c>
      <c r="F34">
        <v>188.55799999999999</v>
      </c>
      <c r="G34">
        <f t="shared" si="5"/>
        <v>-13.788038818300009</v>
      </c>
      <c r="I34">
        <v>121.0557175</v>
      </c>
      <c r="J34">
        <f t="shared" si="7"/>
        <v>-75.906682500000002</v>
      </c>
    </row>
    <row r="35" spans="2:12" x14ac:dyDescent="0.3">
      <c r="B35">
        <v>9.4257000000000009</v>
      </c>
      <c r="E35">
        <f t="shared" si="6"/>
        <v>0.18062480179603799</v>
      </c>
      <c r="F35">
        <v>191.99700000000001</v>
      </c>
      <c r="G35">
        <f t="shared" si="5"/>
        <v>-10.349038818299988</v>
      </c>
      <c r="I35">
        <v>123.87096409999999</v>
      </c>
      <c r="J35">
        <f t="shared" si="7"/>
        <v>-73.091435900000008</v>
      </c>
    </row>
    <row r="36" spans="2:12" x14ac:dyDescent="0.3">
      <c r="B36">
        <v>10.011699999999999</v>
      </c>
      <c r="E36">
        <f t="shared" si="6"/>
        <v>0.13877180633321404</v>
      </c>
      <c r="F36">
        <v>194.39500000000001</v>
      </c>
      <c r="G36">
        <f t="shared" si="5"/>
        <v>-7.9510388182999918</v>
      </c>
      <c r="I36">
        <v>124.9266891</v>
      </c>
      <c r="J36">
        <f t="shared" si="7"/>
        <v>-72.035710899999998</v>
      </c>
    </row>
    <row r="37" spans="2:12" x14ac:dyDescent="0.3">
      <c r="B37">
        <v>10.5747</v>
      </c>
      <c r="E37">
        <f t="shared" si="6"/>
        <v>0.11301074657377774</v>
      </c>
      <c r="F37">
        <v>195.87100000000001</v>
      </c>
      <c r="G37">
        <f t="shared" si="5"/>
        <v>-6.4750388182999927</v>
      </c>
    </row>
    <row r="48" spans="2:12" x14ac:dyDescent="0.3">
      <c r="B48">
        <v>5.9878999999999998</v>
      </c>
      <c r="F48">
        <v>245.63</v>
      </c>
      <c r="I48">
        <v>157.3020477</v>
      </c>
      <c r="J48">
        <f>I48-$L$48</f>
        <v>28.856300299999987</v>
      </c>
      <c r="L48">
        <f>(V49+V50)/2</f>
        <v>128.44574740000002</v>
      </c>
    </row>
    <row r="49" spans="2:22" x14ac:dyDescent="0.3">
      <c r="B49">
        <v>6.6223999999999998</v>
      </c>
      <c r="F49">
        <v>229.09100000000001</v>
      </c>
      <c r="I49">
        <v>148.50439449999999</v>
      </c>
      <c r="J49">
        <f t="shared" ref="J49:J56" si="8">I49-$L$48</f>
        <v>20.058647099999973</v>
      </c>
      <c r="V49">
        <v>128.09384159999999</v>
      </c>
    </row>
    <row r="50" spans="2:22" x14ac:dyDescent="0.3">
      <c r="B50">
        <v>7.2389000000000001</v>
      </c>
      <c r="F50">
        <v>219.5889</v>
      </c>
      <c r="I50">
        <v>142.52197889999999</v>
      </c>
      <c r="J50">
        <f t="shared" si="8"/>
        <v>14.076231499999977</v>
      </c>
      <c r="V50">
        <v>128.79765320000001</v>
      </c>
    </row>
    <row r="51" spans="2:22" x14ac:dyDescent="0.3">
      <c r="B51">
        <v>7.8520000000000003</v>
      </c>
      <c r="F51">
        <v>212.90299999999999</v>
      </c>
      <c r="I51">
        <v>138.29911799999999</v>
      </c>
      <c r="J51">
        <f t="shared" si="8"/>
        <v>9.8533705999999768</v>
      </c>
    </row>
    <row r="52" spans="2:22" x14ac:dyDescent="0.3">
      <c r="B52">
        <v>8.4559999999999995</v>
      </c>
      <c r="F52">
        <v>207.97</v>
      </c>
      <c r="I52">
        <v>135.83576969999999</v>
      </c>
      <c r="J52">
        <f t="shared" si="8"/>
        <v>7.3900222999999698</v>
      </c>
    </row>
    <row r="53" spans="2:22" x14ac:dyDescent="0.3">
      <c r="B53">
        <v>4.0710000989999999</v>
      </c>
      <c r="F53">
        <f>J53*PI()/180</f>
        <v>9.2128728238957139E-2</v>
      </c>
      <c r="I53">
        <v>133.72433469999999</v>
      </c>
      <c r="J53">
        <f t="shared" si="8"/>
        <v>5.2785872999999697</v>
      </c>
    </row>
    <row r="54" spans="2:22" x14ac:dyDescent="0.3">
      <c r="B54">
        <v>4.6560001370000004</v>
      </c>
      <c r="F54">
        <f>J54*PI()/180</f>
        <v>6.1419284804328136E-2</v>
      </c>
      <c r="I54">
        <v>131.96481320000001</v>
      </c>
      <c r="J54">
        <f t="shared" si="8"/>
        <v>3.5190657999999928</v>
      </c>
    </row>
    <row r="55" spans="2:22" x14ac:dyDescent="0.3">
      <c r="B55">
        <v>5.2460002899999996</v>
      </c>
      <c r="F55">
        <f>J55*PI()/180</f>
        <v>3.6851623591540039E-2</v>
      </c>
      <c r="I55">
        <v>130.5571899</v>
      </c>
      <c r="J55">
        <f t="shared" si="8"/>
        <v>2.1114424999999812</v>
      </c>
    </row>
    <row r="56" spans="2:22" x14ac:dyDescent="0.3">
      <c r="B56">
        <v>5.7969999310000002</v>
      </c>
      <c r="F56">
        <f>J56*PI()/180</f>
        <v>1.8425744600593839E-2</v>
      </c>
      <c r="I56">
        <v>129.50146480000001</v>
      </c>
      <c r="J56">
        <f t="shared" si="8"/>
        <v>1.0557173999999918</v>
      </c>
    </row>
    <row r="66" spans="2:10" x14ac:dyDescent="0.3">
      <c r="B66">
        <v>0.66099977499999996</v>
      </c>
      <c r="F66">
        <f>-J66*PI()/180</f>
        <v>0.8905785126520388</v>
      </c>
      <c r="I66">
        <v>77.419357300000001</v>
      </c>
      <c r="J66">
        <f>I66-$L$48</f>
        <v>-51.026390100000015</v>
      </c>
    </row>
    <row r="67" spans="2:10" x14ac:dyDescent="0.3">
      <c r="B67">
        <v>1.3229999539999999</v>
      </c>
      <c r="F67">
        <f t="shared" ref="F67:F74" si="9">-J67*PI()/180</f>
        <v>0.46678595923271038</v>
      </c>
      <c r="I67">
        <v>101.70088200000001</v>
      </c>
      <c r="J67">
        <f t="shared" ref="J67:J74" si="10">I67-$L$48</f>
        <v>-26.744865400000009</v>
      </c>
    </row>
    <row r="68" spans="2:10" x14ac:dyDescent="0.3">
      <c r="B68">
        <v>1.9460000989999999</v>
      </c>
      <c r="F68">
        <f t="shared" si="9"/>
        <v>0.31937986105628924</v>
      </c>
      <c r="I68">
        <v>110.1466293</v>
      </c>
      <c r="J68">
        <f t="shared" si="10"/>
        <v>-18.299118100000015</v>
      </c>
    </row>
    <row r="69" spans="2:10" x14ac:dyDescent="0.3">
      <c r="B69">
        <v>2.5609998699999998</v>
      </c>
      <c r="F69">
        <f t="shared" si="9"/>
        <v>0.22725113107200245</v>
      </c>
      <c r="I69">
        <v>115.42521669999999</v>
      </c>
      <c r="J69">
        <f t="shared" si="10"/>
        <v>-13.020530700000023</v>
      </c>
    </row>
    <row r="70" spans="2:10" x14ac:dyDescent="0.3">
      <c r="B70">
        <v>3.1750001910000001</v>
      </c>
      <c r="F70">
        <f t="shared" si="9"/>
        <v>0.16583279310879334</v>
      </c>
      <c r="I70">
        <v>118.94422824999999</v>
      </c>
      <c r="J70">
        <f t="shared" si="10"/>
        <v>-9.5015191500000213</v>
      </c>
    </row>
    <row r="71" spans="2:10" x14ac:dyDescent="0.3">
      <c r="B71">
        <v>3.7749996189999999</v>
      </c>
      <c r="F71">
        <f t="shared" si="9"/>
        <v>0.11669652384209835</v>
      </c>
      <c r="I71">
        <v>121.75952909999999</v>
      </c>
      <c r="J71">
        <f t="shared" si="10"/>
        <v>-6.6862183000000215</v>
      </c>
    </row>
    <row r="72" spans="2:10" x14ac:dyDescent="0.3">
      <c r="B72">
        <v>4.3669996260000001</v>
      </c>
      <c r="F72">
        <f t="shared" si="9"/>
        <v>7.9845031150251877E-2</v>
      </c>
      <c r="I72">
        <v>123.87096409999999</v>
      </c>
      <c r="J72">
        <f t="shared" si="10"/>
        <v>-4.5747833000000213</v>
      </c>
    </row>
    <row r="73" spans="2:10" x14ac:dyDescent="0.3">
      <c r="B73">
        <v>4.9460000989999999</v>
      </c>
      <c r="F73">
        <f t="shared" si="9"/>
        <v>5.5277237292440815E-2</v>
      </c>
      <c r="I73">
        <v>125.278595</v>
      </c>
      <c r="J73">
        <f t="shared" si="10"/>
        <v>-3.1671524000000204</v>
      </c>
    </row>
    <row r="74" spans="2:10" x14ac:dyDescent="0.3">
      <c r="B74">
        <v>5.5200004580000002</v>
      </c>
      <c r="F74">
        <f t="shared" si="9"/>
        <v>3.6851492691846718E-2</v>
      </c>
      <c r="I74">
        <v>126.3343124</v>
      </c>
      <c r="J74">
        <f t="shared" si="10"/>
        <v>-2.1114350000000144</v>
      </c>
    </row>
    <row r="83" spans="2:22" x14ac:dyDescent="0.3">
      <c r="B83">
        <v>0.96999979000000003</v>
      </c>
      <c r="F83">
        <f>J83*PI()/180</f>
        <v>0.47906976662622486</v>
      </c>
      <c r="I83">
        <v>155.89442439999999</v>
      </c>
      <c r="J83">
        <f>I83-$L$83</f>
        <v>27.448675719999983</v>
      </c>
      <c r="L83">
        <f>(V84+V85)/2</f>
        <v>128.44574868000001</v>
      </c>
    </row>
    <row r="84" spans="2:22" x14ac:dyDescent="0.3">
      <c r="B84">
        <v>1.605000019</v>
      </c>
      <c r="F84">
        <f t="shared" ref="F84:F91" si="11">J84*PI()/180</f>
        <v>0.33780558331666827</v>
      </c>
      <c r="I84">
        <v>147.80058289999999</v>
      </c>
      <c r="J84">
        <f t="shared" ref="J84:J91" si="12">I84-$L$83</f>
        <v>19.354834219999987</v>
      </c>
      <c r="V84">
        <v>128.09384416</v>
      </c>
    </row>
    <row r="85" spans="2:22" x14ac:dyDescent="0.3">
      <c r="B85">
        <v>2.2249999049999998</v>
      </c>
      <c r="F85">
        <f t="shared" si="11"/>
        <v>0.24567672068735827</v>
      </c>
      <c r="I85">
        <v>142.5219879</v>
      </c>
      <c r="J85">
        <f t="shared" si="12"/>
        <v>14.076239219999991</v>
      </c>
      <c r="V85">
        <v>128.79765320000001</v>
      </c>
    </row>
    <row r="86" spans="2:22" x14ac:dyDescent="0.3">
      <c r="B86">
        <v>2.8249998089999999</v>
      </c>
      <c r="F86">
        <f t="shared" si="11"/>
        <v>0.17811578630621147</v>
      </c>
      <c r="I86">
        <v>138.65103149999999</v>
      </c>
      <c r="J86">
        <f t="shared" si="12"/>
        <v>10.205282819999979</v>
      </c>
    </row>
    <row r="87" spans="2:22" x14ac:dyDescent="0.3">
      <c r="B87">
        <v>3.435000042</v>
      </c>
      <c r="F87">
        <f t="shared" si="11"/>
        <v>0.12898019859058932</v>
      </c>
      <c r="I87">
        <v>135.83576969999999</v>
      </c>
      <c r="J87">
        <f t="shared" si="12"/>
        <v>7.3900210199999776</v>
      </c>
    </row>
    <row r="88" spans="2:22" x14ac:dyDescent="0.3">
      <c r="B88">
        <v>4.0349998469999999</v>
      </c>
      <c r="F88">
        <f t="shared" si="11"/>
        <v>9.2128705898742863E-2</v>
      </c>
      <c r="I88">
        <v>133.72433469999999</v>
      </c>
      <c r="J88">
        <f t="shared" si="12"/>
        <v>5.2785860199999775</v>
      </c>
    </row>
    <row r="89" spans="2:22" x14ac:dyDescent="0.3">
      <c r="B89">
        <v>4.6269998550000002</v>
      </c>
      <c r="F89">
        <f t="shared" si="11"/>
        <v>6.1419262464113847E-2</v>
      </c>
      <c r="I89">
        <v>131.96481320000001</v>
      </c>
      <c r="J89">
        <f t="shared" si="12"/>
        <v>3.5190645200000006</v>
      </c>
    </row>
    <row r="90" spans="2:22" x14ac:dyDescent="0.3">
      <c r="B90">
        <v>5.2010002139999996</v>
      </c>
      <c r="F90">
        <f t="shared" si="11"/>
        <v>3.6851601251325757E-2</v>
      </c>
      <c r="I90">
        <v>130.5571899</v>
      </c>
      <c r="J90">
        <f t="shared" si="12"/>
        <v>2.111441219999989</v>
      </c>
    </row>
    <row r="91" spans="2:22" x14ac:dyDescent="0.3">
      <c r="B91">
        <v>5.7609996800000003</v>
      </c>
      <c r="F91">
        <f t="shared" si="11"/>
        <v>2.4567771517596527E-2</v>
      </c>
      <c r="I91">
        <v>129.8533783</v>
      </c>
      <c r="J91">
        <f t="shared" si="12"/>
        <v>1.4076296199999945</v>
      </c>
    </row>
    <row r="101" spans="2:10" x14ac:dyDescent="0.3">
      <c r="B101">
        <v>0.64099979399999996</v>
      </c>
      <c r="F101">
        <f>-J101*PI()/180</f>
        <v>0.84144321291574331</v>
      </c>
      <c r="I101">
        <v>80.234603879999995</v>
      </c>
      <c r="J101">
        <f>I101-$L$83</f>
        <v>-48.211144800000014</v>
      </c>
    </row>
    <row r="102" spans="2:10" x14ac:dyDescent="0.3">
      <c r="B102">
        <v>1.291999817</v>
      </c>
      <c r="F102">
        <f t="shared" ref="F102:F109" si="13">-J102*PI()/180</f>
        <v>0.44836023697233079</v>
      </c>
      <c r="I102">
        <v>102.7565994</v>
      </c>
      <c r="J102">
        <f t="shared" ref="J102:J109" si="14">I102-$L$83</f>
        <v>-25.689149280000009</v>
      </c>
    </row>
    <row r="103" spans="2:10" x14ac:dyDescent="0.3">
      <c r="B103">
        <v>1.914999962</v>
      </c>
      <c r="F103">
        <f t="shared" si="13"/>
        <v>0.31323796678430949</v>
      </c>
      <c r="I103">
        <v>110.49853520000001</v>
      </c>
      <c r="J103">
        <f t="shared" si="14"/>
        <v>-17.947213480000002</v>
      </c>
    </row>
    <row r="104" spans="2:10" x14ac:dyDescent="0.3">
      <c r="B104">
        <v>2.52699995</v>
      </c>
      <c r="F104">
        <f t="shared" si="13"/>
        <v>0.22725045528051571</v>
      </c>
      <c r="I104">
        <v>115.42525670000001</v>
      </c>
      <c r="J104">
        <f t="shared" si="14"/>
        <v>-13.020491980000003</v>
      </c>
    </row>
    <row r="105" spans="2:10" x14ac:dyDescent="0.3">
      <c r="B105">
        <v>3.12899971</v>
      </c>
      <c r="F105">
        <f t="shared" si="13"/>
        <v>0.16583186860788834</v>
      </c>
      <c r="I105">
        <v>118.9442825</v>
      </c>
      <c r="J105">
        <f t="shared" si="14"/>
        <v>-9.5014661800000084</v>
      </c>
    </row>
    <row r="106" spans="2:10" x14ac:dyDescent="0.3">
      <c r="B106">
        <v>3.7370004649999999</v>
      </c>
      <c r="F106">
        <f t="shared" si="13"/>
        <v>0.11669654618231265</v>
      </c>
      <c r="I106">
        <v>121.75952909999999</v>
      </c>
      <c r="J106">
        <f t="shared" si="14"/>
        <v>-6.6862195800000137</v>
      </c>
    </row>
    <row r="107" spans="2:10" x14ac:dyDescent="0.3">
      <c r="B107">
        <v>4.3369998929999998</v>
      </c>
      <c r="F107">
        <f t="shared" si="13"/>
        <v>8.0543185191263758E-2</v>
      </c>
      <c r="I107">
        <v>123.8309641</v>
      </c>
      <c r="J107">
        <f t="shared" si="14"/>
        <v>-4.6147845800000056</v>
      </c>
    </row>
    <row r="108" spans="2:10" x14ac:dyDescent="0.3">
      <c r="B108">
        <v>4.9169998169999998</v>
      </c>
      <c r="F108">
        <f t="shared" si="13"/>
        <v>4.9135344765790484E-2</v>
      </c>
      <c r="I108">
        <v>125.63050079999999</v>
      </c>
      <c r="J108">
        <f t="shared" si="14"/>
        <v>-2.8152478800000154</v>
      </c>
    </row>
    <row r="109" spans="2:10" x14ac:dyDescent="0.3">
      <c r="B109">
        <v>5.4829998020000001</v>
      </c>
      <c r="F109">
        <f t="shared" si="13"/>
        <v>3.070959841986725E-2</v>
      </c>
      <c r="I109">
        <v>126.68621829999999</v>
      </c>
      <c r="J109">
        <f t="shared" si="14"/>
        <v>-1.7595303800000153</v>
      </c>
    </row>
    <row r="119" spans="2:22" x14ac:dyDescent="0.3">
      <c r="B119">
        <v>1.106999874</v>
      </c>
      <c r="F119">
        <f>J119*PI()/180</f>
        <v>0.43607638315305769</v>
      </c>
      <c r="I119">
        <v>152.3753662</v>
      </c>
      <c r="J119">
        <f>I119-$L$119</f>
        <v>24.9853363</v>
      </c>
      <c r="L119">
        <f>(V120+V121)/2</f>
        <v>127.3900299</v>
      </c>
    </row>
    <row r="120" spans="2:22" x14ac:dyDescent="0.3">
      <c r="B120">
        <v>1.7270002369999999</v>
      </c>
      <c r="F120">
        <f t="shared" ref="F120:F126" si="15">J120*PI()/180</f>
        <v>0.30709602957723037</v>
      </c>
      <c r="I120">
        <v>144.9853363</v>
      </c>
      <c r="J120">
        <f t="shared" ref="J120:J126" si="16">I120-$L$119</f>
        <v>17.595306399999998</v>
      </c>
      <c r="V120">
        <v>127.7419357</v>
      </c>
    </row>
    <row r="121" spans="2:22" x14ac:dyDescent="0.3">
      <c r="B121">
        <v>2.34800005</v>
      </c>
      <c r="F121">
        <f t="shared" si="15"/>
        <v>0.22725099842697874</v>
      </c>
      <c r="I121">
        <v>140.41055299999999</v>
      </c>
      <c r="J121">
        <f t="shared" si="16"/>
        <v>13.020523099999991</v>
      </c>
      <c r="V121">
        <v>127.0381241</v>
      </c>
    </row>
    <row r="122" spans="2:22" x14ac:dyDescent="0.3">
      <c r="B122">
        <v>2.9499998089999999</v>
      </c>
      <c r="F122">
        <f t="shared" si="15"/>
        <v>0.1658318462676738</v>
      </c>
      <c r="I122">
        <v>136.8914948</v>
      </c>
      <c r="J122">
        <f t="shared" si="16"/>
        <v>9.501464900000002</v>
      </c>
    </row>
    <row r="123" spans="2:22" x14ac:dyDescent="0.3">
      <c r="B123">
        <v>3.5500001910000001</v>
      </c>
      <c r="F123">
        <f t="shared" si="15"/>
        <v>0.1228383060639395</v>
      </c>
      <c r="I123">
        <v>134.4281464</v>
      </c>
      <c r="J123">
        <f t="shared" si="16"/>
        <v>7.038116500000001</v>
      </c>
    </row>
    <row r="124" spans="2:22" x14ac:dyDescent="0.3">
      <c r="B124">
        <v>4.1499996189999999</v>
      </c>
      <c r="F124">
        <f t="shared" si="15"/>
        <v>7.9845031150251627E-2</v>
      </c>
      <c r="I124">
        <v>131.96481320000001</v>
      </c>
      <c r="J124">
        <f t="shared" si="16"/>
        <v>4.5747833000000071</v>
      </c>
    </row>
    <row r="125" spans="2:22" x14ac:dyDescent="0.3">
      <c r="B125">
        <v>4.7379999159999997</v>
      </c>
      <c r="F125">
        <f t="shared" si="15"/>
        <v>5.527736993746353E-2</v>
      </c>
      <c r="I125">
        <v>130.5571899</v>
      </c>
      <c r="J125">
        <f t="shared" si="16"/>
        <v>3.1671599999999955</v>
      </c>
    </row>
    <row r="126" spans="2:22" x14ac:dyDescent="0.3">
      <c r="B126">
        <v>5.3269996639999997</v>
      </c>
      <c r="F126">
        <f t="shared" si="15"/>
        <v>3.685149094651733E-2</v>
      </c>
      <c r="I126">
        <v>129.50146480000001</v>
      </c>
      <c r="J126">
        <f t="shared" si="16"/>
        <v>2.1114349000000061</v>
      </c>
    </row>
    <row r="136" spans="2:10" x14ac:dyDescent="0.3">
      <c r="B136">
        <v>0.74100017500000004</v>
      </c>
      <c r="F136">
        <f>-J136*PI()/180</f>
        <v>0.85372702048379079</v>
      </c>
      <c r="I136">
        <v>78.475074770000006</v>
      </c>
      <c r="J136">
        <f>I136-$L$119</f>
        <v>-48.914955129999996</v>
      </c>
    </row>
    <row r="137" spans="2:10" x14ac:dyDescent="0.3">
      <c r="B137">
        <v>1.4120001790000001</v>
      </c>
      <c r="F137">
        <f t="shared" ref="F137:F143" si="17">-J137*PI()/180</f>
        <v>0.40536680707340522</v>
      </c>
      <c r="I137">
        <v>104.1642227</v>
      </c>
      <c r="J137">
        <f t="shared" ref="J137:J143" si="18">I137-$L$119</f>
        <v>-23.225807200000006</v>
      </c>
    </row>
    <row r="138" spans="2:10" x14ac:dyDescent="0.3">
      <c r="B138">
        <v>2.0409998890000001</v>
      </c>
      <c r="F138">
        <f t="shared" si="17"/>
        <v>0.28252836836444251</v>
      </c>
      <c r="I138">
        <v>111.2023468</v>
      </c>
      <c r="J138">
        <f t="shared" si="18"/>
        <v>-16.187683100000001</v>
      </c>
    </row>
    <row r="139" spans="2:10" x14ac:dyDescent="0.3">
      <c r="B139">
        <v>2.6550002099999999</v>
      </c>
      <c r="F139">
        <f t="shared" si="17"/>
        <v>0.20268346985921409</v>
      </c>
      <c r="I139">
        <v>115.7771225</v>
      </c>
      <c r="J139">
        <f t="shared" si="18"/>
        <v>-11.612907399999997</v>
      </c>
    </row>
    <row r="140" spans="2:10" x14ac:dyDescent="0.3">
      <c r="B140">
        <v>3.2600002290000001</v>
      </c>
      <c r="F140">
        <f t="shared" si="17"/>
        <v>0.14740609992175058</v>
      </c>
      <c r="I140">
        <v>118.9442825</v>
      </c>
      <c r="J140">
        <f t="shared" si="18"/>
        <v>-8.4457474000000019</v>
      </c>
    </row>
    <row r="141" spans="2:10" x14ac:dyDescent="0.3">
      <c r="B141">
        <v>3.8599996569999999</v>
      </c>
      <c r="F141">
        <f t="shared" si="17"/>
        <v>0.10441269236303949</v>
      </c>
      <c r="I141">
        <v>121.4076233</v>
      </c>
      <c r="J141">
        <f t="shared" si="18"/>
        <v>-5.9824066000000045</v>
      </c>
    </row>
    <row r="142" spans="2:10" x14ac:dyDescent="0.3">
      <c r="B142">
        <v>4.4540004729999998</v>
      </c>
      <c r="F142">
        <f t="shared" si="17"/>
        <v>6.7561201416522151E-2</v>
      </c>
      <c r="I142">
        <v>123.5190582</v>
      </c>
      <c r="J142">
        <f t="shared" si="18"/>
        <v>-3.8709716999999983</v>
      </c>
    </row>
    <row r="143" spans="2:10" x14ac:dyDescent="0.3">
      <c r="B143">
        <v>5.0399999619999996</v>
      </c>
      <c r="F143">
        <f t="shared" si="17"/>
        <v>4.2993407558711089E-2</v>
      </c>
      <c r="I143">
        <v>124.9266891</v>
      </c>
      <c r="J143">
        <f t="shared" si="18"/>
        <v>-2.4633407999999974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Forero Salas</dc:creator>
  <cp:lastModifiedBy>Andres Felipe Forero Salas</cp:lastModifiedBy>
  <dcterms:created xsi:type="dcterms:W3CDTF">2022-05-31T20:51:18Z</dcterms:created>
  <dcterms:modified xsi:type="dcterms:W3CDTF">2023-05-03T02:41:50Z</dcterms:modified>
</cp:coreProperties>
</file>